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threadedComments/threadedComment1.xml" ContentType="application/vnd.ms-excel.threadedcomments+xml"/>
  <Override PartName="/xl/comments6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Žužla\Documents\FlowJo-vysledky\vysledky FlowJo ortho\"/>
    </mc:Choice>
  </mc:AlternateContent>
  <xr:revisionPtr revIDLastSave="0" documentId="13_ncr:1_{D752BAD9-8C76-4801-8667-766AE263064C}" xr6:coauthVersionLast="45" xr6:coauthVersionMax="45" xr10:uidLastSave="{00000000-0000-0000-0000-000000000000}"/>
  <bookViews>
    <workbookView xWindow="22932" yWindow="-108" windowWidth="23256" windowHeight="12576" xr2:uid="{7BE12A38-7121-4D7C-9A70-08202A619B0E}"/>
  </bookViews>
  <sheets>
    <sheet name="MON&gt;60%" sheetId="1" r:id="rId1"/>
    <sheet name="MON&gt;60% OA" sheetId="4" r:id="rId2"/>
    <sheet name="LYM&gt;60%" sheetId="3" r:id="rId3"/>
    <sheet name="LYM&gt;60% OA" sheetId="6" r:id="rId4"/>
    <sheet name="NEU&gt;70%" sheetId="7" r:id="rId5"/>
    <sheet name="NEU&gt;70% OA" sheetId="8" r:id="rId6"/>
  </sheets>
  <definedNames>
    <definedName name="_xlnm._FilterDatabase" localSheetId="2" hidden="1">'LYM&gt;60%'!$A$2:$HW$2</definedName>
    <definedName name="_xlnm._FilterDatabase" localSheetId="3" hidden="1">'LYM&gt;60% OA'!$A$2:$HW$2</definedName>
    <definedName name="_xlnm._FilterDatabase" localSheetId="0" hidden="1">'MON&gt;60%'!$A$2:$HW$2</definedName>
    <definedName name="_xlnm._FilterDatabase" localSheetId="1" hidden="1">'MON&gt;60% OA'!$A$2:$HW$2</definedName>
    <definedName name="_xlnm._FilterDatabase" localSheetId="4" hidden="1">'NEU&gt;70%'!$A$2:$HW$2</definedName>
    <definedName name="_xlnm._FilterDatabase" localSheetId="5" hidden="1">'NEU&gt;70% OA'!$A$2:$HW$2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P90" i="6" l="1"/>
  <c r="FN90" i="6"/>
  <c r="EX90" i="6"/>
  <c r="FQ90" i="6" s="1"/>
  <c r="CL90" i="6"/>
  <c r="CC90" i="6"/>
  <c r="CA90" i="6"/>
  <c r="BY90" i="6"/>
  <c r="BV90" i="6"/>
  <c r="BS90" i="6"/>
  <c r="BN90" i="6"/>
  <c r="BL90" i="6"/>
  <c r="AW90" i="6"/>
  <c r="AU90" i="6"/>
  <c r="AT90" i="6"/>
  <c r="AS90" i="6"/>
  <c r="AR90" i="6"/>
  <c r="G90" i="6"/>
  <c r="B90" i="6"/>
  <c r="FP89" i="6"/>
  <c r="FN89" i="6"/>
  <c r="EX89" i="6"/>
  <c r="FQ89" i="6" s="1"/>
  <c r="CL89" i="6"/>
  <c r="CC89" i="6"/>
  <c r="CA89" i="6"/>
  <c r="BY89" i="6"/>
  <c r="BV89" i="6"/>
  <c r="BS89" i="6"/>
  <c r="BN89" i="6"/>
  <c r="BL89" i="6"/>
  <c r="AW89" i="6"/>
  <c r="AU89" i="6"/>
  <c r="AT89" i="6"/>
  <c r="AS89" i="6"/>
  <c r="AR89" i="6"/>
  <c r="G89" i="6"/>
  <c r="B89" i="6"/>
  <c r="FP88" i="6"/>
  <c r="FN88" i="6"/>
  <c r="EX88" i="6"/>
  <c r="FQ88" i="6" s="1"/>
  <c r="CL88" i="6"/>
  <c r="CC88" i="6"/>
  <c r="CA88" i="6"/>
  <c r="BY88" i="6"/>
  <c r="BV88" i="6"/>
  <c r="BS88" i="6"/>
  <c r="BN88" i="6"/>
  <c r="BL88" i="6"/>
  <c r="AW88" i="6"/>
  <c r="AU88" i="6"/>
  <c r="AT88" i="6"/>
  <c r="AS88" i="6"/>
  <c r="AR88" i="6"/>
  <c r="G88" i="6"/>
  <c r="B88" i="6"/>
  <c r="FP87" i="6"/>
  <c r="FN87" i="6"/>
  <c r="EX87" i="6"/>
  <c r="FQ87" i="6" s="1"/>
  <c r="CL87" i="6"/>
  <c r="CC87" i="6"/>
  <c r="CA87" i="6"/>
  <c r="BY87" i="6"/>
  <c r="BV87" i="6"/>
  <c r="BS87" i="6"/>
  <c r="BN87" i="6"/>
  <c r="BL87" i="6"/>
  <c r="AW87" i="6"/>
  <c r="AU87" i="6"/>
  <c r="AT87" i="6"/>
  <c r="AS87" i="6"/>
  <c r="AR87" i="6"/>
  <c r="G87" i="6"/>
  <c r="B87" i="6"/>
  <c r="FP86" i="6"/>
  <c r="FN86" i="6"/>
  <c r="EX86" i="6"/>
  <c r="FQ86" i="6" s="1"/>
  <c r="CL86" i="6"/>
  <c r="CC86" i="6"/>
  <c r="CA86" i="6"/>
  <c r="BY86" i="6"/>
  <c r="BV86" i="6"/>
  <c r="BS86" i="6"/>
  <c r="BN86" i="6"/>
  <c r="BL86" i="6"/>
  <c r="AW86" i="6"/>
  <c r="AU86" i="6"/>
  <c r="AT86" i="6"/>
  <c r="AS86" i="6"/>
  <c r="AR86" i="6"/>
  <c r="G86" i="6"/>
  <c r="B86" i="6"/>
  <c r="FQ85" i="6"/>
  <c r="CL85" i="6"/>
  <c r="CC85" i="6"/>
  <c r="CA85" i="6"/>
  <c r="BY85" i="6"/>
  <c r="BV85" i="6"/>
  <c r="BS85" i="6"/>
  <c r="BN85" i="6"/>
  <c r="BL85" i="6"/>
  <c r="AW85" i="6"/>
  <c r="AU85" i="6"/>
  <c r="AT85" i="6"/>
  <c r="AS85" i="6"/>
  <c r="AR85" i="6"/>
  <c r="G85" i="6"/>
  <c r="B85" i="6"/>
  <c r="FP84" i="6"/>
  <c r="FN84" i="6"/>
  <c r="EX84" i="6"/>
  <c r="FQ84" i="6" s="1"/>
  <c r="CL84" i="6"/>
  <c r="CC84" i="6"/>
  <c r="CA84" i="6"/>
  <c r="BY84" i="6"/>
  <c r="BV84" i="6"/>
  <c r="BS84" i="6"/>
  <c r="BN84" i="6"/>
  <c r="BL84" i="6"/>
  <c r="AW84" i="6"/>
  <c r="AU84" i="6"/>
  <c r="AT84" i="6"/>
  <c r="AS84" i="6"/>
  <c r="AR84" i="6"/>
  <c r="G84" i="6"/>
  <c r="B84" i="6"/>
  <c r="FP83" i="6"/>
  <c r="FN83" i="6"/>
  <c r="EX83" i="6"/>
  <c r="EY83" i="6" s="1"/>
  <c r="CL83" i="6"/>
  <c r="CC83" i="6"/>
  <c r="CA83" i="6"/>
  <c r="BY83" i="6"/>
  <c r="BV83" i="6"/>
  <c r="BS83" i="6"/>
  <c r="BN83" i="6"/>
  <c r="BL83" i="6"/>
  <c r="AW83" i="6"/>
  <c r="AU83" i="6"/>
  <c r="AT83" i="6"/>
  <c r="AS83" i="6"/>
  <c r="AR83" i="6"/>
  <c r="G83" i="6"/>
  <c r="B83" i="6"/>
  <c r="FP82" i="6"/>
  <c r="FN82" i="6"/>
  <c r="EX82" i="6"/>
  <c r="FQ82" i="6" s="1"/>
  <c r="CL82" i="6"/>
  <c r="CC82" i="6"/>
  <c r="CA82" i="6"/>
  <c r="BY82" i="6"/>
  <c r="BV82" i="6"/>
  <c r="BS82" i="6"/>
  <c r="BN82" i="6"/>
  <c r="BL82" i="6"/>
  <c r="AW82" i="6"/>
  <c r="AU82" i="6"/>
  <c r="AT82" i="6"/>
  <c r="AS82" i="6"/>
  <c r="AR82" i="6"/>
  <c r="B82" i="6"/>
  <c r="FP81" i="6"/>
  <c r="FN81" i="6"/>
  <c r="EX81" i="6"/>
  <c r="FQ81" i="6" s="1"/>
  <c r="CL81" i="6"/>
  <c r="CC81" i="6"/>
  <c r="CA81" i="6"/>
  <c r="BY81" i="6"/>
  <c r="BV81" i="6"/>
  <c r="BS81" i="6"/>
  <c r="BN81" i="6"/>
  <c r="BL81" i="6"/>
  <c r="AW81" i="6"/>
  <c r="AU81" i="6"/>
  <c r="AT81" i="6"/>
  <c r="AS81" i="6"/>
  <c r="AR81" i="6"/>
  <c r="G81" i="6"/>
  <c r="B81" i="6"/>
  <c r="FP80" i="6"/>
  <c r="FN80" i="6"/>
  <c r="EX80" i="6"/>
  <c r="EY80" i="6" s="1"/>
  <c r="CL80" i="6"/>
  <c r="CC80" i="6"/>
  <c r="CA80" i="6"/>
  <c r="BY80" i="6"/>
  <c r="BV80" i="6"/>
  <c r="BS80" i="6"/>
  <c r="BN80" i="6"/>
  <c r="BL80" i="6"/>
  <c r="AW80" i="6"/>
  <c r="AU80" i="6"/>
  <c r="AT80" i="6"/>
  <c r="AS80" i="6"/>
  <c r="AR80" i="6"/>
  <c r="G80" i="6"/>
  <c r="B80" i="6"/>
  <c r="FP79" i="6"/>
  <c r="FN79" i="6"/>
  <c r="EX79" i="6"/>
  <c r="FQ79" i="6" s="1"/>
  <c r="CL79" i="6"/>
  <c r="CC79" i="6"/>
  <c r="CA79" i="6"/>
  <c r="BY79" i="6"/>
  <c r="BV79" i="6"/>
  <c r="BS79" i="6"/>
  <c r="BN79" i="6"/>
  <c r="BL79" i="6"/>
  <c r="AW79" i="6"/>
  <c r="AU79" i="6"/>
  <c r="AT79" i="6"/>
  <c r="AS79" i="6"/>
  <c r="AR79" i="6"/>
  <c r="G79" i="6"/>
  <c r="B79" i="6"/>
  <c r="FP78" i="6"/>
  <c r="FN78" i="6"/>
  <c r="EX78" i="6"/>
  <c r="FQ78" i="6" s="1"/>
  <c r="CL78" i="6"/>
  <c r="CC78" i="6"/>
  <c r="CA78" i="6"/>
  <c r="BY78" i="6"/>
  <c r="BV78" i="6"/>
  <c r="BS78" i="6"/>
  <c r="BN78" i="6"/>
  <c r="BL78" i="6"/>
  <c r="AW78" i="6"/>
  <c r="AU78" i="6"/>
  <c r="AT78" i="6"/>
  <c r="AS78" i="6"/>
  <c r="AR78" i="6"/>
  <c r="G78" i="6"/>
  <c r="B78" i="6"/>
  <c r="FP77" i="6"/>
  <c r="FN77" i="6"/>
  <c r="EX77" i="6"/>
  <c r="FQ77" i="6" s="1"/>
  <c r="CL77" i="6"/>
  <c r="CC77" i="6"/>
  <c r="CA77" i="6"/>
  <c r="BY77" i="6"/>
  <c r="BV77" i="6"/>
  <c r="BS77" i="6"/>
  <c r="BN77" i="6"/>
  <c r="BL77" i="6"/>
  <c r="AW77" i="6"/>
  <c r="AU77" i="6"/>
  <c r="AT77" i="6"/>
  <c r="AS77" i="6"/>
  <c r="AR77" i="6"/>
  <c r="G77" i="6"/>
  <c r="B77" i="6"/>
  <c r="FP76" i="6"/>
  <c r="FN76" i="6"/>
  <c r="EX76" i="6"/>
  <c r="FQ76" i="6" s="1"/>
  <c r="CL76" i="6"/>
  <c r="CC76" i="6"/>
  <c r="CA76" i="6"/>
  <c r="BY76" i="6"/>
  <c r="BV76" i="6"/>
  <c r="BS76" i="6"/>
  <c r="BN76" i="6"/>
  <c r="BL76" i="6"/>
  <c r="AW76" i="6"/>
  <c r="AU76" i="6"/>
  <c r="AT76" i="6"/>
  <c r="AS76" i="6"/>
  <c r="AR76" i="6"/>
  <c r="G76" i="6"/>
  <c r="B76" i="6"/>
  <c r="FP75" i="6"/>
  <c r="FN75" i="6"/>
  <c r="EX75" i="6"/>
  <c r="FQ75" i="6" s="1"/>
  <c r="CL75" i="6"/>
  <c r="CC75" i="6"/>
  <c r="CA75" i="6"/>
  <c r="BY75" i="6"/>
  <c r="BV75" i="6"/>
  <c r="BS75" i="6"/>
  <c r="BN75" i="6"/>
  <c r="BL75" i="6"/>
  <c r="AW75" i="6"/>
  <c r="AU75" i="6"/>
  <c r="AT75" i="6"/>
  <c r="AS75" i="6"/>
  <c r="AR75" i="6"/>
  <c r="B75" i="6"/>
  <c r="FP74" i="6"/>
  <c r="FN74" i="6"/>
  <c r="EX74" i="6"/>
  <c r="FQ74" i="6" s="1"/>
  <c r="CL74" i="6"/>
  <c r="CC74" i="6"/>
  <c r="CA74" i="6"/>
  <c r="BY74" i="6"/>
  <c r="BV74" i="6"/>
  <c r="BS74" i="6"/>
  <c r="BN74" i="6"/>
  <c r="BL74" i="6"/>
  <c r="AW74" i="6"/>
  <c r="AU74" i="6"/>
  <c r="AT74" i="6"/>
  <c r="AS74" i="6"/>
  <c r="AR74" i="6"/>
  <c r="B74" i="6"/>
  <c r="FP73" i="6"/>
  <c r="FN73" i="6"/>
  <c r="EX73" i="6"/>
  <c r="FQ73" i="6" s="1"/>
  <c r="CL73" i="6"/>
  <c r="CC73" i="6"/>
  <c r="CA73" i="6"/>
  <c r="BY73" i="6"/>
  <c r="BV73" i="6"/>
  <c r="BS73" i="6"/>
  <c r="BN73" i="6"/>
  <c r="BL73" i="6"/>
  <c r="AW73" i="6"/>
  <c r="AU73" i="6"/>
  <c r="AT73" i="6"/>
  <c r="AS73" i="6"/>
  <c r="AR73" i="6"/>
  <c r="G73" i="6"/>
  <c r="B73" i="6"/>
  <c r="FP72" i="6"/>
  <c r="FN72" i="6"/>
  <c r="EX72" i="6"/>
  <c r="FQ72" i="6" s="1"/>
  <c r="CL72" i="6"/>
  <c r="CC72" i="6"/>
  <c r="CA72" i="6"/>
  <c r="BY72" i="6"/>
  <c r="BV72" i="6"/>
  <c r="BS72" i="6"/>
  <c r="BN72" i="6"/>
  <c r="BL72" i="6"/>
  <c r="AW72" i="6"/>
  <c r="AU72" i="6"/>
  <c r="AT72" i="6"/>
  <c r="AS72" i="6"/>
  <c r="AR72" i="6"/>
  <c r="G72" i="6"/>
  <c r="B72" i="6"/>
  <c r="FP71" i="6"/>
  <c r="FN71" i="6"/>
  <c r="EX71" i="6"/>
  <c r="FQ71" i="6" s="1"/>
  <c r="CL71" i="6"/>
  <c r="CC71" i="6"/>
  <c r="CA71" i="6"/>
  <c r="BY71" i="6"/>
  <c r="BV71" i="6"/>
  <c r="BS71" i="6"/>
  <c r="BN71" i="6"/>
  <c r="BL71" i="6"/>
  <c r="AW71" i="6"/>
  <c r="AU71" i="6"/>
  <c r="AT71" i="6"/>
  <c r="AS71" i="6"/>
  <c r="AR71" i="6"/>
  <c r="G71" i="6"/>
  <c r="B71" i="6"/>
  <c r="GJ70" i="6"/>
  <c r="FP70" i="6"/>
  <c r="FN70" i="6"/>
  <c r="EX70" i="6"/>
  <c r="CL70" i="6"/>
  <c r="CC70" i="6"/>
  <c r="CA70" i="6"/>
  <c r="BY70" i="6"/>
  <c r="BV70" i="6"/>
  <c r="BS70" i="6"/>
  <c r="BN70" i="6"/>
  <c r="BL70" i="6"/>
  <c r="AW70" i="6"/>
  <c r="AU70" i="6"/>
  <c r="AT70" i="6"/>
  <c r="AS70" i="6"/>
  <c r="AR70" i="6"/>
  <c r="G70" i="6"/>
  <c r="B70" i="6"/>
  <c r="FP69" i="6"/>
  <c r="FN69" i="6"/>
  <c r="EX69" i="6"/>
  <c r="FQ69" i="6" s="1"/>
  <c r="CL69" i="6"/>
  <c r="CC69" i="6"/>
  <c r="CA69" i="6"/>
  <c r="BY69" i="6"/>
  <c r="BV69" i="6"/>
  <c r="BS69" i="6"/>
  <c r="BN69" i="6"/>
  <c r="BL69" i="6"/>
  <c r="AW69" i="6"/>
  <c r="AU69" i="6"/>
  <c r="AT69" i="6"/>
  <c r="AS69" i="6"/>
  <c r="AR69" i="6"/>
  <c r="G69" i="6"/>
  <c r="B69" i="6"/>
  <c r="FP68" i="6"/>
  <c r="FN68" i="6"/>
  <c r="EX68" i="6"/>
  <c r="FQ68" i="6" s="1"/>
  <c r="CL68" i="6"/>
  <c r="CC68" i="6"/>
  <c r="CA68" i="6"/>
  <c r="BY68" i="6"/>
  <c r="BV68" i="6"/>
  <c r="BS68" i="6"/>
  <c r="BN68" i="6"/>
  <c r="BL68" i="6"/>
  <c r="AW68" i="6"/>
  <c r="AU68" i="6"/>
  <c r="AT68" i="6"/>
  <c r="AS68" i="6"/>
  <c r="AR68" i="6"/>
  <c r="G68" i="6"/>
  <c r="B68" i="6"/>
  <c r="FP67" i="6"/>
  <c r="FN67" i="6"/>
  <c r="EX67" i="6"/>
  <c r="FQ67" i="6" s="1"/>
  <c r="CL67" i="6"/>
  <c r="CC67" i="6"/>
  <c r="CA67" i="6"/>
  <c r="BY67" i="6"/>
  <c r="BV67" i="6"/>
  <c r="BS67" i="6"/>
  <c r="BN67" i="6"/>
  <c r="BL67" i="6"/>
  <c r="AW67" i="6"/>
  <c r="AU67" i="6"/>
  <c r="AT67" i="6"/>
  <c r="AS67" i="6"/>
  <c r="AR67" i="6"/>
  <c r="G67" i="6"/>
  <c r="B67" i="6"/>
  <c r="GJ66" i="6"/>
  <c r="FP66" i="6"/>
  <c r="FN66" i="6"/>
  <c r="EX66" i="6"/>
  <c r="FQ66" i="6" s="1"/>
  <c r="EK66" i="6"/>
  <c r="CL66" i="6"/>
  <c r="CC66" i="6"/>
  <c r="CA66" i="6"/>
  <c r="BY66" i="6"/>
  <c r="BV66" i="6"/>
  <c r="BS66" i="6"/>
  <c r="BN66" i="6"/>
  <c r="BL66" i="6"/>
  <c r="AW66" i="6"/>
  <c r="AU66" i="6"/>
  <c r="AT66" i="6"/>
  <c r="AS66" i="6"/>
  <c r="AR66" i="6"/>
  <c r="G66" i="6"/>
  <c r="B66" i="6"/>
  <c r="GJ65" i="6"/>
  <c r="FP65" i="6"/>
  <c r="FN65" i="6"/>
  <c r="EX65" i="6"/>
  <c r="EY65" i="6" s="1"/>
  <c r="EK65" i="6"/>
  <c r="CL65" i="6"/>
  <c r="CC65" i="6"/>
  <c r="CA65" i="6"/>
  <c r="BY65" i="6"/>
  <c r="BV65" i="6"/>
  <c r="BS65" i="6"/>
  <c r="BN65" i="6"/>
  <c r="BL65" i="6"/>
  <c r="AW65" i="6"/>
  <c r="AU65" i="6"/>
  <c r="AT65" i="6"/>
  <c r="AS65" i="6"/>
  <c r="AR65" i="6"/>
  <c r="G65" i="6"/>
  <c r="B65" i="6"/>
  <c r="GN64" i="6"/>
  <c r="GM64" i="6"/>
  <c r="GJ64" i="6"/>
  <c r="GU64" i="6" s="1"/>
  <c r="FP64" i="6"/>
  <c r="FN64" i="6"/>
  <c r="EX64" i="6"/>
  <c r="FQ64" i="6" s="1"/>
  <c r="CL64" i="6"/>
  <c r="CC64" i="6"/>
  <c r="CA64" i="6"/>
  <c r="BY64" i="6"/>
  <c r="BV64" i="6"/>
  <c r="BS64" i="6"/>
  <c r="BN64" i="6"/>
  <c r="BL64" i="6"/>
  <c r="AW64" i="6"/>
  <c r="AU64" i="6"/>
  <c r="AT64" i="6"/>
  <c r="AS64" i="6"/>
  <c r="AR64" i="6"/>
  <c r="G64" i="6"/>
  <c r="B64" i="6"/>
  <c r="FP63" i="6"/>
  <c r="FN63" i="6"/>
  <c r="EX63" i="6"/>
  <c r="EY63" i="6" s="1"/>
  <c r="CL63" i="6"/>
  <c r="CC63" i="6"/>
  <c r="CA63" i="6"/>
  <c r="BY63" i="6"/>
  <c r="BV63" i="6"/>
  <c r="BS63" i="6"/>
  <c r="BN63" i="6"/>
  <c r="BL63" i="6"/>
  <c r="AW63" i="6"/>
  <c r="AU63" i="6"/>
  <c r="AT63" i="6"/>
  <c r="AS63" i="6"/>
  <c r="AR63" i="6"/>
  <c r="B63" i="6"/>
  <c r="FN62" i="6"/>
  <c r="EY62" i="6"/>
  <c r="CL62" i="6"/>
  <c r="CC62" i="6"/>
  <c r="CA62" i="6"/>
  <c r="BY62" i="6"/>
  <c r="BV62" i="6"/>
  <c r="BS62" i="6"/>
  <c r="BN62" i="6"/>
  <c r="BL62" i="6"/>
  <c r="AW62" i="6"/>
  <c r="AU62" i="6"/>
  <c r="AT62" i="6"/>
  <c r="AS62" i="6"/>
  <c r="AR62" i="6"/>
  <c r="B62" i="6"/>
  <c r="FN61" i="6"/>
  <c r="EY61" i="6"/>
  <c r="CL61" i="6"/>
  <c r="CC61" i="6"/>
  <c r="CA61" i="6"/>
  <c r="BY61" i="6"/>
  <c r="BV61" i="6"/>
  <c r="BS61" i="6"/>
  <c r="BN61" i="6"/>
  <c r="BL61" i="6"/>
  <c r="AW61" i="6"/>
  <c r="AU61" i="6"/>
  <c r="AT61" i="6"/>
  <c r="AS61" i="6"/>
  <c r="AR61" i="6"/>
  <c r="B61" i="6"/>
  <c r="FP60" i="6"/>
  <c r="FN60" i="6"/>
  <c r="EX60" i="6"/>
  <c r="FQ60" i="6" s="1"/>
  <c r="CL60" i="6"/>
  <c r="CC60" i="6"/>
  <c r="CA60" i="6"/>
  <c r="BY60" i="6"/>
  <c r="BV60" i="6"/>
  <c r="BS60" i="6"/>
  <c r="BN60" i="6"/>
  <c r="BL60" i="6"/>
  <c r="AW60" i="6"/>
  <c r="AU60" i="6"/>
  <c r="AT60" i="6"/>
  <c r="AS60" i="6"/>
  <c r="AR60" i="6"/>
  <c r="B60" i="6"/>
  <c r="FR59" i="6"/>
  <c r="FN59" i="6"/>
  <c r="FM59" i="6"/>
  <c r="CL59" i="6"/>
  <c r="CC59" i="6"/>
  <c r="CA59" i="6"/>
  <c r="BY59" i="6"/>
  <c r="BS59" i="6"/>
  <c r="BL59" i="6"/>
  <c r="AW59" i="6"/>
  <c r="AU59" i="6"/>
  <c r="AT59" i="6"/>
  <c r="AS59" i="6"/>
  <c r="AR59" i="6"/>
  <c r="B59" i="6"/>
  <c r="FR58" i="6"/>
  <c r="FN58" i="6"/>
  <c r="FM58" i="6"/>
  <c r="CL58" i="6"/>
  <c r="CC58" i="6"/>
  <c r="CA58" i="6"/>
  <c r="BY58" i="6"/>
  <c r="BS58" i="6"/>
  <c r="BL58" i="6"/>
  <c r="AW58" i="6"/>
  <c r="AU58" i="6"/>
  <c r="AT58" i="6"/>
  <c r="AS58" i="6"/>
  <c r="AR58" i="6"/>
  <c r="G58" i="6"/>
  <c r="B58" i="6"/>
  <c r="FR57" i="6"/>
  <c r="FN57" i="6"/>
  <c r="FM57" i="6"/>
  <c r="CL57" i="6"/>
  <c r="CC57" i="6"/>
  <c r="CA57" i="6"/>
  <c r="BY57" i="6"/>
  <c r="BS57" i="6"/>
  <c r="BL57" i="6"/>
  <c r="AW57" i="6"/>
  <c r="AU57" i="6"/>
  <c r="AT57" i="6"/>
  <c r="AS57" i="6"/>
  <c r="AR57" i="6"/>
  <c r="G57" i="6"/>
  <c r="B57" i="6"/>
  <c r="FM56" i="6"/>
  <c r="EX56" i="6"/>
  <c r="FR56" i="6" s="1"/>
  <c r="EV56" i="6"/>
  <c r="CL56" i="6"/>
  <c r="CC56" i="6"/>
  <c r="CA56" i="6"/>
  <c r="BV56" i="6"/>
  <c r="BY56" i="6" s="1"/>
  <c r="BS56" i="6"/>
  <c r="BN56" i="6"/>
  <c r="BL56" i="6"/>
  <c r="AW56" i="6"/>
  <c r="AU56" i="6"/>
  <c r="AT56" i="6"/>
  <c r="AS56" i="6"/>
  <c r="AR56" i="6"/>
  <c r="B56" i="6"/>
  <c r="GN55" i="6"/>
  <c r="GM55" i="6"/>
  <c r="GJ55" i="6"/>
  <c r="GU55" i="6" s="1"/>
  <c r="FM55" i="6"/>
  <c r="EX55" i="6"/>
  <c r="FR55" i="6" s="1"/>
  <c r="EV55" i="6"/>
  <c r="CL55" i="6"/>
  <c r="CC55" i="6"/>
  <c r="CA55" i="6"/>
  <c r="BV55" i="6"/>
  <c r="BY55" i="6" s="1"/>
  <c r="BS55" i="6"/>
  <c r="BN55" i="6"/>
  <c r="BL55" i="6"/>
  <c r="AW55" i="6"/>
  <c r="AU55" i="6"/>
  <c r="AT55" i="6"/>
  <c r="AS55" i="6"/>
  <c r="AR55" i="6"/>
  <c r="B55" i="6"/>
  <c r="FM54" i="6"/>
  <c r="EX54" i="6"/>
  <c r="EV54" i="6"/>
  <c r="CL54" i="6"/>
  <c r="CC54" i="6"/>
  <c r="CA54" i="6"/>
  <c r="BV54" i="6"/>
  <c r="BY54" i="6" s="1"/>
  <c r="BS54" i="6"/>
  <c r="BN54" i="6"/>
  <c r="BL54" i="6"/>
  <c r="AW54" i="6"/>
  <c r="AU54" i="6"/>
  <c r="AT54" i="6"/>
  <c r="AS54" i="6"/>
  <c r="AR54" i="6"/>
  <c r="B54" i="6"/>
  <c r="GN53" i="6"/>
  <c r="GM53" i="6"/>
  <c r="GJ53" i="6"/>
  <c r="GU53" i="6" s="1"/>
  <c r="FM53" i="6"/>
  <c r="EX53" i="6"/>
  <c r="FR53" i="6" s="1"/>
  <c r="EV53" i="6"/>
  <c r="CL53" i="6"/>
  <c r="CC53" i="6"/>
  <c r="CA53" i="6"/>
  <c r="BV53" i="6"/>
  <c r="BY53" i="6" s="1"/>
  <c r="BS53" i="6"/>
  <c r="BN53" i="6"/>
  <c r="BL53" i="6"/>
  <c r="AW53" i="6"/>
  <c r="AU53" i="6"/>
  <c r="AT53" i="6"/>
  <c r="AS53" i="6"/>
  <c r="AR53" i="6"/>
  <c r="G53" i="6"/>
  <c r="B53" i="6"/>
  <c r="FM52" i="6"/>
  <c r="FD52" i="6"/>
  <c r="FE52" i="6" s="1"/>
  <c r="EX52" i="6"/>
  <c r="EV52" i="6"/>
  <c r="CL52" i="6"/>
  <c r="CC52" i="6"/>
  <c r="CA52" i="6"/>
  <c r="BV52" i="6"/>
  <c r="BY52" i="6" s="1"/>
  <c r="BS52" i="6"/>
  <c r="BN52" i="6"/>
  <c r="BL52" i="6"/>
  <c r="AW52" i="6"/>
  <c r="AU52" i="6"/>
  <c r="AT52" i="6"/>
  <c r="AS52" i="6"/>
  <c r="AR52" i="6"/>
  <c r="G52" i="6"/>
  <c r="B52" i="6"/>
  <c r="FM51" i="6"/>
  <c r="EX51" i="6"/>
  <c r="FR51" i="6" s="1"/>
  <c r="EV51" i="6"/>
  <c r="CL51" i="6"/>
  <c r="CC51" i="6"/>
  <c r="CA51" i="6"/>
  <c r="BY51" i="6"/>
  <c r="BS51" i="6"/>
  <c r="BN51" i="6"/>
  <c r="BL51" i="6"/>
  <c r="AW51" i="6"/>
  <c r="AU51" i="6"/>
  <c r="AT51" i="6"/>
  <c r="AS51" i="6"/>
  <c r="AR51" i="6"/>
  <c r="G51" i="6"/>
  <c r="B51" i="6"/>
  <c r="FM50" i="6"/>
  <c r="EX50" i="6"/>
  <c r="FR50" i="6" s="1"/>
  <c r="EV50" i="6"/>
  <c r="CL50" i="6"/>
  <c r="CC50" i="6"/>
  <c r="CA50" i="6"/>
  <c r="BY50" i="6"/>
  <c r="BS50" i="6"/>
  <c r="BL50" i="6"/>
  <c r="AW50" i="6"/>
  <c r="AU50" i="6"/>
  <c r="AT50" i="6"/>
  <c r="AS50" i="6"/>
  <c r="AR50" i="6"/>
  <c r="G50" i="6"/>
  <c r="B50" i="6"/>
  <c r="GN49" i="6"/>
  <c r="GM49" i="6"/>
  <c r="GJ49" i="6"/>
  <c r="GU49" i="6" s="1"/>
  <c r="FM49" i="6"/>
  <c r="EX49" i="6"/>
  <c r="FR49" i="6" s="1"/>
  <c r="EV49" i="6"/>
  <c r="EK49" i="6"/>
  <c r="CL49" i="6"/>
  <c r="CC49" i="6"/>
  <c r="CA49" i="6"/>
  <c r="BV49" i="6"/>
  <c r="BY49" i="6" s="1"/>
  <c r="BS49" i="6"/>
  <c r="BN49" i="6"/>
  <c r="BL49" i="6"/>
  <c r="AW49" i="6"/>
  <c r="AU49" i="6"/>
  <c r="AT49" i="6"/>
  <c r="AS49" i="6"/>
  <c r="AR49" i="6"/>
  <c r="G49" i="6"/>
  <c r="B49" i="6"/>
  <c r="GN48" i="6"/>
  <c r="GM48" i="6"/>
  <c r="GJ48" i="6"/>
  <c r="GU48" i="6" s="1"/>
  <c r="FM48" i="6"/>
  <c r="EX48" i="6"/>
  <c r="FR48" i="6" s="1"/>
  <c r="EV48" i="6"/>
  <c r="EK48" i="6"/>
  <c r="CL48" i="6"/>
  <c r="CC48" i="6"/>
  <c r="CA48" i="6"/>
  <c r="BV48" i="6"/>
  <c r="BY48" i="6" s="1"/>
  <c r="BS48" i="6"/>
  <c r="BN48" i="6"/>
  <c r="BL48" i="6"/>
  <c r="AW48" i="6"/>
  <c r="AU48" i="6"/>
  <c r="AT48" i="6"/>
  <c r="AS48" i="6"/>
  <c r="AR48" i="6"/>
  <c r="B48" i="6"/>
  <c r="GN47" i="6"/>
  <c r="GM47" i="6"/>
  <c r="GJ47" i="6"/>
  <c r="GO47" i="6" s="1"/>
  <c r="FM47" i="6"/>
  <c r="EX47" i="6"/>
  <c r="FR47" i="6" s="1"/>
  <c r="EV47" i="6"/>
  <c r="CL47" i="6"/>
  <c r="CC47" i="6"/>
  <c r="CA47" i="6"/>
  <c r="BV47" i="6"/>
  <c r="BY47" i="6" s="1"/>
  <c r="BS47" i="6"/>
  <c r="BN47" i="6"/>
  <c r="BL47" i="6"/>
  <c r="AW47" i="6"/>
  <c r="AU47" i="6"/>
  <c r="AT47" i="6"/>
  <c r="AS47" i="6"/>
  <c r="AR47" i="6"/>
  <c r="B47" i="6"/>
  <c r="GJ46" i="6"/>
  <c r="FM46" i="6"/>
  <c r="EX46" i="6"/>
  <c r="EY46" i="6" s="1"/>
  <c r="EV46" i="6"/>
  <c r="CL46" i="6"/>
  <c r="CC46" i="6"/>
  <c r="CA46" i="6"/>
  <c r="BV46" i="6"/>
  <c r="BY46" i="6" s="1"/>
  <c r="BS46" i="6"/>
  <c r="BN46" i="6"/>
  <c r="BL46" i="6"/>
  <c r="AW46" i="6"/>
  <c r="AU46" i="6"/>
  <c r="AT46" i="6"/>
  <c r="AS46" i="6"/>
  <c r="AR46" i="6"/>
  <c r="B46" i="6"/>
  <c r="GJ45" i="6"/>
  <c r="FM45" i="6"/>
  <c r="FD45" i="6"/>
  <c r="EX45" i="6"/>
  <c r="FN45" i="6" s="1"/>
  <c r="EV45" i="6"/>
  <c r="EK45" i="6"/>
  <c r="CL45" i="6"/>
  <c r="CC45" i="6"/>
  <c r="CA45" i="6"/>
  <c r="BV45" i="6"/>
  <c r="BY45" i="6" s="1"/>
  <c r="BS45" i="6"/>
  <c r="BN45" i="6"/>
  <c r="BL45" i="6"/>
  <c r="AW45" i="6"/>
  <c r="AU45" i="6"/>
  <c r="AT45" i="6"/>
  <c r="AS45" i="6"/>
  <c r="AR45" i="6"/>
  <c r="B45" i="6"/>
  <c r="FM44" i="6"/>
  <c r="FD44" i="6"/>
  <c r="EX44" i="6"/>
  <c r="FN44" i="6" s="1"/>
  <c r="EV44" i="6"/>
  <c r="CL44" i="6"/>
  <c r="CC44" i="6"/>
  <c r="CA44" i="6"/>
  <c r="BY44" i="6"/>
  <c r="BS44" i="6"/>
  <c r="BL44" i="6"/>
  <c r="AW44" i="6"/>
  <c r="AU44" i="6"/>
  <c r="AT44" i="6"/>
  <c r="AS44" i="6"/>
  <c r="AR44" i="6"/>
  <c r="B44" i="6"/>
  <c r="GM43" i="6"/>
  <c r="GJ43" i="6"/>
  <c r="GO43" i="6" s="1"/>
  <c r="GS43" i="6" s="1"/>
  <c r="FM43" i="6"/>
  <c r="FD43" i="6"/>
  <c r="FE43" i="6" s="1"/>
  <c r="EX43" i="6"/>
  <c r="EY43" i="6" s="1"/>
  <c r="EV43" i="6"/>
  <c r="CL43" i="6"/>
  <c r="CC43" i="6"/>
  <c r="CA43" i="6"/>
  <c r="BV43" i="6"/>
  <c r="BY43" i="6" s="1"/>
  <c r="BS43" i="6"/>
  <c r="BN43" i="6"/>
  <c r="BL43" i="6"/>
  <c r="AW43" i="6"/>
  <c r="AU43" i="6"/>
  <c r="AT43" i="6"/>
  <c r="AS43" i="6"/>
  <c r="AR43" i="6"/>
  <c r="B43" i="6"/>
  <c r="FM42" i="6"/>
  <c r="FD42" i="6"/>
  <c r="FE42" i="6" s="1"/>
  <c r="EX42" i="6"/>
  <c r="EY42" i="6" s="1"/>
  <c r="EV42" i="6"/>
  <c r="CL42" i="6"/>
  <c r="BV42" i="6"/>
  <c r="BY42" i="6" s="1"/>
  <c r="BW42" i="6" s="1"/>
  <c r="BS42" i="6"/>
  <c r="BN42" i="6"/>
  <c r="BL42" i="6"/>
  <c r="AY42" i="6"/>
  <c r="AW42" i="6" s="1"/>
  <c r="AU42" i="6"/>
  <c r="AT42" i="6"/>
  <c r="AS42" i="6"/>
  <c r="AR42" i="6"/>
  <c r="B42" i="6"/>
  <c r="FM41" i="6"/>
  <c r="FD41" i="6"/>
  <c r="FE41" i="6" s="1"/>
  <c r="EX41" i="6"/>
  <c r="FR41" i="6" s="1"/>
  <c r="EV41" i="6"/>
  <c r="CL41" i="6"/>
  <c r="BV41" i="6"/>
  <c r="BY41" i="6" s="1"/>
  <c r="BW41" i="6" s="1"/>
  <c r="BS41" i="6"/>
  <c r="BN41" i="6"/>
  <c r="BL41" i="6"/>
  <c r="AW41" i="6"/>
  <c r="AU41" i="6"/>
  <c r="AT41" i="6"/>
  <c r="AS41" i="6"/>
  <c r="AR41" i="6"/>
  <c r="B41" i="6"/>
  <c r="FM40" i="6"/>
  <c r="FD40" i="6"/>
  <c r="FE40" i="6" s="1"/>
  <c r="EX40" i="6"/>
  <c r="EV40" i="6"/>
  <c r="CL40" i="6"/>
  <c r="BV40" i="6"/>
  <c r="BY40" i="6" s="1"/>
  <c r="BW40" i="6" s="1"/>
  <c r="BS40" i="6"/>
  <c r="BN40" i="6"/>
  <c r="BL40" i="6"/>
  <c r="AW40" i="6"/>
  <c r="AU40" i="6"/>
  <c r="AT40" i="6"/>
  <c r="AS40" i="6"/>
  <c r="AR40" i="6"/>
  <c r="G40" i="6"/>
  <c r="B40" i="6"/>
  <c r="FM39" i="6"/>
  <c r="FD39" i="6"/>
  <c r="FE39" i="6" s="1"/>
  <c r="EX39" i="6"/>
  <c r="EY39" i="6" s="1"/>
  <c r="EV39" i="6"/>
  <c r="CL39" i="6"/>
  <c r="BV39" i="6"/>
  <c r="BY39" i="6" s="1"/>
  <c r="BW39" i="6" s="1"/>
  <c r="BS39" i="6"/>
  <c r="BN39" i="6"/>
  <c r="BL39" i="6"/>
  <c r="AW39" i="6"/>
  <c r="AU39" i="6"/>
  <c r="AT39" i="6"/>
  <c r="AS39" i="6"/>
  <c r="AR39" i="6"/>
  <c r="G39" i="6"/>
  <c r="B39" i="6"/>
  <c r="FM38" i="6"/>
  <c r="FD38" i="6"/>
  <c r="FE38" i="6" s="1"/>
  <c r="EX38" i="6"/>
  <c r="FN38" i="6" s="1"/>
  <c r="EV38" i="6"/>
  <c r="CL38" i="6"/>
  <c r="CC38" i="6"/>
  <c r="CA38" i="6"/>
  <c r="BY38" i="6"/>
  <c r="BV38" i="6"/>
  <c r="BS38" i="6"/>
  <c r="BN38" i="6"/>
  <c r="BL38" i="6"/>
  <c r="AW38" i="6"/>
  <c r="AU38" i="6"/>
  <c r="AT38" i="6"/>
  <c r="AS38" i="6"/>
  <c r="AR38" i="6"/>
  <c r="B38" i="6"/>
  <c r="FM37" i="6"/>
  <c r="FD37" i="6"/>
  <c r="FE37" i="6" s="1"/>
  <c r="EX37" i="6"/>
  <c r="FN37" i="6" s="1"/>
  <c r="EV37" i="6"/>
  <c r="CL37" i="6"/>
  <c r="CC37" i="6"/>
  <c r="CA37" i="6"/>
  <c r="BY37" i="6"/>
  <c r="BV37" i="6"/>
  <c r="BS37" i="6"/>
  <c r="BN37" i="6"/>
  <c r="BL37" i="6"/>
  <c r="AW37" i="6"/>
  <c r="AU37" i="6"/>
  <c r="AT37" i="6"/>
  <c r="AS37" i="6"/>
  <c r="AR37" i="6"/>
  <c r="G37" i="6"/>
  <c r="B37" i="6"/>
  <c r="FM36" i="6"/>
  <c r="EX36" i="6"/>
  <c r="FR36" i="6" s="1"/>
  <c r="EV36" i="6"/>
  <c r="CL36" i="6"/>
  <c r="BW36" i="6"/>
  <c r="BS36" i="6"/>
  <c r="BL36" i="6"/>
  <c r="AW36" i="6"/>
  <c r="AU36" i="6"/>
  <c r="AT36" i="6"/>
  <c r="AS36" i="6"/>
  <c r="AR36" i="6"/>
  <c r="G36" i="6"/>
  <c r="B36" i="6"/>
  <c r="FM35" i="6"/>
  <c r="FD35" i="6"/>
  <c r="FE35" i="6" s="1"/>
  <c r="EX35" i="6"/>
  <c r="EV35" i="6"/>
  <c r="CL35" i="6"/>
  <c r="BS35" i="6"/>
  <c r="BN35" i="6"/>
  <c r="AW35" i="6"/>
  <c r="AU35" i="6"/>
  <c r="AT35" i="6"/>
  <c r="AS35" i="6"/>
  <c r="AR35" i="6"/>
  <c r="B35" i="6"/>
  <c r="FN34" i="6"/>
  <c r="CL34" i="6"/>
  <c r="BS34" i="6"/>
  <c r="BN34" i="6"/>
  <c r="AW34" i="6"/>
  <c r="AU34" i="6"/>
  <c r="AT34" i="6"/>
  <c r="AS34" i="6"/>
  <c r="AR34" i="6"/>
  <c r="B34" i="6"/>
  <c r="FN33" i="6"/>
  <c r="CL33" i="6"/>
  <c r="BS33" i="6"/>
  <c r="BN33" i="6"/>
  <c r="AW33" i="6"/>
  <c r="AU33" i="6"/>
  <c r="AT33" i="6"/>
  <c r="AS33" i="6"/>
  <c r="AR33" i="6"/>
  <c r="B33" i="6"/>
  <c r="FR32" i="6"/>
  <c r="FN32" i="6"/>
  <c r="CL32" i="6"/>
  <c r="BS32" i="6"/>
  <c r="BN32" i="6"/>
  <c r="AW32" i="6"/>
  <c r="AU32" i="6"/>
  <c r="AT32" i="6"/>
  <c r="AS32" i="6"/>
  <c r="AR32" i="6"/>
  <c r="B32" i="6"/>
  <c r="FR31" i="6"/>
  <c r="FN31" i="6"/>
  <c r="CL31" i="6"/>
  <c r="BS31" i="6"/>
  <c r="BN31" i="6"/>
  <c r="AW31" i="6"/>
  <c r="AU31" i="6"/>
  <c r="AT31" i="6"/>
  <c r="AS31" i="6"/>
  <c r="AR31" i="6"/>
  <c r="B31" i="6"/>
  <c r="FR30" i="6"/>
  <c r="FN30" i="6"/>
  <c r="CL30" i="6"/>
  <c r="BS30" i="6"/>
  <c r="BN30" i="6"/>
  <c r="AW30" i="6"/>
  <c r="AU30" i="6"/>
  <c r="AT30" i="6"/>
  <c r="AS30" i="6"/>
  <c r="AR30" i="6"/>
  <c r="B30" i="6"/>
  <c r="FR29" i="6"/>
  <c r="FN29" i="6"/>
  <c r="EK29" i="6"/>
  <c r="CL29" i="6"/>
  <c r="BS29" i="6"/>
  <c r="BN29" i="6"/>
  <c r="AW29" i="6"/>
  <c r="AU29" i="6"/>
  <c r="AT29" i="6"/>
  <c r="AS29" i="6"/>
  <c r="AR29" i="6"/>
  <c r="B29" i="6"/>
  <c r="GM28" i="6"/>
  <c r="GJ28" i="6"/>
  <c r="GU28" i="6" s="1"/>
  <c r="FR28" i="6"/>
  <c r="FN28" i="6"/>
  <c r="CL28" i="6"/>
  <c r="BS28" i="6"/>
  <c r="AW28" i="6"/>
  <c r="AU28" i="6"/>
  <c r="AT28" i="6"/>
  <c r="AS28" i="6"/>
  <c r="AR28" i="6"/>
  <c r="B28" i="6"/>
  <c r="GN27" i="6"/>
  <c r="GM27" i="6"/>
  <c r="GJ27" i="6"/>
  <c r="GU27" i="6" s="1"/>
  <c r="FR27" i="6"/>
  <c r="FN27" i="6"/>
  <c r="CL27" i="6"/>
  <c r="BS27" i="6"/>
  <c r="BN27" i="6"/>
  <c r="AW27" i="6"/>
  <c r="AU27" i="6"/>
  <c r="AT27" i="6"/>
  <c r="AS27" i="6"/>
  <c r="AR27" i="6"/>
  <c r="B27" i="6"/>
  <c r="FR26" i="6"/>
  <c r="FN26" i="6"/>
  <c r="CL26" i="6"/>
  <c r="BS26" i="6"/>
  <c r="BN26" i="6"/>
  <c r="AW26" i="6"/>
  <c r="AU26" i="6"/>
  <c r="AT26" i="6"/>
  <c r="AS26" i="6"/>
  <c r="AR26" i="6"/>
  <c r="B26" i="6"/>
  <c r="FR25" i="6"/>
  <c r="FN25" i="6"/>
  <c r="CL25" i="6"/>
  <c r="BS25" i="6"/>
  <c r="BN25" i="6"/>
  <c r="AW25" i="6"/>
  <c r="AU25" i="6"/>
  <c r="AT25" i="6"/>
  <c r="AS25" i="6"/>
  <c r="AR25" i="6"/>
  <c r="B25" i="6"/>
  <c r="FR24" i="6"/>
  <c r="FN24" i="6"/>
  <c r="EK24" i="6"/>
  <c r="CL24" i="6"/>
  <c r="BS24" i="6"/>
  <c r="BN24" i="6"/>
  <c r="AW24" i="6"/>
  <c r="AU24" i="6"/>
  <c r="AT24" i="6"/>
  <c r="AS24" i="6"/>
  <c r="AR24" i="6"/>
  <c r="B24" i="6"/>
  <c r="FR23" i="6"/>
  <c r="FN23" i="6"/>
  <c r="CL23" i="6"/>
  <c r="BS23" i="6"/>
  <c r="BN23" i="6"/>
  <c r="AW23" i="6"/>
  <c r="AU23" i="6"/>
  <c r="AT23" i="6"/>
  <c r="AS23" i="6"/>
  <c r="AR23" i="6"/>
  <c r="B23" i="6"/>
  <c r="FR22" i="6"/>
  <c r="FN22" i="6"/>
  <c r="EK22" i="6"/>
  <c r="CL22" i="6"/>
  <c r="BS22" i="6"/>
  <c r="BN22" i="6"/>
  <c r="AW22" i="6"/>
  <c r="AU22" i="6"/>
  <c r="AT22" i="6"/>
  <c r="AS22" i="6"/>
  <c r="AR22" i="6"/>
  <c r="B22" i="6"/>
  <c r="FQ21" i="6"/>
  <c r="CL21" i="6"/>
  <c r="CC21" i="6"/>
  <c r="CA21" i="6"/>
  <c r="BY21" i="6"/>
  <c r="BV21" i="6"/>
  <c r="BS21" i="6"/>
  <c r="AW21" i="6"/>
  <c r="AU21" i="6"/>
  <c r="AT21" i="6"/>
  <c r="AS21" i="6"/>
  <c r="AR21" i="6"/>
  <c r="B21" i="6"/>
  <c r="FQ20" i="6"/>
  <c r="CL20" i="6"/>
  <c r="CC20" i="6"/>
  <c r="CA20" i="6"/>
  <c r="BY20" i="6"/>
  <c r="BV20" i="6"/>
  <c r="BS20" i="6"/>
  <c r="BN20" i="6"/>
  <c r="AW20" i="6"/>
  <c r="AU20" i="6"/>
  <c r="AT20" i="6"/>
  <c r="AS20" i="6"/>
  <c r="AR20" i="6"/>
  <c r="B20" i="6"/>
  <c r="FQ19" i="6"/>
  <c r="EK19" i="6"/>
  <c r="CL19" i="6"/>
  <c r="CC19" i="6"/>
  <c r="CA19" i="6"/>
  <c r="BY19" i="6"/>
  <c r="BV19" i="6"/>
  <c r="BS19" i="6"/>
  <c r="BN19" i="6"/>
  <c r="AW19" i="6"/>
  <c r="AU19" i="6"/>
  <c r="AT19" i="6"/>
  <c r="AS19" i="6"/>
  <c r="AR19" i="6"/>
  <c r="B19" i="6"/>
  <c r="FQ18" i="6"/>
  <c r="EK18" i="6"/>
  <c r="CL18" i="6"/>
  <c r="CC18" i="6"/>
  <c r="CA18" i="6"/>
  <c r="BY18" i="6"/>
  <c r="BV18" i="6"/>
  <c r="BS18" i="6"/>
  <c r="BN18" i="6"/>
  <c r="AW18" i="6"/>
  <c r="AU18" i="6"/>
  <c r="AT18" i="6"/>
  <c r="AS18" i="6"/>
  <c r="AR18" i="6"/>
  <c r="B18" i="6"/>
  <c r="FQ17" i="6"/>
  <c r="EK17" i="6"/>
  <c r="CL17" i="6"/>
  <c r="CC17" i="6"/>
  <c r="CA17" i="6"/>
  <c r="BY17" i="6"/>
  <c r="BV17" i="6"/>
  <c r="BS17" i="6"/>
  <c r="BN17" i="6"/>
  <c r="AW17" i="6"/>
  <c r="AU17" i="6"/>
  <c r="AT17" i="6"/>
  <c r="AS17" i="6"/>
  <c r="AR17" i="6"/>
  <c r="B17" i="6"/>
  <c r="FQ16" i="6"/>
  <c r="EK16" i="6"/>
  <c r="CL16" i="6"/>
  <c r="CC16" i="6"/>
  <c r="CA16" i="6"/>
  <c r="BY16" i="6"/>
  <c r="BV16" i="6"/>
  <c r="BS16" i="6"/>
  <c r="BN16" i="6"/>
  <c r="AW16" i="6"/>
  <c r="AU16" i="6"/>
  <c r="AT16" i="6"/>
  <c r="AS16" i="6"/>
  <c r="AR16" i="6"/>
  <c r="B16" i="6"/>
  <c r="CL15" i="6"/>
  <c r="CC15" i="6"/>
  <c r="CA15" i="6"/>
  <c r="BY15" i="6"/>
  <c r="BV15" i="6"/>
  <c r="BS15" i="6"/>
  <c r="AY15" i="6"/>
  <c r="AW15" i="6" s="1"/>
  <c r="AU15" i="6"/>
  <c r="AT15" i="6"/>
  <c r="AS15" i="6"/>
  <c r="AR15" i="6"/>
  <c r="B15" i="6"/>
  <c r="CL14" i="6"/>
  <c r="CC14" i="6"/>
  <c r="CA14" i="6"/>
  <c r="BY14" i="6"/>
  <c r="BV14" i="6"/>
  <c r="BS14" i="6"/>
  <c r="AY14" i="6"/>
  <c r="AW14" i="6" s="1"/>
  <c r="AU14" i="6"/>
  <c r="AT14" i="6"/>
  <c r="AS14" i="6"/>
  <c r="AR14" i="6"/>
  <c r="B14" i="6"/>
  <c r="CL13" i="6"/>
  <c r="CC13" i="6"/>
  <c r="CA13" i="6"/>
  <c r="BY13" i="6"/>
  <c r="BV13" i="6"/>
  <c r="BS13" i="6"/>
  <c r="BN13" i="6"/>
  <c r="AY13" i="6"/>
  <c r="AW13" i="6" s="1"/>
  <c r="AU13" i="6"/>
  <c r="AT13" i="6"/>
  <c r="AS13" i="6"/>
  <c r="AR13" i="6"/>
  <c r="B13" i="6"/>
  <c r="EK12" i="6"/>
  <c r="CL12" i="6"/>
  <c r="CC12" i="6"/>
  <c r="CA12" i="6"/>
  <c r="BY12" i="6"/>
  <c r="BV12" i="6"/>
  <c r="BS12" i="6"/>
  <c r="BN12" i="6"/>
  <c r="AY12" i="6"/>
  <c r="AW12" i="6" s="1"/>
  <c r="AU12" i="6"/>
  <c r="AT12" i="6"/>
  <c r="AS12" i="6"/>
  <c r="AR12" i="6"/>
  <c r="B12" i="6"/>
  <c r="CL11" i="6"/>
  <c r="CC11" i="6"/>
  <c r="CA11" i="6"/>
  <c r="BY11" i="6"/>
  <c r="BV11" i="6"/>
  <c r="BS11" i="6"/>
  <c r="AY11" i="6"/>
  <c r="AW11" i="6" s="1"/>
  <c r="AU11" i="6"/>
  <c r="AT11" i="6"/>
  <c r="AS11" i="6"/>
  <c r="AR11" i="6"/>
  <c r="B11" i="6"/>
  <c r="CL10" i="6"/>
  <c r="CC10" i="6"/>
  <c r="CA10" i="6"/>
  <c r="BY10" i="6"/>
  <c r="BV10" i="6"/>
  <c r="BS10" i="6"/>
  <c r="BN10" i="6"/>
  <c r="AY10" i="6"/>
  <c r="AW10" i="6" s="1"/>
  <c r="AU10" i="6"/>
  <c r="AT10" i="6"/>
  <c r="AS10" i="6"/>
  <c r="AR10" i="6"/>
  <c r="B10" i="6"/>
  <c r="EK9" i="6"/>
  <c r="CL9" i="6"/>
  <c r="BS9" i="6"/>
  <c r="BN9" i="6"/>
  <c r="AY9" i="6"/>
  <c r="AW9" i="6" s="1"/>
  <c r="AU9" i="6"/>
  <c r="AT9" i="6"/>
  <c r="AS9" i="6"/>
  <c r="AR9" i="6"/>
  <c r="B9" i="6"/>
  <c r="CL8" i="6"/>
  <c r="BY8" i="6"/>
  <c r="AY8" i="6"/>
  <c r="AW8" i="6" s="1"/>
  <c r="AU8" i="6"/>
  <c r="AT8" i="6"/>
  <c r="AS8" i="6"/>
  <c r="AR8" i="6"/>
  <c r="B8" i="6"/>
  <c r="EK7" i="6"/>
  <c r="CL7" i="6"/>
  <c r="CC7" i="6"/>
  <c r="CA7" i="6"/>
  <c r="BY7" i="6"/>
  <c r="BS7" i="6"/>
  <c r="BN7" i="6"/>
  <c r="AY7" i="6"/>
  <c r="AW7" i="6" s="1"/>
  <c r="AU7" i="6"/>
  <c r="AT7" i="6"/>
  <c r="AS7" i="6"/>
  <c r="AR7" i="6"/>
  <c r="B7" i="6"/>
  <c r="EK6" i="6"/>
  <c r="CL6" i="6"/>
  <c r="CC6" i="6"/>
  <c r="CA6" i="6"/>
  <c r="BY6" i="6"/>
  <c r="BN6" i="6"/>
  <c r="AY6" i="6"/>
  <c r="AW6" i="6" s="1"/>
  <c r="AU6" i="6"/>
  <c r="AT6" i="6"/>
  <c r="AS6" i="6"/>
  <c r="AR6" i="6"/>
  <c r="B6" i="6"/>
  <c r="EK5" i="6"/>
  <c r="CL5" i="6"/>
  <c r="CC5" i="6"/>
  <c r="CA5" i="6"/>
  <c r="BY5" i="6"/>
  <c r="BS5" i="6"/>
  <c r="BN5" i="6"/>
  <c r="AY5" i="6"/>
  <c r="AW5" i="6" s="1"/>
  <c r="AU5" i="6"/>
  <c r="AT5" i="6"/>
  <c r="AS5" i="6"/>
  <c r="AR5" i="6"/>
  <c r="B5" i="6"/>
  <c r="EK4" i="6"/>
  <c r="CL4" i="6"/>
  <c r="CC4" i="6"/>
  <c r="CA4" i="6"/>
  <c r="BY4" i="6"/>
  <c r="BN4" i="6"/>
  <c r="AY4" i="6"/>
  <c r="AW4" i="6" s="1"/>
  <c r="AU4" i="6"/>
  <c r="AT4" i="6"/>
  <c r="AS4" i="6"/>
  <c r="AR4" i="6"/>
  <c r="B4" i="6"/>
  <c r="CL3" i="6"/>
  <c r="BS3" i="6"/>
  <c r="BN3" i="6"/>
  <c r="AY3" i="6"/>
  <c r="AW3" i="6" s="1"/>
  <c r="AU3" i="6"/>
  <c r="AT3" i="6"/>
  <c r="AS3" i="6"/>
  <c r="AR3" i="6"/>
  <c r="B3" i="6"/>
  <c r="FP116" i="4"/>
  <c r="FN116" i="4"/>
  <c r="EX116" i="4"/>
  <c r="FQ116" i="4" s="1"/>
  <c r="CL116" i="4"/>
  <c r="CC116" i="4"/>
  <c r="CA116" i="4"/>
  <c r="BY116" i="4"/>
  <c r="BV116" i="4"/>
  <c r="BS116" i="4"/>
  <c r="BN116" i="4"/>
  <c r="BL116" i="4"/>
  <c r="AW116" i="4"/>
  <c r="AU116" i="4"/>
  <c r="AT116" i="4"/>
  <c r="AS116" i="4"/>
  <c r="AR116" i="4"/>
  <c r="G116" i="4"/>
  <c r="B116" i="4"/>
  <c r="FP115" i="4"/>
  <c r="FN115" i="4"/>
  <c r="EX115" i="4"/>
  <c r="FQ115" i="4" s="1"/>
  <c r="CL115" i="4"/>
  <c r="CC115" i="4"/>
  <c r="CA115" i="4"/>
  <c r="BY115" i="4"/>
  <c r="BV115" i="4"/>
  <c r="BS115" i="4"/>
  <c r="BN115" i="4"/>
  <c r="BL115" i="4"/>
  <c r="AW115" i="4"/>
  <c r="AU115" i="4"/>
  <c r="AT115" i="4"/>
  <c r="AS115" i="4"/>
  <c r="AR115" i="4"/>
  <c r="G115" i="4"/>
  <c r="B115" i="4"/>
  <c r="FP114" i="4"/>
  <c r="FN114" i="4"/>
  <c r="EX114" i="4"/>
  <c r="EY114" i="4" s="1"/>
  <c r="CL114" i="4"/>
  <c r="CC114" i="4"/>
  <c r="CA114" i="4"/>
  <c r="BY114" i="4"/>
  <c r="BV114" i="4"/>
  <c r="BS114" i="4"/>
  <c r="BN114" i="4"/>
  <c r="BL114" i="4"/>
  <c r="AW114" i="4"/>
  <c r="AU114" i="4"/>
  <c r="AT114" i="4"/>
  <c r="AS114" i="4"/>
  <c r="AR114" i="4"/>
  <c r="G114" i="4"/>
  <c r="B114" i="4"/>
  <c r="FP113" i="4"/>
  <c r="FN113" i="4"/>
  <c r="EX113" i="4"/>
  <c r="EY113" i="4" s="1"/>
  <c r="CL113" i="4"/>
  <c r="CC113" i="4"/>
  <c r="CA113" i="4"/>
  <c r="BY113" i="4"/>
  <c r="BV113" i="4"/>
  <c r="BS113" i="4"/>
  <c r="BN113" i="4"/>
  <c r="BL113" i="4"/>
  <c r="AW113" i="4"/>
  <c r="AU113" i="4"/>
  <c r="AT113" i="4"/>
  <c r="AS113" i="4"/>
  <c r="AR113" i="4"/>
  <c r="G113" i="4"/>
  <c r="B113" i="4"/>
  <c r="FP112" i="4"/>
  <c r="FN112" i="4"/>
  <c r="EX112" i="4"/>
  <c r="FQ112" i="4" s="1"/>
  <c r="CL112" i="4"/>
  <c r="CC112" i="4"/>
  <c r="CA112" i="4"/>
  <c r="BY112" i="4"/>
  <c r="BV112" i="4"/>
  <c r="BS112" i="4"/>
  <c r="BN112" i="4"/>
  <c r="BL112" i="4"/>
  <c r="AW112" i="4"/>
  <c r="AU112" i="4"/>
  <c r="AT112" i="4"/>
  <c r="AS112" i="4"/>
  <c r="AR112" i="4"/>
  <c r="G112" i="4"/>
  <c r="B112" i="4"/>
  <c r="FP111" i="4"/>
  <c r="FN111" i="4"/>
  <c r="EX111" i="4"/>
  <c r="FQ111" i="4" s="1"/>
  <c r="CL111" i="4"/>
  <c r="CC111" i="4"/>
  <c r="CA111" i="4"/>
  <c r="BY111" i="4"/>
  <c r="BV111" i="4"/>
  <c r="BS111" i="4"/>
  <c r="BN111" i="4"/>
  <c r="BL111" i="4"/>
  <c r="AW111" i="4"/>
  <c r="AU111" i="4"/>
  <c r="AT111" i="4"/>
  <c r="AS111" i="4"/>
  <c r="AR111" i="4"/>
  <c r="G111" i="4"/>
  <c r="B111" i="4"/>
  <c r="FP110" i="4"/>
  <c r="FN110" i="4"/>
  <c r="EX110" i="4"/>
  <c r="FQ110" i="4" s="1"/>
  <c r="CL110" i="4"/>
  <c r="CC110" i="4"/>
  <c r="CA110" i="4"/>
  <c r="BY110" i="4"/>
  <c r="BV110" i="4"/>
  <c r="BS110" i="4"/>
  <c r="BN110" i="4"/>
  <c r="BL110" i="4"/>
  <c r="AW110" i="4"/>
  <c r="AU110" i="4"/>
  <c r="AT110" i="4"/>
  <c r="AS110" i="4"/>
  <c r="AR110" i="4"/>
  <c r="G110" i="4"/>
  <c r="B110" i="4"/>
  <c r="FP109" i="4"/>
  <c r="FN109" i="4"/>
  <c r="EX109" i="4"/>
  <c r="EY109" i="4" s="1"/>
  <c r="CL109" i="4"/>
  <c r="CC109" i="4"/>
  <c r="CA109" i="4"/>
  <c r="BY109" i="4"/>
  <c r="BV109" i="4"/>
  <c r="BS109" i="4"/>
  <c r="BN109" i="4"/>
  <c r="BL109" i="4"/>
  <c r="AW109" i="4"/>
  <c r="AU109" i="4"/>
  <c r="AT109" i="4"/>
  <c r="AS109" i="4"/>
  <c r="AR109" i="4"/>
  <c r="G109" i="4"/>
  <c r="B109" i="4"/>
  <c r="FP108" i="4"/>
  <c r="FN108" i="4"/>
  <c r="EX108" i="4"/>
  <c r="EY108" i="4" s="1"/>
  <c r="CL108" i="4"/>
  <c r="CC108" i="4"/>
  <c r="CA108" i="4"/>
  <c r="BY108" i="4"/>
  <c r="BV108" i="4"/>
  <c r="BS108" i="4"/>
  <c r="BN108" i="4"/>
  <c r="AW108" i="4"/>
  <c r="AU108" i="4"/>
  <c r="AT108" i="4"/>
  <c r="AS108" i="4"/>
  <c r="AR108" i="4"/>
  <c r="G108" i="4"/>
  <c r="B108" i="4"/>
  <c r="FP107" i="4"/>
  <c r="FN107" i="4"/>
  <c r="EX107" i="4"/>
  <c r="EY107" i="4" s="1"/>
  <c r="CL107" i="4"/>
  <c r="CC107" i="4"/>
  <c r="CA107" i="4"/>
  <c r="BY107" i="4"/>
  <c r="BV107" i="4"/>
  <c r="BS107" i="4"/>
  <c r="BN107" i="4"/>
  <c r="BL107" i="4"/>
  <c r="AW107" i="4"/>
  <c r="AU107" i="4"/>
  <c r="AT107" i="4"/>
  <c r="AS107" i="4"/>
  <c r="AR107" i="4"/>
  <c r="G107" i="4"/>
  <c r="B107" i="4"/>
  <c r="FP106" i="4"/>
  <c r="FN106" i="4"/>
  <c r="EX106" i="4"/>
  <c r="FQ106" i="4" s="1"/>
  <c r="CL106" i="4"/>
  <c r="CC106" i="4"/>
  <c r="CA106" i="4"/>
  <c r="BY106" i="4"/>
  <c r="BV106" i="4"/>
  <c r="BS106" i="4"/>
  <c r="BN106" i="4"/>
  <c r="BL106" i="4"/>
  <c r="AW106" i="4"/>
  <c r="AU106" i="4"/>
  <c r="AT106" i="4"/>
  <c r="AS106" i="4"/>
  <c r="AR106" i="4"/>
  <c r="G106" i="4"/>
  <c r="B106" i="4"/>
  <c r="FP105" i="4"/>
  <c r="FN105" i="4"/>
  <c r="EX105" i="4"/>
  <c r="FQ105" i="4" s="1"/>
  <c r="CL105" i="4"/>
  <c r="CC105" i="4"/>
  <c r="CA105" i="4"/>
  <c r="BY105" i="4"/>
  <c r="BV105" i="4"/>
  <c r="BS105" i="4"/>
  <c r="BN105" i="4"/>
  <c r="BL105" i="4"/>
  <c r="AW105" i="4"/>
  <c r="AU105" i="4"/>
  <c r="AT105" i="4"/>
  <c r="AS105" i="4"/>
  <c r="AR105" i="4"/>
  <c r="G105" i="4"/>
  <c r="B105" i="4"/>
  <c r="FP104" i="4"/>
  <c r="FN104" i="4"/>
  <c r="EX104" i="4"/>
  <c r="EY104" i="4" s="1"/>
  <c r="CL104" i="4"/>
  <c r="CC104" i="4"/>
  <c r="CA104" i="4"/>
  <c r="BY104" i="4"/>
  <c r="BV104" i="4"/>
  <c r="BS104" i="4"/>
  <c r="BN104" i="4"/>
  <c r="BL104" i="4"/>
  <c r="AW104" i="4"/>
  <c r="AU104" i="4"/>
  <c r="AT104" i="4"/>
  <c r="AS104" i="4"/>
  <c r="AR104" i="4"/>
  <c r="G104" i="4"/>
  <c r="B104" i="4"/>
  <c r="FP103" i="4"/>
  <c r="FN103" i="4"/>
  <c r="EX103" i="4"/>
  <c r="EY103" i="4" s="1"/>
  <c r="CL103" i="4"/>
  <c r="CC103" i="4"/>
  <c r="CA103" i="4"/>
  <c r="BY103" i="4"/>
  <c r="BV103" i="4"/>
  <c r="BS103" i="4"/>
  <c r="BN103" i="4"/>
  <c r="BL103" i="4"/>
  <c r="AW103" i="4"/>
  <c r="AU103" i="4"/>
  <c r="AT103" i="4"/>
  <c r="AS103" i="4"/>
  <c r="AR103" i="4"/>
  <c r="G103" i="4"/>
  <c r="B103" i="4"/>
  <c r="FP102" i="4"/>
  <c r="FN102" i="4"/>
  <c r="EX102" i="4"/>
  <c r="FQ102" i="4" s="1"/>
  <c r="CL102" i="4"/>
  <c r="CC102" i="4"/>
  <c r="CA102" i="4"/>
  <c r="BY102" i="4"/>
  <c r="BV102" i="4"/>
  <c r="BS102" i="4"/>
  <c r="BN102" i="4"/>
  <c r="BL102" i="4"/>
  <c r="AW102" i="4"/>
  <c r="AU102" i="4"/>
  <c r="AT102" i="4"/>
  <c r="AS102" i="4"/>
  <c r="AR102" i="4"/>
  <c r="G102" i="4"/>
  <c r="B102" i="4"/>
  <c r="FP101" i="4"/>
  <c r="FN101" i="4"/>
  <c r="EX101" i="4"/>
  <c r="FQ101" i="4" s="1"/>
  <c r="CL101" i="4"/>
  <c r="CC101" i="4"/>
  <c r="CA101" i="4"/>
  <c r="BY101" i="4"/>
  <c r="BV101" i="4"/>
  <c r="BS101" i="4"/>
  <c r="BN101" i="4"/>
  <c r="BL101" i="4"/>
  <c r="AW101" i="4"/>
  <c r="AU101" i="4"/>
  <c r="AT101" i="4"/>
  <c r="AS101" i="4"/>
  <c r="AR101" i="4"/>
  <c r="G101" i="4"/>
  <c r="B101" i="4"/>
  <c r="FP100" i="4"/>
  <c r="FN100" i="4"/>
  <c r="EX100" i="4"/>
  <c r="EY100" i="4" s="1"/>
  <c r="CL100" i="4"/>
  <c r="CC100" i="4"/>
  <c r="CA100" i="4"/>
  <c r="BY100" i="4"/>
  <c r="BV100" i="4"/>
  <c r="BS100" i="4"/>
  <c r="BN100" i="4"/>
  <c r="BL100" i="4"/>
  <c r="AW100" i="4"/>
  <c r="AU100" i="4"/>
  <c r="AT100" i="4"/>
  <c r="AS100" i="4"/>
  <c r="AR100" i="4"/>
  <c r="G100" i="4"/>
  <c r="B100" i="4"/>
  <c r="FP99" i="4"/>
  <c r="FN99" i="4"/>
  <c r="EX99" i="4"/>
  <c r="FQ99" i="4" s="1"/>
  <c r="CL99" i="4"/>
  <c r="CC99" i="4"/>
  <c r="CA99" i="4"/>
  <c r="BY99" i="4"/>
  <c r="BV99" i="4"/>
  <c r="BS99" i="4"/>
  <c r="BN99" i="4"/>
  <c r="BL99" i="4"/>
  <c r="AW99" i="4"/>
  <c r="AU99" i="4"/>
  <c r="AT99" i="4"/>
  <c r="AS99" i="4"/>
  <c r="AR99" i="4"/>
  <c r="G99" i="4"/>
  <c r="B99" i="4"/>
  <c r="FP98" i="4"/>
  <c r="FN98" i="4"/>
  <c r="EX98" i="4"/>
  <c r="FQ98" i="4" s="1"/>
  <c r="CL98" i="4"/>
  <c r="CC98" i="4"/>
  <c r="CA98" i="4"/>
  <c r="BY98" i="4"/>
  <c r="BV98" i="4"/>
  <c r="BS98" i="4"/>
  <c r="BN98" i="4"/>
  <c r="BL98" i="4"/>
  <c r="AW98" i="4"/>
  <c r="AU98" i="4"/>
  <c r="AT98" i="4"/>
  <c r="AS98" i="4"/>
  <c r="AR98" i="4"/>
  <c r="G98" i="4"/>
  <c r="B98" i="4"/>
  <c r="FP97" i="4"/>
  <c r="FN97" i="4"/>
  <c r="EX97" i="4"/>
  <c r="EY97" i="4" s="1"/>
  <c r="CL97" i="4"/>
  <c r="CC97" i="4"/>
  <c r="CA97" i="4"/>
  <c r="BY97" i="4"/>
  <c r="BV97" i="4"/>
  <c r="BS97" i="4"/>
  <c r="BN97" i="4"/>
  <c r="BL97" i="4"/>
  <c r="AW97" i="4"/>
  <c r="AU97" i="4"/>
  <c r="AT97" i="4"/>
  <c r="AS97" i="4"/>
  <c r="AR97" i="4"/>
  <c r="G97" i="4"/>
  <c r="B97" i="4"/>
  <c r="FP96" i="4"/>
  <c r="FN96" i="4"/>
  <c r="EX96" i="4"/>
  <c r="EY96" i="4" s="1"/>
  <c r="CL96" i="4"/>
  <c r="CC96" i="4"/>
  <c r="CA96" i="4"/>
  <c r="BY96" i="4"/>
  <c r="BV96" i="4"/>
  <c r="BS96" i="4"/>
  <c r="BN96" i="4"/>
  <c r="BL96" i="4"/>
  <c r="AW96" i="4"/>
  <c r="AU96" i="4"/>
  <c r="AT96" i="4"/>
  <c r="AS96" i="4"/>
  <c r="AR96" i="4"/>
  <c r="G96" i="4"/>
  <c r="B96" i="4"/>
  <c r="FP95" i="4"/>
  <c r="FN95" i="4"/>
  <c r="EX95" i="4"/>
  <c r="FQ95" i="4" s="1"/>
  <c r="CL95" i="4"/>
  <c r="CC95" i="4"/>
  <c r="CA95" i="4"/>
  <c r="BY95" i="4"/>
  <c r="BV95" i="4"/>
  <c r="BS95" i="4"/>
  <c r="BN95" i="4"/>
  <c r="BL95" i="4"/>
  <c r="AW95" i="4"/>
  <c r="AU95" i="4"/>
  <c r="AT95" i="4"/>
  <c r="AS95" i="4"/>
  <c r="AR95" i="4"/>
  <c r="G95" i="4"/>
  <c r="B95" i="4"/>
  <c r="FP94" i="4"/>
  <c r="FN94" i="4"/>
  <c r="EX94" i="4"/>
  <c r="FQ94" i="4" s="1"/>
  <c r="CL94" i="4"/>
  <c r="CC94" i="4"/>
  <c r="CA94" i="4"/>
  <c r="BY94" i="4"/>
  <c r="BV94" i="4"/>
  <c r="BS94" i="4"/>
  <c r="BN94" i="4"/>
  <c r="BL94" i="4"/>
  <c r="AW94" i="4"/>
  <c r="AU94" i="4"/>
  <c r="AT94" i="4"/>
  <c r="AS94" i="4"/>
  <c r="AR94" i="4"/>
  <c r="G94" i="4"/>
  <c r="B94" i="4"/>
  <c r="FP93" i="4"/>
  <c r="FN93" i="4"/>
  <c r="EX93" i="4"/>
  <c r="EY93" i="4" s="1"/>
  <c r="CL93" i="4"/>
  <c r="CC93" i="4"/>
  <c r="CA93" i="4"/>
  <c r="BY93" i="4"/>
  <c r="BV93" i="4"/>
  <c r="BS93" i="4"/>
  <c r="BN93" i="4"/>
  <c r="BL93" i="4"/>
  <c r="AW93" i="4"/>
  <c r="AU93" i="4"/>
  <c r="AT93" i="4"/>
  <c r="AS93" i="4"/>
  <c r="AR93" i="4"/>
  <c r="G93" i="4"/>
  <c r="B93" i="4"/>
  <c r="FP92" i="4"/>
  <c r="FN92" i="4"/>
  <c r="EX92" i="4"/>
  <c r="EY92" i="4" s="1"/>
  <c r="CL92" i="4"/>
  <c r="CC92" i="4"/>
  <c r="CA92" i="4"/>
  <c r="BY92" i="4"/>
  <c r="BV92" i="4"/>
  <c r="BS92" i="4"/>
  <c r="BN92" i="4"/>
  <c r="BL92" i="4"/>
  <c r="AW92" i="4"/>
  <c r="AU92" i="4"/>
  <c r="AT92" i="4"/>
  <c r="AS92" i="4"/>
  <c r="AR92" i="4"/>
  <c r="G92" i="4"/>
  <c r="B92" i="4"/>
  <c r="FP91" i="4"/>
  <c r="FN91" i="4"/>
  <c r="EX91" i="4"/>
  <c r="FQ91" i="4" s="1"/>
  <c r="CL91" i="4"/>
  <c r="CC91" i="4"/>
  <c r="CA91" i="4"/>
  <c r="BY91" i="4"/>
  <c r="BV91" i="4"/>
  <c r="BS91" i="4"/>
  <c r="BN91" i="4"/>
  <c r="BL91" i="4"/>
  <c r="AW91" i="4"/>
  <c r="AU91" i="4"/>
  <c r="AT91" i="4"/>
  <c r="AS91" i="4"/>
  <c r="AR91" i="4"/>
  <c r="G91" i="4"/>
  <c r="B91" i="4"/>
  <c r="FP90" i="4"/>
  <c r="FN90" i="4"/>
  <c r="EX90" i="4"/>
  <c r="FQ90" i="4" s="1"/>
  <c r="CL90" i="4"/>
  <c r="CC90" i="4"/>
  <c r="CA90" i="4"/>
  <c r="BY90" i="4"/>
  <c r="BV90" i="4"/>
  <c r="BS90" i="4"/>
  <c r="BN90" i="4"/>
  <c r="BL90" i="4"/>
  <c r="AW90" i="4"/>
  <c r="AU90" i="4"/>
  <c r="AT90" i="4"/>
  <c r="AS90" i="4"/>
  <c r="AR90" i="4"/>
  <c r="G90" i="4"/>
  <c r="B90" i="4"/>
  <c r="FP89" i="4"/>
  <c r="FN89" i="4"/>
  <c r="EX89" i="4"/>
  <c r="EY89" i="4" s="1"/>
  <c r="CL89" i="4"/>
  <c r="CC89" i="4"/>
  <c r="CA89" i="4"/>
  <c r="BY89" i="4"/>
  <c r="BV89" i="4"/>
  <c r="BS89" i="4"/>
  <c r="BN89" i="4"/>
  <c r="BL89" i="4"/>
  <c r="AW89" i="4"/>
  <c r="AU89" i="4"/>
  <c r="AT89" i="4"/>
  <c r="AS89" i="4"/>
  <c r="AR89" i="4"/>
  <c r="G89" i="4"/>
  <c r="B89" i="4"/>
  <c r="FP88" i="4"/>
  <c r="FN88" i="4"/>
  <c r="EX88" i="4"/>
  <c r="EY88" i="4" s="1"/>
  <c r="CL88" i="4"/>
  <c r="CC88" i="4"/>
  <c r="CA88" i="4"/>
  <c r="BY88" i="4"/>
  <c r="BV88" i="4"/>
  <c r="BS88" i="4"/>
  <c r="BN88" i="4"/>
  <c r="BL88" i="4"/>
  <c r="AW88" i="4"/>
  <c r="AU88" i="4"/>
  <c r="AT88" i="4"/>
  <c r="AS88" i="4"/>
  <c r="AR88" i="4"/>
  <c r="G88" i="4"/>
  <c r="B88" i="4"/>
  <c r="FP87" i="4"/>
  <c r="FN87" i="4"/>
  <c r="EX87" i="4"/>
  <c r="FQ87" i="4" s="1"/>
  <c r="CL87" i="4"/>
  <c r="CC87" i="4"/>
  <c r="CA87" i="4"/>
  <c r="BY87" i="4"/>
  <c r="BV87" i="4"/>
  <c r="BS87" i="4"/>
  <c r="BN87" i="4"/>
  <c r="BL87" i="4"/>
  <c r="AW87" i="4"/>
  <c r="AU87" i="4"/>
  <c r="AT87" i="4"/>
  <c r="AS87" i="4"/>
  <c r="AR87" i="4"/>
  <c r="G87" i="4"/>
  <c r="B87" i="4"/>
  <c r="FP86" i="4"/>
  <c r="FN86" i="4"/>
  <c r="EX86" i="4"/>
  <c r="FQ86" i="4" s="1"/>
  <c r="CL86" i="4"/>
  <c r="CC86" i="4"/>
  <c r="CA86" i="4"/>
  <c r="BY86" i="4"/>
  <c r="BV86" i="4"/>
  <c r="BS86" i="4"/>
  <c r="BN86" i="4"/>
  <c r="BL86" i="4"/>
  <c r="AW86" i="4"/>
  <c r="AU86" i="4"/>
  <c r="AT86" i="4"/>
  <c r="AS86" i="4"/>
  <c r="AR86" i="4"/>
  <c r="B86" i="4"/>
  <c r="FP85" i="4"/>
  <c r="FN85" i="4"/>
  <c r="EX85" i="4"/>
  <c r="FQ85" i="4" s="1"/>
  <c r="CL85" i="4"/>
  <c r="CC85" i="4"/>
  <c r="CA85" i="4"/>
  <c r="BY85" i="4"/>
  <c r="BV85" i="4"/>
  <c r="BS85" i="4"/>
  <c r="BN85" i="4"/>
  <c r="BL85" i="4"/>
  <c r="AW85" i="4"/>
  <c r="AU85" i="4"/>
  <c r="AT85" i="4"/>
  <c r="AS85" i="4"/>
  <c r="AR85" i="4"/>
  <c r="G85" i="4"/>
  <c r="B85" i="4"/>
  <c r="FP84" i="4"/>
  <c r="FN84" i="4"/>
  <c r="EX84" i="4"/>
  <c r="EY84" i="4" s="1"/>
  <c r="CL84" i="4"/>
  <c r="CC84" i="4"/>
  <c r="CA84" i="4"/>
  <c r="BY84" i="4"/>
  <c r="BV84" i="4"/>
  <c r="BS84" i="4"/>
  <c r="BN84" i="4"/>
  <c r="BL84" i="4"/>
  <c r="AW84" i="4"/>
  <c r="AU84" i="4"/>
  <c r="AT84" i="4"/>
  <c r="AS84" i="4"/>
  <c r="AR84" i="4"/>
  <c r="G84" i="4"/>
  <c r="B84" i="4"/>
  <c r="FP83" i="4"/>
  <c r="FN83" i="4"/>
  <c r="EX83" i="4"/>
  <c r="EY83" i="4" s="1"/>
  <c r="CL83" i="4"/>
  <c r="CC83" i="4"/>
  <c r="CA83" i="4"/>
  <c r="BY83" i="4"/>
  <c r="BV83" i="4"/>
  <c r="BS83" i="4"/>
  <c r="BL83" i="4"/>
  <c r="AW83" i="4"/>
  <c r="AU83" i="4"/>
  <c r="AT83" i="4"/>
  <c r="AS83" i="4"/>
  <c r="AR83" i="4"/>
  <c r="G83" i="4"/>
  <c r="B83" i="4"/>
  <c r="FP82" i="4"/>
  <c r="FN82" i="4"/>
  <c r="EX82" i="4"/>
  <c r="EY82" i="4" s="1"/>
  <c r="CL82" i="4"/>
  <c r="CC82" i="4"/>
  <c r="CA82" i="4"/>
  <c r="BY82" i="4"/>
  <c r="BV82" i="4"/>
  <c r="BS82" i="4"/>
  <c r="BN82" i="4"/>
  <c r="BL82" i="4"/>
  <c r="AW82" i="4"/>
  <c r="AU82" i="4"/>
  <c r="AT82" i="4"/>
  <c r="AS82" i="4"/>
  <c r="AR82" i="4"/>
  <c r="G82" i="4"/>
  <c r="B82" i="4"/>
  <c r="FP81" i="4"/>
  <c r="FN81" i="4"/>
  <c r="EX81" i="4"/>
  <c r="FQ81" i="4" s="1"/>
  <c r="CL81" i="4"/>
  <c r="CC81" i="4"/>
  <c r="CA81" i="4"/>
  <c r="BY81" i="4"/>
  <c r="BV81" i="4"/>
  <c r="BS81" i="4"/>
  <c r="BN81" i="4"/>
  <c r="BL81" i="4"/>
  <c r="AW81" i="4"/>
  <c r="AU81" i="4"/>
  <c r="AT81" i="4"/>
  <c r="AS81" i="4"/>
  <c r="AR81" i="4"/>
  <c r="G81" i="4"/>
  <c r="B81" i="4"/>
  <c r="FP80" i="4"/>
  <c r="FN80" i="4"/>
  <c r="EX80" i="4"/>
  <c r="FQ80" i="4" s="1"/>
  <c r="CL80" i="4"/>
  <c r="CC80" i="4"/>
  <c r="CA80" i="4"/>
  <c r="BY80" i="4"/>
  <c r="BV80" i="4"/>
  <c r="BS80" i="4"/>
  <c r="BN80" i="4"/>
  <c r="BL80" i="4"/>
  <c r="AW80" i="4"/>
  <c r="AU80" i="4"/>
  <c r="AT80" i="4"/>
  <c r="AS80" i="4"/>
  <c r="AR80" i="4"/>
  <c r="G80" i="4"/>
  <c r="B80" i="4"/>
  <c r="FP79" i="4"/>
  <c r="FN79" i="4"/>
  <c r="EX79" i="4"/>
  <c r="FQ79" i="4" s="1"/>
  <c r="CL79" i="4"/>
  <c r="CC79" i="4"/>
  <c r="CA79" i="4"/>
  <c r="BY79" i="4"/>
  <c r="BV79" i="4"/>
  <c r="BS79" i="4"/>
  <c r="BN79" i="4"/>
  <c r="BL79" i="4"/>
  <c r="AW79" i="4"/>
  <c r="AU79" i="4"/>
  <c r="AT79" i="4"/>
  <c r="AS79" i="4"/>
  <c r="AR79" i="4"/>
  <c r="G79" i="4"/>
  <c r="B79" i="4"/>
  <c r="GN78" i="4"/>
  <c r="GM78" i="4"/>
  <c r="GJ78" i="4"/>
  <c r="GP78" i="4" s="1"/>
  <c r="GT78" i="4" s="1"/>
  <c r="FP78" i="4"/>
  <c r="FN78" i="4"/>
  <c r="EX78" i="4"/>
  <c r="EY78" i="4" s="1"/>
  <c r="CL78" i="4"/>
  <c r="CC78" i="4"/>
  <c r="CA78" i="4"/>
  <c r="BY78" i="4"/>
  <c r="BV78" i="4"/>
  <c r="BS78" i="4"/>
  <c r="BN78" i="4"/>
  <c r="BL78" i="4"/>
  <c r="AW78" i="4"/>
  <c r="AU78" i="4"/>
  <c r="AT78" i="4"/>
  <c r="AS78" i="4"/>
  <c r="AR78" i="4"/>
  <c r="G78" i="4"/>
  <c r="B78" i="4"/>
  <c r="FN77" i="4"/>
  <c r="CL77" i="4"/>
  <c r="CC77" i="4"/>
  <c r="CA77" i="4"/>
  <c r="BY77" i="4"/>
  <c r="BV77" i="4"/>
  <c r="BS77" i="4"/>
  <c r="BN77" i="4"/>
  <c r="BL77" i="4"/>
  <c r="AW77" i="4"/>
  <c r="AU77" i="4"/>
  <c r="AT77" i="4"/>
  <c r="AS77" i="4"/>
  <c r="AR77" i="4"/>
  <c r="B77" i="4"/>
  <c r="FP76" i="4"/>
  <c r="FN76" i="4"/>
  <c r="EX76" i="4"/>
  <c r="FQ76" i="4" s="1"/>
  <c r="CL76" i="4"/>
  <c r="CC76" i="4"/>
  <c r="CA76" i="4"/>
  <c r="BY76" i="4"/>
  <c r="BV76" i="4"/>
  <c r="BS76" i="4"/>
  <c r="BN76" i="4"/>
  <c r="BL76" i="4"/>
  <c r="AW76" i="4"/>
  <c r="AU76" i="4"/>
  <c r="AT76" i="4"/>
  <c r="AS76" i="4"/>
  <c r="AR76" i="4"/>
  <c r="G76" i="4"/>
  <c r="B76" i="4"/>
  <c r="FP75" i="4"/>
  <c r="FN75" i="4"/>
  <c r="EX75" i="4"/>
  <c r="FQ75" i="4" s="1"/>
  <c r="CL75" i="4"/>
  <c r="CC75" i="4"/>
  <c r="CA75" i="4"/>
  <c r="BY75" i="4"/>
  <c r="BV75" i="4"/>
  <c r="BS75" i="4"/>
  <c r="BN75" i="4"/>
  <c r="BL75" i="4"/>
  <c r="AW75" i="4"/>
  <c r="AU75" i="4"/>
  <c r="AT75" i="4"/>
  <c r="AS75" i="4"/>
  <c r="AR75" i="4"/>
  <c r="G75" i="4"/>
  <c r="B75" i="4"/>
  <c r="FP74" i="4"/>
  <c r="FN74" i="4"/>
  <c r="EX74" i="4"/>
  <c r="EY74" i="4" s="1"/>
  <c r="CL74" i="4"/>
  <c r="CC74" i="4"/>
  <c r="CA74" i="4"/>
  <c r="BY74" i="4"/>
  <c r="BV74" i="4"/>
  <c r="BS74" i="4"/>
  <c r="BN74" i="4"/>
  <c r="BL74" i="4"/>
  <c r="AW74" i="4"/>
  <c r="AU74" i="4"/>
  <c r="AT74" i="4"/>
  <c r="AS74" i="4"/>
  <c r="AR74" i="4"/>
  <c r="G74" i="4"/>
  <c r="B74" i="4"/>
  <c r="FP73" i="4"/>
  <c r="FN73" i="4"/>
  <c r="EX73" i="4"/>
  <c r="FQ73" i="4" s="1"/>
  <c r="CL73" i="4"/>
  <c r="CC73" i="4"/>
  <c r="CA73" i="4"/>
  <c r="BY73" i="4"/>
  <c r="BV73" i="4"/>
  <c r="BS73" i="4"/>
  <c r="BN73" i="4"/>
  <c r="BL73" i="4"/>
  <c r="AW73" i="4"/>
  <c r="AU73" i="4"/>
  <c r="AT73" i="4"/>
  <c r="AS73" i="4"/>
  <c r="AR73" i="4"/>
  <c r="G73" i="4"/>
  <c r="B73" i="4"/>
  <c r="FP72" i="4"/>
  <c r="FN72" i="4"/>
  <c r="EX72" i="4"/>
  <c r="FQ72" i="4" s="1"/>
  <c r="EK72" i="4"/>
  <c r="CL72" i="4"/>
  <c r="CC72" i="4"/>
  <c r="CA72" i="4"/>
  <c r="BY72" i="4"/>
  <c r="BV72" i="4"/>
  <c r="BS72" i="4"/>
  <c r="BN72" i="4"/>
  <c r="BL72" i="4"/>
  <c r="AW72" i="4"/>
  <c r="AU72" i="4"/>
  <c r="AT72" i="4"/>
  <c r="AS72" i="4"/>
  <c r="AR72" i="4"/>
  <c r="B72" i="4"/>
  <c r="FP71" i="4"/>
  <c r="FN71" i="4"/>
  <c r="EX71" i="4"/>
  <c r="EY71" i="4" s="1"/>
  <c r="CL71" i="4"/>
  <c r="CC71" i="4"/>
  <c r="CA71" i="4"/>
  <c r="BY71" i="4"/>
  <c r="BV71" i="4"/>
  <c r="BS71" i="4"/>
  <c r="BN71" i="4"/>
  <c r="BL71" i="4"/>
  <c r="AW71" i="4"/>
  <c r="AU71" i="4"/>
  <c r="AT71" i="4"/>
  <c r="AS71" i="4"/>
  <c r="AR71" i="4"/>
  <c r="B71" i="4"/>
  <c r="FP70" i="4"/>
  <c r="FN70" i="4"/>
  <c r="EX70" i="4"/>
  <c r="EY70" i="4" s="1"/>
  <c r="CL70" i="4"/>
  <c r="CC70" i="4"/>
  <c r="CA70" i="4"/>
  <c r="BY70" i="4"/>
  <c r="BV70" i="4"/>
  <c r="BS70" i="4"/>
  <c r="BN70" i="4"/>
  <c r="BL70" i="4"/>
  <c r="AW70" i="4"/>
  <c r="AU70" i="4"/>
  <c r="AT70" i="4"/>
  <c r="AS70" i="4"/>
  <c r="AR70" i="4"/>
  <c r="B70" i="4"/>
  <c r="FP69" i="4"/>
  <c r="FN69" i="4"/>
  <c r="EX69" i="4"/>
  <c r="EY69" i="4" s="1"/>
  <c r="CL69" i="4"/>
  <c r="CC69" i="4"/>
  <c r="CA69" i="4"/>
  <c r="BY69" i="4"/>
  <c r="BV69" i="4"/>
  <c r="BS69" i="4"/>
  <c r="BN69" i="4"/>
  <c r="BL69" i="4"/>
  <c r="AW69" i="4"/>
  <c r="AU69" i="4"/>
  <c r="AT69" i="4"/>
  <c r="AS69" i="4"/>
  <c r="AR69" i="4"/>
  <c r="B69" i="4"/>
  <c r="FP68" i="4"/>
  <c r="FN68" i="4"/>
  <c r="EX68" i="4"/>
  <c r="EY68" i="4" s="1"/>
  <c r="CL68" i="4"/>
  <c r="CC68" i="4"/>
  <c r="CA68" i="4"/>
  <c r="BY68" i="4"/>
  <c r="BV68" i="4"/>
  <c r="BS68" i="4"/>
  <c r="BN68" i="4"/>
  <c r="BL68" i="4"/>
  <c r="AW68" i="4"/>
  <c r="AU68" i="4"/>
  <c r="AT68" i="4"/>
  <c r="AS68" i="4"/>
  <c r="AR68" i="4"/>
  <c r="B68" i="4"/>
  <c r="FP67" i="4"/>
  <c r="FN67" i="4"/>
  <c r="EX67" i="4"/>
  <c r="EY67" i="4" s="1"/>
  <c r="CL67" i="4"/>
  <c r="CC67" i="4"/>
  <c r="CA67" i="4"/>
  <c r="BY67" i="4"/>
  <c r="BV67" i="4"/>
  <c r="BS67" i="4"/>
  <c r="BN67" i="4"/>
  <c r="BL67" i="4"/>
  <c r="AW67" i="4"/>
  <c r="AU67" i="4"/>
  <c r="AT67" i="4"/>
  <c r="AS67" i="4"/>
  <c r="AR67" i="4"/>
  <c r="B67" i="4"/>
  <c r="FR66" i="4"/>
  <c r="FN66" i="4"/>
  <c r="FM66" i="4"/>
  <c r="CL66" i="4"/>
  <c r="CC66" i="4"/>
  <c r="CA66" i="4"/>
  <c r="BY66" i="4"/>
  <c r="BS66" i="4"/>
  <c r="BL66" i="4"/>
  <c r="AW66" i="4"/>
  <c r="AU66" i="4"/>
  <c r="AT66" i="4"/>
  <c r="AS66" i="4"/>
  <c r="AR66" i="4"/>
  <c r="B66" i="4"/>
  <c r="FM65" i="4"/>
  <c r="EX65" i="4"/>
  <c r="FN65" i="4" s="1"/>
  <c r="EV65" i="4"/>
  <c r="CL65" i="4"/>
  <c r="CC65" i="4"/>
  <c r="CA65" i="4"/>
  <c r="BY65" i="4"/>
  <c r="BS65" i="4"/>
  <c r="BL65" i="4"/>
  <c r="AW65" i="4"/>
  <c r="AU65" i="4"/>
  <c r="AT65" i="4"/>
  <c r="AS65" i="4"/>
  <c r="AR65" i="4"/>
  <c r="B65" i="4"/>
  <c r="FM64" i="4"/>
  <c r="EX64" i="4"/>
  <c r="FN64" i="4" s="1"/>
  <c r="EV64" i="4"/>
  <c r="CL64" i="4"/>
  <c r="CC64" i="4"/>
  <c r="CA64" i="4"/>
  <c r="BY64" i="4"/>
  <c r="BS64" i="4"/>
  <c r="BL64" i="4"/>
  <c r="AW64" i="4"/>
  <c r="AU64" i="4"/>
  <c r="AT64" i="4"/>
  <c r="AS64" i="4"/>
  <c r="AR64" i="4"/>
  <c r="B64" i="4"/>
  <c r="FM63" i="4"/>
  <c r="EX63" i="4"/>
  <c r="EY63" i="4" s="1"/>
  <c r="EV63" i="4"/>
  <c r="CL63" i="4"/>
  <c r="CC63" i="4"/>
  <c r="CA63" i="4"/>
  <c r="BY63" i="4"/>
  <c r="BS63" i="4"/>
  <c r="BL63" i="4"/>
  <c r="AW63" i="4"/>
  <c r="AU63" i="4"/>
  <c r="AT63" i="4"/>
  <c r="AS63" i="4"/>
  <c r="AR63" i="4"/>
  <c r="B63" i="4"/>
  <c r="FM62" i="4"/>
  <c r="EX62" i="4"/>
  <c r="FR62" i="4" s="1"/>
  <c r="EV62" i="4"/>
  <c r="CL62" i="4"/>
  <c r="CC62" i="4"/>
  <c r="CA62" i="4"/>
  <c r="BY62" i="4"/>
  <c r="BS62" i="4"/>
  <c r="BL62" i="4"/>
  <c r="AW62" i="4"/>
  <c r="AU62" i="4"/>
  <c r="AT62" i="4"/>
  <c r="AS62" i="4"/>
  <c r="AR62" i="4"/>
  <c r="G62" i="4"/>
  <c r="B62" i="4"/>
  <c r="FM61" i="4"/>
  <c r="EX61" i="4"/>
  <c r="FR61" i="4" s="1"/>
  <c r="EV61" i="4"/>
  <c r="CL61" i="4"/>
  <c r="CC61" i="4"/>
  <c r="CA61" i="4"/>
  <c r="BY61" i="4"/>
  <c r="BS61" i="4"/>
  <c r="BL61" i="4"/>
  <c r="AW61" i="4"/>
  <c r="AU61" i="4"/>
  <c r="AT61" i="4"/>
  <c r="AS61" i="4"/>
  <c r="AR61" i="4"/>
  <c r="G61" i="4"/>
  <c r="B61" i="4"/>
  <c r="FM60" i="4"/>
  <c r="EX60" i="4"/>
  <c r="FR60" i="4" s="1"/>
  <c r="EV60" i="4"/>
  <c r="CL60" i="4"/>
  <c r="CC60" i="4"/>
  <c r="CA60" i="4"/>
  <c r="BY60" i="4"/>
  <c r="BS60" i="4"/>
  <c r="BL60" i="4"/>
  <c r="AW60" i="4"/>
  <c r="AU60" i="4"/>
  <c r="AT60" i="4"/>
  <c r="AS60" i="4"/>
  <c r="AR60" i="4"/>
  <c r="G60" i="4"/>
  <c r="B60" i="4"/>
  <c r="FM59" i="4"/>
  <c r="EX59" i="4"/>
  <c r="FN59" i="4" s="1"/>
  <c r="EV59" i="4"/>
  <c r="CL59" i="4"/>
  <c r="CC59" i="4"/>
  <c r="CA59" i="4"/>
  <c r="BY59" i="4"/>
  <c r="BS59" i="4"/>
  <c r="BL59" i="4"/>
  <c r="AW59" i="4"/>
  <c r="AU59" i="4"/>
  <c r="AT59" i="4"/>
  <c r="AS59" i="4"/>
  <c r="AR59" i="4"/>
  <c r="G59" i="4"/>
  <c r="B59" i="4"/>
  <c r="FM58" i="4"/>
  <c r="EX58" i="4"/>
  <c r="FR58" i="4" s="1"/>
  <c r="EV58" i="4"/>
  <c r="EK58" i="4"/>
  <c r="CL58" i="4"/>
  <c r="CC58" i="4"/>
  <c r="CA58" i="4"/>
  <c r="BY58" i="4"/>
  <c r="BS58" i="4"/>
  <c r="BL58" i="4"/>
  <c r="AW58" i="4"/>
  <c r="AU58" i="4"/>
  <c r="AT58" i="4"/>
  <c r="AS58" i="4"/>
  <c r="AR58" i="4"/>
  <c r="G58" i="4"/>
  <c r="B58" i="4"/>
  <c r="FM57" i="4"/>
  <c r="EX57" i="4"/>
  <c r="FR57" i="4" s="1"/>
  <c r="EV57" i="4"/>
  <c r="CL57" i="4"/>
  <c r="CC57" i="4"/>
  <c r="CA57" i="4"/>
  <c r="BY57" i="4"/>
  <c r="BS57" i="4"/>
  <c r="BL57" i="4"/>
  <c r="AW57" i="4"/>
  <c r="AU57" i="4"/>
  <c r="AT57" i="4"/>
  <c r="AS57" i="4"/>
  <c r="AR57" i="4"/>
  <c r="G57" i="4"/>
  <c r="B57" i="4"/>
  <c r="FM56" i="4"/>
  <c r="EX56" i="4"/>
  <c r="FR56" i="4" s="1"/>
  <c r="EV56" i="4"/>
  <c r="CL56" i="4"/>
  <c r="CC56" i="4"/>
  <c r="CA56" i="4"/>
  <c r="BY56" i="4"/>
  <c r="BS56" i="4"/>
  <c r="BL56" i="4"/>
  <c r="AW56" i="4"/>
  <c r="AU56" i="4"/>
  <c r="AT56" i="4"/>
  <c r="AS56" i="4"/>
  <c r="AR56" i="4"/>
  <c r="G56" i="4"/>
  <c r="B56" i="4"/>
  <c r="GJ55" i="4"/>
  <c r="FM55" i="4"/>
  <c r="EX55" i="4"/>
  <c r="EY55" i="4" s="1"/>
  <c r="EV55" i="4"/>
  <c r="EK55" i="4"/>
  <c r="CL55" i="4"/>
  <c r="CC55" i="4"/>
  <c r="CA55" i="4"/>
  <c r="BV55" i="4"/>
  <c r="BY55" i="4" s="1"/>
  <c r="BS55" i="4"/>
  <c r="BN55" i="4"/>
  <c r="BL55" i="4"/>
  <c r="AW55" i="4"/>
  <c r="AU55" i="4"/>
  <c r="AT55" i="4"/>
  <c r="AS55" i="4"/>
  <c r="AR55" i="4"/>
  <c r="G55" i="4"/>
  <c r="B55" i="4"/>
  <c r="FM54" i="4"/>
  <c r="EX54" i="4"/>
  <c r="FR54" i="4" s="1"/>
  <c r="EV54" i="4"/>
  <c r="CL54" i="4"/>
  <c r="CC54" i="4"/>
  <c r="CA54" i="4"/>
  <c r="BY54" i="4"/>
  <c r="BS54" i="4"/>
  <c r="BL54" i="4"/>
  <c r="AW54" i="4"/>
  <c r="AU54" i="4"/>
  <c r="AT54" i="4"/>
  <c r="AS54" i="4"/>
  <c r="AR54" i="4"/>
  <c r="G54" i="4"/>
  <c r="B54" i="4"/>
  <c r="GN53" i="4"/>
  <c r="GM53" i="4"/>
  <c r="GJ53" i="4"/>
  <c r="GU53" i="4" s="1"/>
  <c r="FM53" i="4"/>
  <c r="EX53" i="4"/>
  <c r="EY53" i="4" s="1"/>
  <c r="EV53" i="4"/>
  <c r="CL53" i="4"/>
  <c r="CC53" i="4"/>
  <c r="CA53" i="4"/>
  <c r="BY53" i="4"/>
  <c r="BS53" i="4"/>
  <c r="BL53" i="4"/>
  <c r="AW53" i="4"/>
  <c r="AU53" i="4"/>
  <c r="AT53" i="4"/>
  <c r="AS53" i="4"/>
  <c r="AR53" i="4"/>
  <c r="B53" i="4"/>
  <c r="FM52" i="4"/>
  <c r="FD52" i="4"/>
  <c r="FE52" i="4" s="1"/>
  <c r="EX52" i="4"/>
  <c r="FR52" i="4" s="1"/>
  <c r="EV52" i="4"/>
  <c r="CL52" i="4"/>
  <c r="BV52" i="4"/>
  <c r="BY52" i="4" s="1"/>
  <c r="BW52" i="4" s="1"/>
  <c r="BS52" i="4"/>
  <c r="BN52" i="4"/>
  <c r="BL52" i="4"/>
  <c r="AW52" i="4"/>
  <c r="AU52" i="4"/>
  <c r="AT52" i="4"/>
  <c r="AS52" i="4"/>
  <c r="AR52" i="4"/>
  <c r="G52" i="4"/>
  <c r="B52" i="4"/>
  <c r="FM51" i="4"/>
  <c r="FD51" i="4"/>
  <c r="FE51" i="4" s="1"/>
  <c r="EX51" i="4"/>
  <c r="FN51" i="4" s="1"/>
  <c r="EV51" i="4"/>
  <c r="CL51" i="4"/>
  <c r="BW51" i="4"/>
  <c r="BS51" i="4"/>
  <c r="BL51" i="4"/>
  <c r="AW51" i="4"/>
  <c r="AU51" i="4"/>
  <c r="AT51" i="4"/>
  <c r="AS51" i="4"/>
  <c r="AR51" i="4"/>
  <c r="B51" i="4"/>
  <c r="FM50" i="4"/>
  <c r="FD50" i="4"/>
  <c r="FE50" i="4" s="1"/>
  <c r="EX50" i="4"/>
  <c r="EY50" i="4" s="1"/>
  <c r="EV50" i="4"/>
  <c r="CL50" i="4"/>
  <c r="BW50" i="4"/>
  <c r="BS50" i="4"/>
  <c r="BN50" i="4"/>
  <c r="BL50" i="4"/>
  <c r="AW50" i="4"/>
  <c r="AU50" i="4"/>
  <c r="AT50" i="4"/>
  <c r="AS50" i="4"/>
  <c r="AR50" i="4"/>
  <c r="B50" i="4"/>
  <c r="FM49" i="4"/>
  <c r="FD49" i="4"/>
  <c r="FE49" i="4" s="1"/>
  <c r="EX49" i="4"/>
  <c r="EY49" i="4" s="1"/>
  <c r="EV49" i="4"/>
  <c r="CL49" i="4"/>
  <c r="CC49" i="4"/>
  <c r="CA49" i="4"/>
  <c r="BY49" i="4"/>
  <c r="BV49" i="4"/>
  <c r="BS49" i="4"/>
  <c r="BN49" i="4"/>
  <c r="BL49" i="4"/>
  <c r="AW49" i="4"/>
  <c r="AU49" i="4"/>
  <c r="AT49" i="4"/>
  <c r="AS49" i="4"/>
  <c r="AR49" i="4"/>
  <c r="B49" i="4"/>
  <c r="FM48" i="4"/>
  <c r="EX48" i="4"/>
  <c r="FN48" i="4" s="1"/>
  <c r="EV48" i="4"/>
  <c r="CL48" i="4"/>
  <c r="CA48" i="4"/>
  <c r="BW48" i="4" s="1"/>
  <c r="BS48" i="4"/>
  <c r="BL48" i="4"/>
  <c r="AW48" i="4"/>
  <c r="AU48" i="4"/>
  <c r="AT48" i="4"/>
  <c r="AS48" i="4"/>
  <c r="AR48" i="4"/>
  <c r="B48" i="4"/>
  <c r="FM47" i="4"/>
  <c r="EX47" i="4"/>
  <c r="FN47" i="4" s="1"/>
  <c r="EV47" i="4"/>
  <c r="CL47" i="4"/>
  <c r="BW47" i="4"/>
  <c r="BS47" i="4"/>
  <c r="BL47" i="4"/>
  <c r="AW47" i="4"/>
  <c r="AU47" i="4"/>
  <c r="AT47" i="4"/>
  <c r="AS47" i="4"/>
  <c r="AR47" i="4"/>
  <c r="B47" i="4"/>
  <c r="FM46" i="4"/>
  <c r="FD46" i="4"/>
  <c r="FE46" i="4" s="1"/>
  <c r="EX46" i="4"/>
  <c r="FN46" i="4" s="1"/>
  <c r="EV46" i="4"/>
  <c r="CL46" i="4"/>
  <c r="CC46" i="4"/>
  <c r="CA46" i="4"/>
  <c r="BY46" i="4"/>
  <c r="BV46" i="4"/>
  <c r="BS46" i="4"/>
  <c r="BN46" i="4"/>
  <c r="BL46" i="4"/>
  <c r="AW46" i="4"/>
  <c r="AU46" i="4"/>
  <c r="AT46" i="4"/>
  <c r="AS46" i="4"/>
  <c r="AR46" i="4"/>
  <c r="G46" i="4"/>
  <c r="B46" i="4"/>
  <c r="FM45" i="4"/>
  <c r="FD45" i="4"/>
  <c r="FE45" i="4" s="1"/>
  <c r="EX45" i="4"/>
  <c r="FR45" i="4" s="1"/>
  <c r="EV45" i="4"/>
  <c r="CL45" i="4"/>
  <c r="BS45" i="4"/>
  <c r="BN45" i="4"/>
  <c r="AW45" i="4"/>
  <c r="AU45" i="4"/>
  <c r="AT45" i="4"/>
  <c r="AS45" i="4"/>
  <c r="AR45" i="4"/>
  <c r="B45" i="4"/>
  <c r="FM44" i="4"/>
  <c r="FD44" i="4"/>
  <c r="FE44" i="4" s="1"/>
  <c r="EX44" i="4"/>
  <c r="EY44" i="4" s="1"/>
  <c r="EV44" i="4"/>
  <c r="CL44" i="4"/>
  <c r="BS44" i="4"/>
  <c r="AW44" i="4"/>
  <c r="AU44" i="4"/>
  <c r="AT44" i="4"/>
  <c r="AS44" i="4"/>
  <c r="AR44" i="4"/>
  <c r="B44" i="4"/>
  <c r="FM43" i="4"/>
  <c r="FD43" i="4"/>
  <c r="FE43" i="4" s="1"/>
  <c r="EX43" i="4"/>
  <c r="FN43" i="4" s="1"/>
  <c r="EV43" i="4"/>
  <c r="CL43" i="4"/>
  <c r="BS43" i="4"/>
  <c r="AW43" i="4"/>
  <c r="AU43" i="4"/>
  <c r="AT43" i="4"/>
  <c r="AS43" i="4"/>
  <c r="AR43" i="4"/>
  <c r="B43" i="4"/>
  <c r="FR42" i="4"/>
  <c r="FN42" i="4"/>
  <c r="CL42" i="4"/>
  <c r="BS42" i="4"/>
  <c r="AW42" i="4"/>
  <c r="AU42" i="4"/>
  <c r="AT42" i="4"/>
  <c r="AS42" i="4"/>
  <c r="AR42" i="4"/>
  <c r="B42" i="4"/>
  <c r="GM41" i="4"/>
  <c r="GJ41" i="4"/>
  <c r="GU41" i="4" s="1"/>
  <c r="FR41" i="4"/>
  <c r="FN41" i="4"/>
  <c r="CL41" i="4"/>
  <c r="BS41" i="4"/>
  <c r="BN41" i="4"/>
  <c r="AW41" i="4"/>
  <c r="AU41" i="4"/>
  <c r="AT41" i="4"/>
  <c r="AS41" i="4"/>
  <c r="AR41" i="4"/>
  <c r="B41" i="4"/>
  <c r="FR40" i="4"/>
  <c r="FN40" i="4"/>
  <c r="CL40" i="4"/>
  <c r="BS40" i="4"/>
  <c r="AW40" i="4"/>
  <c r="AU40" i="4"/>
  <c r="AT40" i="4"/>
  <c r="AS40" i="4"/>
  <c r="AR40" i="4"/>
  <c r="B40" i="4"/>
  <c r="FR39" i="4"/>
  <c r="FN39" i="4"/>
  <c r="CL39" i="4"/>
  <c r="BS39" i="4"/>
  <c r="BN39" i="4"/>
  <c r="AW39" i="4"/>
  <c r="AU39" i="4"/>
  <c r="AT39" i="4"/>
  <c r="AS39" i="4"/>
  <c r="AR39" i="4"/>
  <c r="B39" i="4"/>
  <c r="FR38" i="4"/>
  <c r="FN38" i="4"/>
  <c r="CL38" i="4"/>
  <c r="BS38" i="4"/>
  <c r="BN38" i="4"/>
  <c r="AW38" i="4"/>
  <c r="AU38" i="4"/>
  <c r="AT38" i="4"/>
  <c r="AS38" i="4"/>
  <c r="AR38" i="4"/>
  <c r="B38" i="4"/>
  <c r="FR37" i="4"/>
  <c r="FN37" i="4"/>
  <c r="CL37" i="4"/>
  <c r="BS37" i="4"/>
  <c r="BN37" i="4"/>
  <c r="AW37" i="4"/>
  <c r="AU37" i="4"/>
  <c r="AT37" i="4"/>
  <c r="AS37" i="4"/>
  <c r="AR37" i="4"/>
  <c r="B37" i="4"/>
  <c r="FR36" i="4"/>
  <c r="FN36" i="4"/>
  <c r="CL36" i="4"/>
  <c r="BS36" i="4"/>
  <c r="AW36" i="4"/>
  <c r="AU36" i="4"/>
  <c r="AT36" i="4"/>
  <c r="AS36" i="4"/>
  <c r="AR36" i="4"/>
  <c r="B36" i="4"/>
  <c r="FR35" i="4"/>
  <c r="FN35" i="4"/>
  <c r="EK35" i="4"/>
  <c r="CL35" i="4"/>
  <c r="BS35" i="4"/>
  <c r="BN35" i="4"/>
  <c r="AW35" i="4"/>
  <c r="AU35" i="4"/>
  <c r="AT35" i="4"/>
  <c r="AS35" i="4"/>
  <c r="AR35" i="4"/>
  <c r="B35" i="4"/>
  <c r="FR34" i="4"/>
  <c r="FN34" i="4"/>
  <c r="EK34" i="4"/>
  <c r="CL34" i="4"/>
  <c r="BS34" i="4"/>
  <c r="BN34" i="4"/>
  <c r="AW34" i="4"/>
  <c r="AU34" i="4"/>
  <c r="AT34" i="4"/>
  <c r="AS34" i="4"/>
  <c r="AR34" i="4"/>
  <c r="B34" i="4"/>
  <c r="FR33" i="4"/>
  <c r="FN33" i="4"/>
  <c r="EK33" i="4"/>
  <c r="CL33" i="4"/>
  <c r="BS33" i="4"/>
  <c r="AW33" i="4"/>
  <c r="AU33" i="4"/>
  <c r="AT33" i="4"/>
  <c r="AS33" i="4"/>
  <c r="AR33" i="4"/>
  <c r="B33" i="4"/>
  <c r="FR32" i="4"/>
  <c r="FN32" i="4"/>
  <c r="EK32" i="4"/>
  <c r="CL32" i="4"/>
  <c r="BS32" i="4"/>
  <c r="BN32" i="4"/>
  <c r="AW32" i="4"/>
  <c r="AU32" i="4"/>
  <c r="AT32" i="4"/>
  <c r="AS32" i="4"/>
  <c r="AR32" i="4"/>
  <c r="B32" i="4"/>
  <c r="FR31" i="4"/>
  <c r="FN31" i="4"/>
  <c r="CL31" i="4"/>
  <c r="BS31" i="4"/>
  <c r="BN31" i="4"/>
  <c r="AW31" i="4"/>
  <c r="AU31" i="4"/>
  <c r="AT31" i="4"/>
  <c r="AS31" i="4"/>
  <c r="AR31" i="4"/>
  <c r="B31" i="4"/>
  <c r="FR30" i="4"/>
  <c r="FN30" i="4"/>
  <c r="EK30" i="4"/>
  <c r="CL30" i="4"/>
  <c r="BS30" i="4"/>
  <c r="BN30" i="4"/>
  <c r="AW30" i="4"/>
  <c r="AU30" i="4"/>
  <c r="AT30" i="4"/>
  <c r="AS30" i="4"/>
  <c r="AR30" i="4"/>
  <c r="B30" i="4"/>
  <c r="FR29" i="4"/>
  <c r="FN29" i="4"/>
  <c r="EK29" i="4"/>
  <c r="CL29" i="4"/>
  <c r="BS29" i="4"/>
  <c r="BN29" i="4"/>
  <c r="AW29" i="4"/>
  <c r="AU29" i="4"/>
  <c r="AT29" i="4"/>
  <c r="AS29" i="4"/>
  <c r="AR29" i="4"/>
  <c r="B29" i="4"/>
  <c r="FR28" i="4"/>
  <c r="FN28" i="4"/>
  <c r="EK28" i="4"/>
  <c r="CL28" i="4"/>
  <c r="BS28" i="4"/>
  <c r="BN28" i="4"/>
  <c r="AW28" i="4"/>
  <c r="AU28" i="4"/>
  <c r="AT28" i="4"/>
  <c r="AS28" i="4"/>
  <c r="AR28" i="4"/>
  <c r="B28" i="4"/>
  <c r="FN27" i="4"/>
  <c r="EK27" i="4"/>
  <c r="CL27" i="4"/>
  <c r="BS27" i="4"/>
  <c r="BN27" i="4"/>
  <c r="AW27" i="4"/>
  <c r="AU27" i="4"/>
  <c r="AT27" i="4"/>
  <c r="AS27" i="4"/>
  <c r="AR27" i="4"/>
  <c r="B27" i="4"/>
  <c r="FR26" i="4"/>
  <c r="FN26" i="4"/>
  <c r="EK26" i="4"/>
  <c r="CL26" i="4"/>
  <c r="BS26" i="4"/>
  <c r="BN26" i="4"/>
  <c r="AW26" i="4"/>
  <c r="AU26" i="4"/>
  <c r="AT26" i="4"/>
  <c r="AS26" i="4"/>
  <c r="AR26" i="4"/>
  <c r="B26" i="4"/>
  <c r="FR25" i="4"/>
  <c r="FN25" i="4"/>
  <c r="EK25" i="4"/>
  <c r="CL25" i="4"/>
  <c r="BS25" i="4"/>
  <c r="BN25" i="4"/>
  <c r="AW25" i="4"/>
  <c r="AU25" i="4"/>
  <c r="AT25" i="4"/>
  <c r="AS25" i="4"/>
  <c r="AR25" i="4"/>
  <c r="B25" i="4"/>
  <c r="FR24" i="4"/>
  <c r="FN24" i="4"/>
  <c r="EK24" i="4"/>
  <c r="CL24" i="4"/>
  <c r="BS24" i="4"/>
  <c r="BN24" i="4"/>
  <c r="AW24" i="4"/>
  <c r="AU24" i="4"/>
  <c r="AT24" i="4"/>
  <c r="AS24" i="4"/>
  <c r="AR24" i="4"/>
  <c r="B24" i="4"/>
  <c r="FR23" i="4"/>
  <c r="FN23" i="4"/>
  <c r="EK23" i="4"/>
  <c r="CL23" i="4"/>
  <c r="BS23" i="4"/>
  <c r="BN23" i="4"/>
  <c r="AW23" i="4"/>
  <c r="AU23" i="4"/>
  <c r="AT23" i="4"/>
  <c r="AS23" i="4"/>
  <c r="AR23" i="4"/>
  <c r="B23" i="4"/>
  <c r="FR22" i="4"/>
  <c r="FN22" i="4"/>
  <c r="EK22" i="4"/>
  <c r="CL22" i="4"/>
  <c r="BS22" i="4"/>
  <c r="BN22" i="4"/>
  <c r="AW22" i="4"/>
  <c r="AU22" i="4"/>
  <c r="AT22" i="4"/>
  <c r="AS22" i="4"/>
  <c r="AR22" i="4"/>
  <c r="B22" i="4"/>
  <c r="FR21" i="4"/>
  <c r="FN21" i="4"/>
  <c r="EK21" i="4"/>
  <c r="CL21" i="4"/>
  <c r="CC21" i="4"/>
  <c r="CA21" i="4"/>
  <c r="BY21" i="4"/>
  <c r="BV21" i="4"/>
  <c r="BS21" i="4"/>
  <c r="BN21" i="4"/>
  <c r="AW21" i="4"/>
  <c r="AU21" i="4"/>
  <c r="AT21" i="4"/>
  <c r="AS21" i="4"/>
  <c r="AR21" i="4"/>
  <c r="B21" i="4"/>
  <c r="FR20" i="4"/>
  <c r="FN20" i="4"/>
  <c r="EK20" i="4"/>
  <c r="CL20" i="4"/>
  <c r="CC20" i="4"/>
  <c r="CA20" i="4"/>
  <c r="BY20" i="4"/>
  <c r="BV20" i="4"/>
  <c r="BS20" i="4"/>
  <c r="BN20" i="4"/>
  <c r="AW20" i="4"/>
  <c r="AU20" i="4"/>
  <c r="AT20" i="4"/>
  <c r="AS20" i="4"/>
  <c r="AR20" i="4"/>
  <c r="B20" i="4"/>
  <c r="FR19" i="4"/>
  <c r="FN19" i="4"/>
  <c r="EK19" i="4"/>
  <c r="CL19" i="4"/>
  <c r="CC19" i="4"/>
  <c r="CA19" i="4"/>
  <c r="BY19" i="4"/>
  <c r="BV19" i="4"/>
  <c r="BS19" i="4"/>
  <c r="BN19" i="4"/>
  <c r="AW19" i="4"/>
  <c r="AU19" i="4"/>
  <c r="AT19" i="4"/>
  <c r="AS19" i="4"/>
  <c r="AR19" i="4"/>
  <c r="B19" i="4"/>
  <c r="FR18" i="4"/>
  <c r="EK18" i="4"/>
  <c r="CL18" i="4"/>
  <c r="CC18" i="4"/>
  <c r="CA18" i="4"/>
  <c r="BY18" i="4"/>
  <c r="BV18" i="4"/>
  <c r="BS18" i="4"/>
  <c r="BN18" i="4"/>
  <c r="AW18" i="4"/>
  <c r="AU18" i="4"/>
  <c r="AT18" i="4"/>
  <c r="AS18" i="4"/>
  <c r="AR18" i="4"/>
  <c r="B18" i="4"/>
  <c r="FQ17" i="4"/>
  <c r="CL17" i="4"/>
  <c r="CC17" i="4"/>
  <c r="CA17" i="4"/>
  <c r="BY17" i="4"/>
  <c r="BV17" i="4"/>
  <c r="BS17" i="4"/>
  <c r="BN17" i="4"/>
  <c r="AW17" i="4"/>
  <c r="AU17" i="4"/>
  <c r="AT17" i="4"/>
  <c r="AS17" i="4"/>
  <c r="AR17" i="4"/>
  <c r="B17" i="4"/>
  <c r="FQ16" i="4"/>
  <c r="EK16" i="4"/>
  <c r="CL16" i="4"/>
  <c r="CC16" i="4"/>
  <c r="CA16" i="4"/>
  <c r="BY16" i="4"/>
  <c r="BV16" i="4"/>
  <c r="BS16" i="4"/>
  <c r="BN16" i="4"/>
  <c r="AY16" i="4"/>
  <c r="AW16" i="4" s="1"/>
  <c r="AU16" i="4"/>
  <c r="AT16" i="4"/>
  <c r="AS16" i="4"/>
  <c r="AR16" i="4"/>
  <c r="B16" i="4"/>
  <c r="FQ15" i="4"/>
  <c r="EK15" i="4"/>
  <c r="CL15" i="4"/>
  <c r="CC15" i="4"/>
  <c r="CA15" i="4"/>
  <c r="BY15" i="4"/>
  <c r="BV15" i="4"/>
  <c r="BS15" i="4"/>
  <c r="AY15" i="4"/>
  <c r="AW15" i="4" s="1"/>
  <c r="AU15" i="4"/>
  <c r="AT15" i="4"/>
  <c r="AS15" i="4"/>
  <c r="AR15" i="4"/>
  <c r="B15" i="4"/>
  <c r="FQ14" i="4"/>
  <c r="EK14" i="4"/>
  <c r="CL14" i="4"/>
  <c r="CC14" i="4"/>
  <c r="CA14" i="4"/>
  <c r="BY14" i="4"/>
  <c r="BV14" i="4"/>
  <c r="BS14" i="4"/>
  <c r="AY14" i="4"/>
  <c r="AW14" i="4" s="1"/>
  <c r="AU14" i="4"/>
  <c r="AT14" i="4"/>
  <c r="AS14" i="4"/>
  <c r="AR14" i="4"/>
  <c r="B14" i="4"/>
  <c r="FQ13" i="4"/>
  <c r="EK13" i="4"/>
  <c r="CL13" i="4"/>
  <c r="CC13" i="4"/>
  <c r="CA13" i="4"/>
  <c r="BY13" i="4"/>
  <c r="BV13" i="4"/>
  <c r="BS13" i="4"/>
  <c r="AY13" i="4"/>
  <c r="AW13" i="4" s="1"/>
  <c r="AU13" i="4"/>
  <c r="AT13" i="4"/>
  <c r="AS13" i="4"/>
  <c r="AR13" i="4"/>
  <c r="B13" i="4"/>
  <c r="FQ12" i="4"/>
  <c r="EK12" i="4"/>
  <c r="CL12" i="4"/>
  <c r="CC12" i="4"/>
  <c r="CA12" i="4"/>
  <c r="BY12" i="4"/>
  <c r="BV12" i="4"/>
  <c r="BS12" i="4"/>
  <c r="AY12" i="4"/>
  <c r="AW12" i="4" s="1"/>
  <c r="AU12" i="4"/>
  <c r="AT12" i="4"/>
  <c r="AS12" i="4"/>
  <c r="AR12" i="4"/>
  <c r="B12" i="4"/>
  <c r="FQ11" i="4"/>
  <c r="EK11" i="4"/>
  <c r="CL11" i="4"/>
  <c r="CC11" i="4"/>
  <c r="CA11" i="4"/>
  <c r="BY11" i="4"/>
  <c r="BV11" i="4"/>
  <c r="BS11" i="4"/>
  <c r="AY11" i="4"/>
  <c r="AW11" i="4" s="1"/>
  <c r="AU11" i="4"/>
  <c r="AT11" i="4"/>
  <c r="AS11" i="4"/>
  <c r="AR11" i="4"/>
  <c r="B11" i="4"/>
  <c r="FQ10" i="4"/>
  <c r="EK10" i="4"/>
  <c r="CL10" i="4"/>
  <c r="CC10" i="4"/>
  <c r="CA10" i="4"/>
  <c r="BY10" i="4"/>
  <c r="BV10" i="4"/>
  <c r="BS10" i="4"/>
  <c r="AY10" i="4"/>
  <c r="AW10" i="4" s="1"/>
  <c r="AU10" i="4"/>
  <c r="AT10" i="4"/>
  <c r="AS10" i="4"/>
  <c r="AR10" i="4"/>
  <c r="B10" i="4"/>
  <c r="CL9" i="4"/>
  <c r="BS9" i="4"/>
  <c r="AY9" i="4"/>
  <c r="AW9" i="4" s="1"/>
  <c r="AU9" i="4"/>
  <c r="AT9" i="4"/>
  <c r="AS9" i="4"/>
  <c r="AR9" i="4"/>
  <c r="B9" i="4"/>
  <c r="EK8" i="4"/>
  <c r="CL8" i="4"/>
  <c r="CC8" i="4"/>
  <c r="CA8" i="4"/>
  <c r="BY8" i="4"/>
  <c r="BV8" i="4"/>
  <c r="BS8" i="4"/>
  <c r="AY8" i="4"/>
  <c r="AW8" i="4" s="1"/>
  <c r="AU8" i="4"/>
  <c r="AT8" i="4"/>
  <c r="AS8" i="4"/>
  <c r="AR8" i="4"/>
  <c r="B8" i="4"/>
  <c r="EK7" i="4"/>
  <c r="CL7" i="4"/>
  <c r="BS7" i="4"/>
  <c r="AY7" i="4"/>
  <c r="AW7" i="4" s="1"/>
  <c r="AU7" i="4"/>
  <c r="AT7" i="4"/>
  <c r="AS7" i="4"/>
  <c r="AR7" i="4"/>
  <c r="B7" i="4"/>
  <c r="EK6" i="4"/>
  <c r="CL6" i="4"/>
  <c r="CC6" i="4"/>
  <c r="CA6" i="4"/>
  <c r="BY6" i="4"/>
  <c r="BV6" i="4"/>
  <c r="BS6" i="4"/>
  <c r="AY6" i="4"/>
  <c r="AW6" i="4" s="1"/>
  <c r="AU6" i="4"/>
  <c r="AT6" i="4"/>
  <c r="AS6" i="4"/>
  <c r="AR6" i="4"/>
  <c r="B6" i="4"/>
  <c r="EK5" i="4"/>
  <c r="CL5" i="4"/>
  <c r="BY5" i="4"/>
  <c r="BN5" i="4"/>
  <c r="AY5" i="4"/>
  <c r="AW5" i="4" s="1"/>
  <c r="AU5" i="4"/>
  <c r="AT5" i="4"/>
  <c r="AS5" i="4"/>
  <c r="AR5" i="4"/>
  <c r="B5" i="4"/>
  <c r="CL4" i="4"/>
  <c r="CC4" i="4"/>
  <c r="CA4" i="4"/>
  <c r="BY4" i="4"/>
  <c r="AY4" i="4"/>
  <c r="AW4" i="4" s="1"/>
  <c r="AU4" i="4"/>
  <c r="AT4" i="4"/>
  <c r="AS4" i="4"/>
  <c r="AR4" i="4"/>
  <c r="B4" i="4"/>
  <c r="EK3" i="4"/>
  <c r="CL3" i="4"/>
  <c r="CC3" i="4"/>
  <c r="CA3" i="4"/>
  <c r="BY3" i="4"/>
  <c r="BN3" i="4"/>
  <c r="AY3" i="4"/>
  <c r="AW3" i="4" s="1"/>
  <c r="AU3" i="4"/>
  <c r="AT3" i="4"/>
  <c r="AS3" i="4"/>
  <c r="AR3" i="4"/>
  <c r="B3" i="4"/>
  <c r="FN52" i="3"/>
  <c r="CL52" i="3"/>
  <c r="BS52" i="3"/>
  <c r="BN52" i="3"/>
  <c r="AW52" i="3"/>
  <c r="AU52" i="3"/>
  <c r="AT52" i="3"/>
  <c r="AS52" i="3"/>
  <c r="AR52" i="3"/>
  <c r="B52" i="3"/>
  <c r="FM57" i="3"/>
  <c r="EX57" i="3"/>
  <c r="FR57" i="3" s="1"/>
  <c r="EV57" i="3"/>
  <c r="CL57" i="3"/>
  <c r="BW57" i="3"/>
  <c r="BS57" i="3"/>
  <c r="BL57" i="3"/>
  <c r="AW57" i="3"/>
  <c r="AU57" i="3"/>
  <c r="AT57" i="3"/>
  <c r="AS57" i="3"/>
  <c r="AR57" i="3"/>
  <c r="G57" i="3"/>
  <c r="B57" i="3"/>
  <c r="FR36" i="3"/>
  <c r="FN36" i="3"/>
  <c r="EK36" i="3"/>
  <c r="CL36" i="3"/>
  <c r="CC36" i="3"/>
  <c r="CA36" i="3"/>
  <c r="BY36" i="3"/>
  <c r="BV36" i="3"/>
  <c r="BS36" i="3"/>
  <c r="BN36" i="3"/>
  <c r="AW36" i="3"/>
  <c r="AU36" i="3"/>
  <c r="AT36" i="3"/>
  <c r="AS36" i="3"/>
  <c r="AR36" i="3"/>
  <c r="B36" i="3"/>
  <c r="FP131" i="3"/>
  <c r="FN131" i="3"/>
  <c r="EX131" i="3"/>
  <c r="EY131" i="3" s="1"/>
  <c r="CL131" i="3"/>
  <c r="CC131" i="3"/>
  <c r="CA131" i="3"/>
  <c r="BY131" i="3"/>
  <c r="BV131" i="3"/>
  <c r="BS131" i="3"/>
  <c r="BN131" i="3"/>
  <c r="BL131" i="3"/>
  <c r="AW131" i="3"/>
  <c r="AU131" i="3"/>
  <c r="AT131" i="3"/>
  <c r="AS131" i="3"/>
  <c r="AR131" i="3"/>
  <c r="G131" i="3"/>
  <c r="B131" i="3"/>
  <c r="CL25" i="3"/>
  <c r="CC25" i="3"/>
  <c r="CA25" i="3"/>
  <c r="BY25" i="3"/>
  <c r="BV25" i="3"/>
  <c r="BS25" i="3"/>
  <c r="AY25" i="3"/>
  <c r="AW25" i="3" s="1"/>
  <c r="AU25" i="3"/>
  <c r="AT25" i="3"/>
  <c r="AS25" i="3"/>
  <c r="AR25" i="3"/>
  <c r="B25" i="3"/>
  <c r="FR48" i="3"/>
  <c r="FN48" i="3"/>
  <c r="EK48" i="3"/>
  <c r="CL48" i="3"/>
  <c r="BS48" i="3"/>
  <c r="BN48" i="3"/>
  <c r="AW48" i="3"/>
  <c r="AU48" i="3"/>
  <c r="AT48" i="3"/>
  <c r="AS48" i="3"/>
  <c r="AR48" i="3"/>
  <c r="B48" i="3"/>
  <c r="EK8" i="3"/>
  <c r="CL8" i="3"/>
  <c r="CC8" i="3"/>
  <c r="CA8" i="3"/>
  <c r="BY8" i="3"/>
  <c r="AY8" i="3"/>
  <c r="AW8" i="3" s="1"/>
  <c r="AU8" i="3"/>
  <c r="AT8" i="3"/>
  <c r="AS8" i="3"/>
  <c r="AR8" i="3"/>
  <c r="B8" i="3"/>
  <c r="FM62" i="3"/>
  <c r="FD62" i="3"/>
  <c r="FE62" i="3" s="1"/>
  <c r="EX62" i="3"/>
  <c r="FR62" i="3" s="1"/>
  <c r="EV62" i="3"/>
  <c r="CL62" i="3"/>
  <c r="BV62" i="3"/>
  <c r="BY62" i="3" s="1"/>
  <c r="BW62" i="3" s="1"/>
  <c r="BS62" i="3"/>
  <c r="BN62" i="3"/>
  <c r="BL62" i="3"/>
  <c r="AW62" i="3"/>
  <c r="AU62" i="3"/>
  <c r="AT62" i="3"/>
  <c r="AS62" i="3"/>
  <c r="AR62" i="3"/>
  <c r="B62" i="3"/>
  <c r="FM69" i="3"/>
  <c r="EX69" i="3"/>
  <c r="EY69" i="3" s="1"/>
  <c r="EV69" i="3"/>
  <c r="CL69" i="3"/>
  <c r="CC69" i="3"/>
  <c r="CA69" i="3"/>
  <c r="BV69" i="3"/>
  <c r="BY69" i="3" s="1"/>
  <c r="BS69" i="3"/>
  <c r="BN69" i="3"/>
  <c r="BL69" i="3"/>
  <c r="AW69" i="3"/>
  <c r="AU69" i="3"/>
  <c r="AT69" i="3"/>
  <c r="AS69" i="3"/>
  <c r="AR69" i="3"/>
  <c r="B69" i="3"/>
  <c r="FM79" i="3"/>
  <c r="EX79" i="3"/>
  <c r="FR79" i="3" s="1"/>
  <c r="EV79" i="3"/>
  <c r="CL79" i="3"/>
  <c r="CC79" i="3"/>
  <c r="CA79" i="3"/>
  <c r="BV79" i="3"/>
  <c r="BY79" i="3" s="1"/>
  <c r="BS79" i="3"/>
  <c r="BN79" i="3"/>
  <c r="BL79" i="3"/>
  <c r="AW79" i="3"/>
  <c r="AU79" i="3"/>
  <c r="AT79" i="3"/>
  <c r="AS79" i="3"/>
  <c r="AR79" i="3"/>
  <c r="B79" i="3"/>
  <c r="FP122" i="3"/>
  <c r="FN122" i="3"/>
  <c r="EX122" i="3"/>
  <c r="EY122" i="3" s="1"/>
  <c r="CL122" i="3"/>
  <c r="CC122" i="3"/>
  <c r="CA122" i="3"/>
  <c r="BY122" i="3"/>
  <c r="BV122" i="3"/>
  <c r="BS122" i="3"/>
  <c r="BN122" i="3"/>
  <c r="BL122" i="3"/>
  <c r="AW122" i="3"/>
  <c r="AU122" i="3"/>
  <c r="AT122" i="3"/>
  <c r="AS122" i="3"/>
  <c r="AR122" i="3"/>
  <c r="G122" i="3"/>
  <c r="B122" i="3"/>
  <c r="GJ95" i="3"/>
  <c r="FP95" i="3"/>
  <c r="FN95" i="3"/>
  <c r="EX95" i="3"/>
  <c r="EY95" i="3" s="1"/>
  <c r="EK95" i="3"/>
  <c r="CL95" i="3"/>
  <c r="CC95" i="3"/>
  <c r="CA95" i="3"/>
  <c r="BY95" i="3"/>
  <c r="BV95" i="3"/>
  <c r="BS95" i="3"/>
  <c r="BN95" i="3"/>
  <c r="BL95" i="3"/>
  <c r="AW95" i="3"/>
  <c r="AU95" i="3"/>
  <c r="AT95" i="3"/>
  <c r="AS95" i="3"/>
  <c r="AR95" i="3"/>
  <c r="G95" i="3"/>
  <c r="B95" i="3"/>
  <c r="FQ31" i="3"/>
  <c r="EK31" i="3"/>
  <c r="CL31" i="3"/>
  <c r="CC31" i="3"/>
  <c r="CA31" i="3"/>
  <c r="BY31" i="3"/>
  <c r="BV31" i="3"/>
  <c r="BS31" i="3"/>
  <c r="BN31" i="3"/>
  <c r="AW31" i="3"/>
  <c r="AU31" i="3"/>
  <c r="AT31" i="3"/>
  <c r="AS31" i="3"/>
  <c r="AR31" i="3"/>
  <c r="B31" i="3"/>
  <c r="FP132" i="3"/>
  <c r="FN132" i="3"/>
  <c r="EX132" i="3"/>
  <c r="EY132" i="3" s="1"/>
  <c r="CL132" i="3"/>
  <c r="CC132" i="3"/>
  <c r="CA132" i="3"/>
  <c r="BY132" i="3"/>
  <c r="BV132" i="3"/>
  <c r="BS132" i="3"/>
  <c r="BN132" i="3"/>
  <c r="BL132" i="3"/>
  <c r="AW132" i="3"/>
  <c r="AU132" i="3"/>
  <c r="AT132" i="3"/>
  <c r="AS132" i="3"/>
  <c r="AR132" i="3"/>
  <c r="G132" i="3"/>
  <c r="B132" i="3"/>
  <c r="FR86" i="3"/>
  <c r="FN86" i="3"/>
  <c r="FM86" i="3"/>
  <c r="CL86" i="3"/>
  <c r="CC86" i="3"/>
  <c r="CA86" i="3"/>
  <c r="BY86" i="3"/>
  <c r="BS86" i="3"/>
  <c r="BL86" i="3"/>
  <c r="AW86" i="3"/>
  <c r="AU86" i="3"/>
  <c r="AT86" i="3"/>
  <c r="AS86" i="3"/>
  <c r="AR86" i="3"/>
  <c r="B86" i="3"/>
  <c r="FP108" i="3"/>
  <c r="FN108" i="3"/>
  <c r="EX108" i="3"/>
  <c r="EY108" i="3" s="1"/>
  <c r="CL108" i="3"/>
  <c r="CC108" i="3"/>
  <c r="CA108" i="3"/>
  <c r="BY108" i="3"/>
  <c r="BV108" i="3"/>
  <c r="BS108" i="3"/>
  <c r="BN108" i="3"/>
  <c r="BL108" i="3"/>
  <c r="AW108" i="3"/>
  <c r="AU108" i="3"/>
  <c r="AT108" i="3"/>
  <c r="AS108" i="3"/>
  <c r="AR108" i="3"/>
  <c r="B108" i="3"/>
  <c r="FP128" i="3"/>
  <c r="FN128" i="3"/>
  <c r="EX128" i="3"/>
  <c r="EY128" i="3" s="1"/>
  <c r="CL128" i="3"/>
  <c r="CC128" i="3"/>
  <c r="CA128" i="3"/>
  <c r="BY128" i="3"/>
  <c r="BV128" i="3"/>
  <c r="BS128" i="3"/>
  <c r="BN128" i="3"/>
  <c r="BL128" i="3"/>
  <c r="AW128" i="3"/>
  <c r="AU128" i="3"/>
  <c r="AT128" i="3"/>
  <c r="AS128" i="3"/>
  <c r="AR128" i="3"/>
  <c r="G128" i="3"/>
  <c r="B128" i="3"/>
  <c r="FP100" i="3"/>
  <c r="FN100" i="3"/>
  <c r="EX100" i="3"/>
  <c r="EY100" i="3" s="1"/>
  <c r="CL100" i="3"/>
  <c r="CC100" i="3"/>
  <c r="CA100" i="3"/>
  <c r="BY100" i="3"/>
  <c r="BV100" i="3"/>
  <c r="BS100" i="3"/>
  <c r="BN100" i="3"/>
  <c r="BL100" i="3"/>
  <c r="AW100" i="3"/>
  <c r="AU100" i="3"/>
  <c r="AT100" i="3"/>
  <c r="AS100" i="3"/>
  <c r="AR100" i="3"/>
  <c r="G100" i="3"/>
  <c r="B100" i="3"/>
  <c r="CL26" i="3"/>
  <c r="CC26" i="3"/>
  <c r="CA26" i="3"/>
  <c r="BY26" i="3"/>
  <c r="BV26" i="3"/>
  <c r="BS26" i="3"/>
  <c r="AY26" i="3"/>
  <c r="AW26" i="3" s="1"/>
  <c r="AU26" i="3"/>
  <c r="AT26" i="3"/>
  <c r="AS26" i="3"/>
  <c r="AR26" i="3"/>
  <c r="B26" i="3"/>
  <c r="FP126" i="3"/>
  <c r="FN126" i="3"/>
  <c r="EX126" i="3"/>
  <c r="FQ126" i="3" s="1"/>
  <c r="CL126" i="3"/>
  <c r="CC126" i="3"/>
  <c r="CA126" i="3"/>
  <c r="BY126" i="3"/>
  <c r="BV126" i="3"/>
  <c r="BS126" i="3"/>
  <c r="BN126" i="3"/>
  <c r="BL126" i="3"/>
  <c r="AW126" i="3"/>
  <c r="AU126" i="3"/>
  <c r="AT126" i="3"/>
  <c r="AS126" i="3"/>
  <c r="AR126" i="3"/>
  <c r="G126" i="3"/>
  <c r="B126" i="3"/>
  <c r="FP115" i="3"/>
  <c r="FN115" i="3"/>
  <c r="EX115" i="3"/>
  <c r="EY115" i="3" s="1"/>
  <c r="CL115" i="3"/>
  <c r="CC115" i="3"/>
  <c r="CA115" i="3"/>
  <c r="BY115" i="3"/>
  <c r="BV115" i="3"/>
  <c r="BS115" i="3"/>
  <c r="BN115" i="3"/>
  <c r="BL115" i="3"/>
  <c r="AW115" i="3"/>
  <c r="AU115" i="3"/>
  <c r="AT115" i="3"/>
  <c r="AS115" i="3"/>
  <c r="AR115" i="3"/>
  <c r="G115" i="3"/>
  <c r="B115" i="3"/>
  <c r="FM58" i="3"/>
  <c r="FD58" i="3"/>
  <c r="FE58" i="3" s="1"/>
  <c r="EX58" i="3"/>
  <c r="EV58" i="3"/>
  <c r="CL58" i="3"/>
  <c r="CC58" i="3"/>
  <c r="CA58" i="3"/>
  <c r="BY58" i="3"/>
  <c r="BV58" i="3"/>
  <c r="BS58" i="3"/>
  <c r="BN58" i="3"/>
  <c r="BL58" i="3"/>
  <c r="AW58" i="3"/>
  <c r="AU58" i="3"/>
  <c r="AT58" i="3"/>
  <c r="AS58" i="3"/>
  <c r="AR58" i="3"/>
  <c r="G58" i="3"/>
  <c r="B58" i="3"/>
  <c r="FP114" i="3"/>
  <c r="FN114" i="3"/>
  <c r="EX114" i="3"/>
  <c r="EY114" i="3" s="1"/>
  <c r="CL114" i="3"/>
  <c r="CC114" i="3"/>
  <c r="CA114" i="3"/>
  <c r="BY114" i="3"/>
  <c r="BV114" i="3"/>
  <c r="BS114" i="3"/>
  <c r="BN114" i="3"/>
  <c r="BL114" i="3"/>
  <c r="AW114" i="3"/>
  <c r="AU114" i="3"/>
  <c r="AT114" i="3"/>
  <c r="AS114" i="3"/>
  <c r="AR114" i="3"/>
  <c r="G114" i="3"/>
  <c r="B114" i="3"/>
  <c r="EK20" i="3"/>
  <c r="CL20" i="3"/>
  <c r="BS20" i="3"/>
  <c r="BN20" i="3"/>
  <c r="AY20" i="3"/>
  <c r="AW20" i="3" s="1"/>
  <c r="AU20" i="3"/>
  <c r="AT20" i="3"/>
  <c r="AS20" i="3"/>
  <c r="AR20" i="3"/>
  <c r="B20" i="3"/>
  <c r="FR84" i="3"/>
  <c r="FN84" i="3"/>
  <c r="FM84" i="3"/>
  <c r="CL84" i="3"/>
  <c r="CC84" i="3"/>
  <c r="CA84" i="3"/>
  <c r="BY84" i="3"/>
  <c r="BV84" i="3"/>
  <c r="BS84" i="3"/>
  <c r="BN84" i="3"/>
  <c r="BL84" i="3"/>
  <c r="AW84" i="3"/>
  <c r="AU84" i="3"/>
  <c r="AT84" i="3"/>
  <c r="AS84" i="3"/>
  <c r="AR84" i="3"/>
  <c r="G84" i="3"/>
  <c r="B84" i="3"/>
  <c r="FP96" i="3"/>
  <c r="FN96" i="3"/>
  <c r="EX96" i="3"/>
  <c r="EY96" i="3" s="1"/>
  <c r="CL96" i="3"/>
  <c r="CC96" i="3"/>
  <c r="CA96" i="3"/>
  <c r="BY96" i="3"/>
  <c r="BV96" i="3"/>
  <c r="BS96" i="3"/>
  <c r="BN96" i="3"/>
  <c r="BL96" i="3"/>
  <c r="AW96" i="3"/>
  <c r="AU96" i="3"/>
  <c r="AT96" i="3"/>
  <c r="AS96" i="3"/>
  <c r="AR96" i="3"/>
  <c r="G96" i="3"/>
  <c r="B96" i="3"/>
  <c r="GM64" i="3"/>
  <c r="GJ64" i="3"/>
  <c r="GU64" i="3" s="1"/>
  <c r="FM64" i="3"/>
  <c r="FD64" i="3"/>
  <c r="FE64" i="3" s="1"/>
  <c r="EX64" i="3"/>
  <c r="EY64" i="3" s="1"/>
  <c r="EV64" i="3"/>
  <c r="CL64" i="3"/>
  <c r="CC64" i="3"/>
  <c r="CA64" i="3"/>
  <c r="BV64" i="3"/>
  <c r="BY64" i="3" s="1"/>
  <c r="BS64" i="3"/>
  <c r="BN64" i="3"/>
  <c r="BL64" i="3"/>
  <c r="AW64" i="3"/>
  <c r="AU64" i="3"/>
  <c r="AT64" i="3"/>
  <c r="AS64" i="3"/>
  <c r="AR64" i="3"/>
  <c r="B64" i="3"/>
  <c r="FQ30" i="3"/>
  <c r="EK30" i="3"/>
  <c r="CL30" i="3"/>
  <c r="CC30" i="3"/>
  <c r="CA30" i="3"/>
  <c r="BY30" i="3"/>
  <c r="BV30" i="3"/>
  <c r="BS30" i="3"/>
  <c r="BN30" i="3"/>
  <c r="AW30" i="3"/>
  <c r="AU30" i="3"/>
  <c r="AT30" i="3"/>
  <c r="AS30" i="3"/>
  <c r="AR30" i="3"/>
  <c r="B30" i="3"/>
  <c r="FQ123" i="3"/>
  <c r="CL123" i="3"/>
  <c r="CC123" i="3"/>
  <c r="CA123" i="3"/>
  <c r="BY123" i="3"/>
  <c r="BV123" i="3"/>
  <c r="BS123" i="3"/>
  <c r="BN123" i="3"/>
  <c r="BL123" i="3"/>
  <c r="AW123" i="3"/>
  <c r="AU123" i="3"/>
  <c r="AT123" i="3"/>
  <c r="AS123" i="3"/>
  <c r="AR123" i="3"/>
  <c r="G123" i="3"/>
  <c r="B123" i="3"/>
  <c r="FQ29" i="3"/>
  <c r="EK29" i="3"/>
  <c r="CL29" i="3"/>
  <c r="CC29" i="3"/>
  <c r="CA29" i="3"/>
  <c r="BY29" i="3"/>
  <c r="BV29" i="3"/>
  <c r="BS29" i="3"/>
  <c r="BN29" i="3"/>
  <c r="AW29" i="3"/>
  <c r="AU29" i="3"/>
  <c r="AT29" i="3"/>
  <c r="AS29" i="3"/>
  <c r="AR29" i="3"/>
  <c r="B29" i="3"/>
  <c r="FP113" i="3"/>
  <c r="FN113" i="3"/>
  <c r="EX113" i="3"/>
  <c r="FQ113" i="3" s="1"/>
  <c r="CL113" i="3"/>
  <c r="CC113" i="3"/>
  <c r="CA113" i="3"/>
  <c r="BY113" i="3"/>
  <c r="BV113" i="3"/>
  <c r="BS113" i="3"/>
  <c r="BN113" i="3"/>
  <c r="BL113" i="3"/>
  <c r="AW113" i="3"/>
  <c r="AU113" i="3"/>
  <c r="AT113" i="3"/>
  <c r="AS113" i="3"/>
  <c r="AR113" i="3"/>
  <c r="G113" i="3"/>
  <c r="B113" i="3"/>
  <c r="GN46" i="3"/>
  <c r="GM46" i="3"/>
  <c r="GJ46" i="3"/>
  <c r="GU46" i="3" s="1"/>
  <c r="FR46" i="3"/>
  <c r="FN46" i="3"/>
  <c r="CL46" i="3"/>
  <c r="BS46" i="3"/>
  <c r="BN46" i="3"/>
  <c r="AW46" i="3"/>
  <c r="AU46" i="3"/>
  <c r="AT46" i="3"/>
  <c r="AS46" i="3"/>
  <c r="AR46" i="3"/>
  <c r="B46" i="3"/>
  <c r="EK7" i="3"/>
  <c r="CL7" i="3"/>
  <c r="CC7" i="3"/>
  <c r="CA7" i="3"/>
  <c r="BY7" i="3"/>
  <c r="BS7" i="3"/>
  <c r="AY7" i="3"/>
  <c r="AW7" i="3" s="1"/>
  <c r="AU7" i="3"/>
  <c r="AT7" i="3"/>
  <c r="AS7" i="3"/>
  <c r="AR7" i="3"/>
  <c r="B7" i="3"/>
  <c r="CL6" i="3"/>
  <c r="CC6" i="3"/>
  <c r="CA6" i="3"/>
  <c r="BY6" i="3"/>
  <c r="BS6" i="3"/>
  <c r="BN6" i="3"/>
  <c r="AY6" i="3"/>
  <c r="AW6" i="3" s="1"/>
  <c r="AU6" i="3"/>
  <c r="AT6" i="3"/>
  <c r="AS6" i="3"/>
  <c r="AR6" i="3"/>
  <c r="B6" i="3"/>
  <c r="EK21" i="3"/>
  <c r="CL21" i="3"/>
  <c r="BS21" i="3"/>
  <c r="BN21" i="3"/>
  <c r="AY21" i="3"/>
  <c r="AW21" i="3" s="1"/>
  <c r="AU21" i="3"/>
  <c r="AT21" i="3"/>
  <c r="AS21" i="3"/>
  <c r="AR21" i="3"/>
  <c r="B21" i="3"/>
  <c r="FR51" i="3"/>
  <c r="FN51" i="3"/>
  <c r="CL51" i="3"/>
  <c r="BS51" i="3"/>
  <c r="BN51" i="3"/>
  <c r="AW51" i="3"/>
  <c r="AU51" i="3"/>
  <c r="AT51" i="3"/>
  <c r="AS51" i="3"/>
  <c r="AR51" i="3"/>
  <c r="B51" i="3"/>
  <c r="CL15" i="3"/>
  <c r="CC15" i="3"/>
  <c r="CA15" i="3"/>
  <c r="BY15" i="3"/>
  <c r="BV15" i="3"/>
  <c r="BS15" i="3"/>
  <c r="BN15" i="3"/>
  <c r="AY15" i="3"/>
  <c r="AW15" i="3" s="1"/>
  <c r="AU15" i="3"/>
  <c r="AT15" i="3"/>
  <c r="AS15" i="3"/>
  <c r="AR15" i="3"/>
  <c r="B15" i="3"/>
  <c r="FP110" i="3"/>
  <c r="FN110" i="3"/>
  <c r="EX110" i="3"/>
  <c r="FQ110" i="3" s="1"/>
  <c r="CL110" i="3"/>
  <c r="CC110" i="3"/>
  <c r="CA110" i="3"/>
  <c r="BY110" i="3"/>
  <c r="BV110" i="3"/>
  <c r="BS110" i="3"/>
  <c r="BN110" i="3"/>
  <c r="BL110" i="3"/>
  <c r="AW110" i="3"/>
  <c r="AU110" i="3"/>
  <c r="AT110" i="3"/>
  <c r="AS110" i="3"/>
  <c r="AR110" i="3"/>
  <c r="B110" i="3"/>
  <c r="FM55" i="3"/>
  <c r="FD55" i="3"/>
  <c r="FE55" i="3" s="1"/>
  <c r="EX55" i="3"/>
  <c r="EV55" i="3"/>
  <c r="CL55" i="3"/>
  <c r="BS55" i="3"/>
  <c r="BN55" i="3"/>
  <c r="AW55" i="3"/>
  <c r="AU55" i="3"/>
  <c r="AT55" i="3"/>
  <c r="AS55" i="3"/>
  <c r="AR55" i="3"/>
  <c r="B55" i="3"/>
  <c r="FP130" i="3"/>
  <c r="FN130" i="3"/>
  <c r="EX130" i="3"/>
  <c r="FQ130" i="3" s="1"/>
  <c r="CL130" i="3"/>
  <c r="CC130" i="3"/>
  <c r="CA130" i="3"/>
  <c r="BY130" i="3"/>
  <c r="BV130" i="3"/>
  <c r="BS130" i="3"/>
  <c r="BN130" i="3"/>
  <c r="BL130" i="3"/>
  <c r="AW130" i="3"/>
  <c r="AU130" i="3"/>
  <c r="AT130" i="3"/>
  <c r="AS130" i="3"/>
  <c r="AR130" i="3"/>
  <c r="G130" i="3"/>
  <c r="B130" i="3"/>
  <c r="FP121" i="3"/>
  <c r="FN121" i="3"/>
  <c r="EX121" i="3"/>
  <c r="EY121" i="3" s="1"/>
  <c r="CL121" i="3"/>
  <c r="CC121" i="3"/>
  <c r="CA121" i="3"/>
  <c r="BY121" i="3"/>
  <c r="BV121" i="3"/>
  <c r="BS121" i="3"/>
  <c r="BN121" i="3"/>
  <c r="BL121" i="3"/>
  <c r="AW121" i="3"/>
  <c r="AU121" i="3"/>
  <c r="AT121" i="3"/>
  <c r="AS121" i="3"/>
  <c r="AR121" i="3"/>
  <c r="G121" i="3"/>
  <c r="B121" i="3"/>
  <c r="GJ101" i="3"/>
  <c r="FP101" i="3"/>
  <c r="FN101" i="3"/>
  <c r="EX101" i="3"/>
  <c r="FQ101" i="3" s="1"/>
  <c r="CL101" i="3"/>
  <c r="CC101" i="3"/>
  <c r="CA101" i="3"/>
  <c r="BY101" i="3"/>
  <c r="BV101" i="3"/>
  <c r="BS101" i="3"/>
  <c r="BN101" i="3"/>
  <c r="BL101" i="3"/>
  <c r="AW101" i="3"/>
  <c r="AU101" i="3"/>
  <c r="AT101" i="3"/>
  <c r="AS101" i="3"/>
  <c r="AR101" i="3"/>
  <c r="G101" i="3"/>
  <c r="B101" i="3"/>
  <c r="FN97" i="3"/>
  <c r="EX97" i="3"/>
  <c r="EY97" i="3" s="1"/>
  <c r="CL97" i="3"/>
  <c r="CC97" i="3"/>
  <c r="CA97" i="3"/>
  <c r="BY97" i="3"/>
  <c r="BV97" i="3"/>
  <c r="BS97" i="3"/>
  <c r="BN97" i="3"/>
  <c r="BL97" i="3"/>
  <c r="AW97" i="3"/>
  <c r="AU97" i="3"/>
  <c r="AT97" i="3"/>
  <c r="AS97" i="3"/>
  <c r="AR97" i="3"/>
  <c r="B97" i="3"/>
  <c r="FR41" i="3"/>
  <c r="FN41" i="3"/>
  <c r="EK41" i="3"/>
  <c r="CL41" i="3"/>
  <c r="BS41" i="3"/>
  <c r="BN41" i="3"/>
  <c r="AW41" i="3"/>
  <c r="AU41" i="3"/>
  <c r="AT41" i="3"/>
  <c r="AS41" i="3"/>
  <c r="AR41" i="3"/>
  <c r="B41" i="3"/>
  <c r="FP125" i="3"/>
  <c r="FN125" i="3"/>
  <c r="EX125" i="3"/>
  <c r="FQ125" i="3" s="1"/>
  <c r="CL125" i="3"/>
  <c r="CC125" i="3"/>
  <c r="CA125" i="3"/>
  <c r="BY125" i="3"/>
  <c r="BV125" i="3"/>
  <c r="BS125" i="3"/>
  <c r="BN125" i="3"/>
  <c r="BL125" i="3"/>
  <c r="AW125" i="3"/>
  <c r="AU125" i="3"/>
  <c r="AT125" i="3"/>
  <c r="AS125" i="3"/>
  <c r="AR125" i="3"/>
  <c r="G125" i="3"/>
  <c r="B125" i="3"/>
  <c r="FM78" i="3"/>
  <c r="EX78" i="3"/>
  <c r="FR78" i="3" s="1"/>
  <c r="EV78" i="3"/>
  <c r="CL78" i="3"/>
  <c r="CC78" i="3"/>
  <c r="CA78" i="3"/>
  <c r="BV78" i="3"/>
  <c r="BY78" i="3" s="1"/>
  <c r="BS78" i="3"/>
  <c r="BN78" i="3"/>
  <c r="BL78" i="3"/>
  <c r="AW78" i="3"/>
  <c r="AU78" i="3"/>
  <c r="AT78" i="3"/>
  <c r="AS78" i="3"/>
  <c r="AR78" i="3"/>
  <c r="G78" i="3"/>
  <c r="B78" i="3"/>
  <c r="GN70" i="3"/>
  <c r="GM70" i="3"/>
  <c r="GJ70" i="3"/>
  <c r="GU70" i="3" s="1"/>
  <c r="FM70" i="3"/>
  <c r="EX70" i="3"/>
  <c r="FR70" i="3" s="1"/>
  <c r="EV70" i="3"/>
  <c r="EK70" i="3"/>
  <c r="CL70" i="3"/>
  <c r="CC70" i="3"/>
  <c r="CA70" i="3"/>
  <c r="BV70" i="3"/>
  <c r="BY70" i="3" s="1"/>
  <c r="BS70" i="3"/>
  <c r="BN70" i="3"/>
  <c r="BL70" i="3"/>
  <c r="AW70" i="3"/>
  <c r="AU70" i="3"/>
  <c r="AT70" i="3"/>
  <c r="AS70" i="3"/>
  <c r="AR70" i="3"/>
  <c r="B70" i="3"/>
  <c r="EK14" i="3"/>
  <c r="CL14" i="3"/>
  <c r="BS14" i="3"/>
  <c r="BN14" i="3"/>
  <c r="AY14" i="3"/>
  <c r="AW14" i="3" s="1"/>
  <c r="AU14" i="3"/>
  <c r="AT14" i="3"/>
  <c r="AS14" i="3"/>
  <c r="AR14" i="3"/>
  <c r="B14" i="3"/>
  <c r="FR38" i="3"/>
  <c r="FN38" i="3"/>
  <c r="CL38" i="3"/>
  <c r="BS38" i="3"/>
  <c r="BN38" i="3"/>
  <c r="AW38" i="3"/>
  <c r="AU38" i="3"/>
  <c r="AT38" i="3"/>
  <c r="AS38" i="3"/>
  <c r="AR38" i="3"/>
  <c r="B38" i="3"/>
  <c r="FP116" i="3"/>
  <c r="FN116" i="3"/>
  <c r="EX116" i="3"/>
  <c r="EY116" i="3" s="1"/>
  <c r="CL116" i="3"/>
  <c r="CC116" i="3"/>
  <c r="CA116" i="3"/>
  <c r="BY116" i="3"/>
  <c r="BV116" i="3"/>
  <c r="BS116" i="3"/>
  <c r="BN116" i="3"/>
  <c r="BL116" i="3"/>
  <c r="AW116" i="3"/>
  <c r="AU116" i="3"/>
  <c r="AT116" i="3"/>
  <c r="AS116" i="3"/>
  <c r="AR116" i="3"/>
  <c r="G116" i="3"/>
  <c r="B116" i="3"/>
  <c r="FM76" i="3"/>
  <c r="FD76" i="3"/>
  <c r="FE76" i="3" s="1"/>
  <c r="EX76" i="3"/>
  <c r="EY76" i="3" s="1"/>
  <c r="EV76" i="3"/>
  <c r="CL76" i="3"/>
  <c r="CC76" i="3"/>
  <c r="CA76" i="3"/>
  <c r="BV76" i="3"/>
  <c r="BY76" i="3" s="1"/>
  <c r="BS76" i="3"/>
  <c r="BN76" i="3"/>
  <c r="BL76" i="3"/>
  <c r="AW76" i="3"/>
  <c r="AU76" i="3"/>
  <c r="AT76" i="3"/>
  <c r="AS76" i="3"/>
  <c r="AR76" i="3"/>
  <c r="G76" i="3"/>
  <c r="B76" i="3"/>
  <c r="FP89" i="3"/>
  <c r="FN89" i="3"/>
  <c r="EX89" i="3"/>
  <c r="FQ89" i="3" s="1"/>
  <c r="CL89" i="3"/>
  <c r="CC89" i="3"/>
  <c r="CA89" i="3"/>
  <c r="BY89" i="3"/>
  <c r="BV89" i="3"/>
  <c r="BS89" i="3"/>
  <c r="BN89" i="3"/>
  <c r="BL89" i="3"/>
  <c r="AW89" i="3"/>
  <c r="AU89" i="3"/>
  <c r="AT89" i="3"/>
  <c r="AS89" i="3"/>
  <c r="AR89" i="3"/>
  <c r="B89" i="3"/>
  <c r="FQ27" i="3"/>
  <c r="EK27" i="3"/>
  <c r="CL27" i="3"/>
  <c r="CC27" i="3"/>
  <c r="CA27" i="3"/>
  <c r="BY27" i="3"/>
  <c r="BV27" i="3"/>
  <c r="BS27" i="3"/>
  <c r="AY27" i="3"/>
  <c r="AW27" i="3" s="1"/>
  <c r="AU27" i="3"/>
  <c r="AT27" i="3"/>
  <c r="AS27" i="3"/>
  <c r="AR27" i="3"/>
  <c r="B27" i="3"/>
  <c r="FR43" i="3"/>
  <c r="FN43" i="3"/>
  <c r="CL43" i="3"/>
  <c r="BS43" i="3"/>
  <c r="BN43" i="3"/>
  <c r="AW43" i="3"/>
  <c r="AU43" i="3"/>
  <c r="AT43" i="3"/>
  <c r="AS43" i="3"/>
  <c r="AR43" i="3"/>
  <c r="B43" i="3"/>
  <c r="FR37" i="3"/>
  <c r="FN37" i="3"/>
  <c r="EK37" i="3"/>
  <c r="CL37" i="3"/>
  <c r="BS37" i="3"/>
  <c r="BN37" i="3"/>
  <c r="AW37" i="3"/>
  <c r="AU37" i="3"/>
  <c r="AT37" i="3"/>
  <c r="AS37" i="3"/>
  <c r="AR37" i="3"/>
  <c r="B37" i="3"/>
  <c r="FM72" i="3"/>
  <c r="EX72" i="3"/>
  <c r="EY72" i="3" s="1"/>
  <c r="EV72" i="3"/>
  <c r="CL72" i="3"/>
  <c r="CC72" i="3"/>
  <c r="CA72" i="3"/>
  <c r="BY72" i="3"/>
  <c r="BS72" i="3"/>
  <c r="BL72" i="3"/>
  <c r="AW72" i="3"/>
  <c r="AU72" i="3"/>
  <c r="AT72" i="3"/>
  <c r="AS72" i="3"/>
  <c r="AR72" i="3"/>
  <c r="G72" i="3"/>
  <c r="B72" i="3"/>
  <c r="FM74" i="3"/>
  <c r="EX74" i="3"/>
  <c r="EY74" i="3" s="1"/>
  <c r="EV74" i="3"/>
  <c r="CL74" i="3"/>
  <c r="CC74" i="3"/>
  <c r="CA74" i="3"/>
  <c r="BY74" i="3"/>
  <c r="BS74" i="3"/>
  <c r="BN74" i="3"/>
  <c r="BL74" i="3"/>
  <c r="AW74" i="3"/>
  <c r="AU74" i="3"/>
  <c r="AT74" i="3"/>
  <c r="AS74" i="3"/>
  <c r="AR74" i="3"/>
  <c r="G74" i="3"/>
  <c r="B74" i="3"/>
  <c r="EK5" i="3"/>
  <c r="CL5" i="3"/>
  <c r="CC5" i="3"/>
  <c r="CA5" i="3"/>
  <c r="BY5" i="3"/>
  <c r="BS5" i="3"/>
  <c r="BN5" i="3"/>
  <c r="AY5" i="3"/>
  <c r="AW5" i="3" s="1"/>
  <c r="AU5" i="3"/>
  <c r="AT5" i="3"/>
  <c r="AS5" i="3"/>
  <c r="AR5" i="3"/>
  <c r="B5" i="3"/>
  <c r="FP105" i="3"/>
  <c r="FN105" i="3"/>
  <c r="EX105" i="3"/>
  <c r="FQ105" i="3" s="1"/>
  <c r="CL105" i="3"/>
  <c r="CC105" i="3"/>
  <c r="CA105" i="3"/>
  <c r="BY105" i="3"/>
  <c r="BV105" i="3"/>
  <c r="BS105" i="3"/>
  <c r="BN105" i="3"/>
  <c r="BL105" i="3"/>
  <c r="AW105" i="3"/>
  <c r="AU105" i="3"/>
  <c r="AT105" i="3"/>
  <c r="AS105" i="3"/>
  <c r="AR105" i="3"/>
  <c r="G105" i="3"/>
  <c r="B105" i="3"/>
  <c r="FR49" i="3"/>
  <c r="FN49" i="3"/>
  <c r="CL49" i="3"/>
  <c r="BS49" i="3"/>
  <c r="BN49" i="3"/>
  <c r="AW49" i="3"/>
  <c r="AU49" i="3"/>
  <c r="AT49" i="3"/>
  <c r="AS49" i="3"/>
  <c r="AR49" i="3"/>
  <c r="B49" i="3"/>
  <c r="EK24" i="3"/>
  <c r="CL24" i="3"/>
  <c r="BS24" i="3"/>
  <c r="AY24" i="3"/>
  <c r="AW24" i="3" s="1"/>
  <c r="AU24" i="3"/>
  <c r="AT24" i="3"/>
  <c r="AS24" i="3"/>
  <c r="AR24" i="3"/>
  <c r="B24" i="3"/>
  <c r="FP107" i="3"/>
  <c r="FN107" i="3"/>
  <c r="EX107" i="3"/>
  <c r="EY107" i="3" s="1"/>
  <c r="CL107" i="3"/>
  <c r="CC107" i="3"/>
  <c r="CA107" i="3"/>
  <c r="BY107" i="3"/>
  <c r="BV107" i="3"/>
  <c r="BS107" i="3"/>
  <c r="BN107" i="3"/>
  <c r="BL107" i="3"/>
  <c r="AW107" i="3"/>
  <c r="AU107" i="3"/>
  <c r="AT107" i="3"/>
  <c r="AS107" i="3"/>
  <c r="AR107" i="3"/>
  <c r="B107" i="3"/>
  <c r="CL13" i="3"/>
  <c r="BY13" i="3"/>
  <c r="AY13" i="3"/>
  <c r="AW13" i="3" s="1"/>
  <c r="AU13" i="3"/>
  <c r="AT13" i="3"/>
  <c r="AS13" i="3"/>
  <c r="AR13" i="3"/>
  <c r="B13" i="3"/>
  <c r="FR39" i="3"/>
  <c r="FN39" i="3"/>
  <c r="EK39" i="3"/>
  <c r="CL39" i="3"/>
  <c r="BS39" i="3"/>
  <c r="BN39" i="3"/>
  <c r="AW39" i="3"/>
  <c r="AU39" i="3"/>
  <c r="AT39" i="3"/>
  <c r="AS39" i="3"/>
  <c r="AR39" i="3"/>
  <c r="B39" i="3"/>
  <c r="GM47" i="3"/>
  <c r="GJ47" i="3"/>
  <c r="GU47" i="3" s="1"/>
  <c r="FR47" i="3"/>
  <c r="FN47" i="3"/>
  <c r="CL47" i="3"/>
  <c r="BS47" i="3"/>
  <c r="AW47" i="3"/>
  <c r="AU47" i="3"/>
  <c r="AT47" i="3"/>
  <c r="AS47" i="3"/>
  <c r="AR47" i="3"/>
  <c r="B47" i="3"/>
  <c r="FQ28" i="3"/>
  <c r="EK28" i="3"/>
  <c r="CL28" i="3"/>
  <c r="CC28" i="3"/>
  <c r="CA28" i="3"/>
  <c r="BY28" i="3"/>
  <c r="BV28" i="3"/>
  <c r="BS28" i="3"/>
  <c r="BN28" i="3"/>
  <c r="AW28" i="3"/>
  <c r="AU28" i="3"/>
  <c r="AT28" i="3"/>
  <c r="AS28" i="3"/>
  <c r="AR28" i="3"/>
  <c r="B28" i="3"/>
  <c r="FM60" i="3"/>
  <c r="FD60" i="3"/>
  <c r="FE60" i="3" s="1"/>
  <c r="EX60" i="3"/>
  <c r="EV60" i="3"/>
  <c r="CL60" i="3"/>
  <c r="BV60" i="3"/>
  <c r="BY60" i="3" s="1"/>
  <c r="BW60" i="3" s="1"/>
  <c r="BS60" i="3"/>
  <c r="BN60" i="3"/>
  <c r="BL60" i="3"/>
  <c r="AW60" i="3"/>
  <c r="AU60" i="3"/>
  <c r="AT60" i="3"/>
  <c r="AS60" i="3"/>
  <c r="AR60" i="3"/>
  <c r="G60" i="3"/>
  <c r="B60" i="3"/>
  <c r="EK11" i="3"/>
  <c r="CL11" i="3"/>
  <c r="CC11" i="3"/>
  <c r="CA11" i="3"/>
  <c r="BY11" i="3"/>
  <c r="BN11" i="3"/>
  <c r="AY11" i="3"/>
  <c r="AW11" i="3" s="1"/>
  <c r="AU11" i="3"/>
  <c r="AT11" i="3"/>
  <c r="AS11" i="3"/>
  <c r="AR11" i="3"/>
  <c r="B11" i="3"/>
  <c r="FP111" i="3"/>
  <c r="FN111" i="3"/>
  <c r="EX111" i="3"/>
  <c r="FQ111" i="3" s="1"/>
  <c r="CL111" i="3"/>
  <c r="CC111" i="3"/>
  <c r="CA111" i="3"/>
  <c r="BY111" i="3"/>
  <c r="BV111" i="3"/>
  <c r="BS111" i="3"/>
  <c r="BN111" i="3"/>
  <c r="BL111" i="3"/>
  <c r="AW111" i="3"/>
  <c r="AU111" i="3"/>
  <c r="AT111" i="3"/>
  <c r="AS111" i="3"/>
  <c r="AR111" i="3"/>
  <c r="G111" i="3"/>
  <c r="B111" i="3"/>
  <c r="FR85" i="3"/>
  <c r="FN85" i="3"/>
  <c r="FM85" i="3"/>
  <c r="CL85" i="3"/>
  <c r="CC85" i="3"/>
  <c r="CA85" i="3"/>
  <c r="BY85" i="3"/>
  <c r="BS85" i="3"/>
  <c r="BL85" i="3"/>
  <c r="AW85" i="3"/>
  <c r="AU85" i="3"/>
  <c r="AT85" i="3"/>
  <c r="AS85" i="3"/>
  <c r="AR85" i="3"/>
  <c r="G85" i="3"/>
  <c r="B85" i="3"/>
  <c r="FP104" i="3"/>
  <c r="FN104" i="3"/>
  <c r="EX104" i="3"/>
  <c r="EY104" i="3" s="1"/>
  <c r="CL104" i="3"/>
  <c r="CC104" i="3"/>
  <c r="CA104" i="3"/>
  <c r="BY104" i="3"/>
  <c r="BV104" i="3"/>
  <c r="BS104" i="3"/>
  <c r="BN104" i="3"/>
  <c r="BL104" i="3"/>
  <c r="AW104" i="3"/>
  <c r="AU104" i="3"/>
  <c r="AT104" i="3"/>
  <c r="AS104" i="3"/>
  <c r="AR104" i="3"/>
  <c r="G104" i="3"/>
  <c r="B104" i="3"/>
  <c r="FP98" i="3"/>
  <c r="FN98" i="3"/>
  <c r="EX98" i="3"/>
  <c r="FQ98" i="3" s="1"/>
  <c r="CL98" i="3"/>
  <c r="CC98" i="3"/>
  <c r="CA98" i="3"/>
  <c r="BY98" i="3"/>
  <c r="BV98" i="3"/>
  <c r="BS98" i="3"/>
  <c r="BN98" i="3"/>
  <c r="BL98" i="3"/>
  <c r="AW98" i="3"/>
  <c r="AU98" i="3"/>
  <c r="AT98" i="3"/>
  <c r="AS98" i="3"/>
  <c r="AR98" i="3"/>
  <c r="G98" i="3"/>
  <c r="B98" i="3"/>
  <c r="GN80" i="3"/>
  <c r="GM80" i="3"/>
  <c r="GJ80" i="3"/>
  <c r="GO80" i="3" s="1"/>
  <c r="FM80" i="3"/>
  <c r="EX80" i="3"/>
  <c r="FR80" i="3" s="1"/>
  <c r="EV80" i="3"/>
  <c r="CL80" i="3"/>
  <c r="CC80" i="3"/>
  <c r="CA80" i="3"/>
  <c r="BV80" i="3"/>
  <c r="BY80" i="3" s="1"/>
  <c r="BS80" i="3"/>
  <c r="BN80" i="3"/>
  <c r="BL80" i="3"/>
  <c r="AW80" i="3"/>
  <c r="AU80" i="3"/>
  <c r="AT80" i="3"/>
  <c r="AS80" i="3"/>
  <c r="AR80" i="3"/>
  <c r="B80" i="3"/>
  <c r="FM73" i="3"/>
  <c r="EX73" i="3"/>
  <c r="EY73" i="3" s="1"/>
  <c r="EV73" i="3"/>
  <c r="CL73" i="3"/>
  <c r="CC73" i="3"/>
  <c r="CA73" i="3"/>
  <c r="BV73" i="3"/>
  <c r="BY73" i="3" s="1"/>
  <c r="BS73" i="3"/>
  <c r="BN73" i="3"/>
  <c r="BL73" i="3"/>
  <c r="AW73" i="3"/>
  <c r="AU73" i="3"/>
  <c r="AT73" i="3"/>
  <c r="AS73" i="3"/>
  <c r="AR73" i="3"/>
  <c r="G73" i="3"/>
  <c r="B73" i="3"/>
  <c r="FQ32" i="3"/>
  <c r="EK32" i="3"/>
  <c r="CL32" i="3"/>
  <c r="CC32" i="3"/>
  <c r="CA32" i="3"/>
  <c r="BY32" i="3"/>
  <c r="BV32" i="3"/>
  <c r="BS32" i="3"/>
  <c r="BN32" i="3"/>
  <c r="AW32" i="3"/>
  <c r="AU32" i="3"/>
  <c r="AT32" i="3"/>
  <c r="AS32" i="3"/>
  <c r="AR32" i="3"/>
  <c r="B32" i="3"/>
  <c r="GJ94" i="3"/>
  <c r="FP94" i="3"/>
  <c r="FN94" i="3"/>
  <c r="EX94" i="3"/>
  <c r="FQ94" i="3" s="1"/>
  <c r="EK94" i="3"/>
  <c r="CL94" i="3"/>
  <c r="CC94" i="3"/>
  <c r="CA94" i="3"/>
  <c r="BY94" i="3"/>
  <c r="BV94" i="3"/>
  <c r="BS94" i="3"/>
  <c r="BN94" i="3"/>
  <c r="BL94" i="3"/>
  <c r="AW94" i="3"/>
  <c r="AU94" i="3"/>
  <c r="AT94" i="3"/>
  <c r="AS94" i="3"/>
  <c r="AR94" i="3"/>
  <c r="G94" i="3"/>
  <c r="B94" i="3"/>
  <c r="FP117" i="3"/>
  <c r="FN117" i="3"/>
  <c r="EX117" i="3"/>
  <c r="FQ117" i="3" s="1"/>
  <c r="CL117" i="3"/>
  <c r="CC117" i="3"/>
  <c r="CA117" i="3"/>
  <c r="BY117" i="3"/>
  <c r="BV117" i="3"/>
  <c r="BS117" i="3"/>
  <c r="BN117" i="3"/>
  <c r="BL117" i="3"/>
  <c r="AW117" i="3"/>
  <c r="AU117" i="3"/>
  <c r="AT117" i="3"/>
  <c r="AS117" i="3"/>
  <c r="AR117" i="3"/>
  <c r="G117" i="3"/>
  <c r="B117" i="3"/>
  <c r="EK4" i="3"/>
  <c r="CL4" i="3"/>
  <c r="CC4" i="3"/>
  <c r="CA4" i="3"/>
  <c r="BY4" i="3"/>
  <c r="BN4" i="3"/>
  <c r="AY4" i="3"/>
  <c r="AW4" i="3" s="1"/>
  <c r="AU4" i="3"/>
  <c r="AT4" i="3"/>
  <c r="AS4" i="3"/>
  <c r="AR4" i="3"/>
  <c r="B4" i="3"/>
  <c r="FP127" i="3"/>
  <c r="FN127" i="3"/>
  <c r="EX127" i="3"/>
  <c r="FQ127" i="3" s="1"/>
  <c r="CL127" i="3"/>
  <c r="CC127" i="3"/>
  <c r="CA127" i="3"/>
  <c r="BY127" i="3"/>
  <c r="BV127" i="3"/>
  <c r="BS127" i="3"/>
  <c r="BN127" i="3"/>
  <c r="BL127" i="3"/>
  <c r="AW127" i="3"/>
  <c r="AU127" i="3"/>
  <c r="AT127" i="3"/>
  <c r="AS127" i="3"/>
  <c r="AR127" i="3"/>
  <c r="G127" i="3"/>
  <c r="B127" i="3"/>
  <c r="GJ66" i="3"/>
  <c r="FM66" i="3"/>
  <c r="FD66" i="3"/>
  <c r="EX66" i="3"/>
  <c r="FN66" i="3" s="1"/>
  <c r="EV66" i="3"/>
  <c r="EK66" i="3"/>
  <c r="CL66" i="3"/>
  <c r="CC66" i="3"/>
  <c r="CA66" i="3"/>
  <c r="BV66" i="3"/>
  <c r="BY66" i="3" s="1"/>
  <c r="BS66" i="3"/>
  <c r="BN66" i="3"/>
  <c r="BL66" i="3"/>
  <c r="AW66" i="3"/>
  <c r="AU66" i="3"/>
  <c r="AT66" i="3"/>
  <c r="AS66" i="3"/>
  <c r="AR66" i="3"/>
  <c r="B66" i="3"/>
  <c r="FN45" i="3"/>
  <c r="CL45" i="3"/>
  <c r="BS45" i="3"/>
  <c r="BN45" i="3"/>
  <c r="AW45" i="3"/>
  <c r="AU45" i="3"/>
  <c r="AT45" i="3"/>
  <c r="AS45" i="3"/>
  <c r="AR45" i="3"/>
  <c r="B45" i="3"/>
  <c r="FP106" i="3"/>
  <c r="FN106" i="3"/>
  <c r="EX106" i="3"/>
  <c r="EY106" i="3" s="1"/>
  <c r="CL106" i="3"/>
  <c r="CC106" i="3"/>
  <c r="CA106" i="3"/>
  <c r="BY106" i="3"/>
  <c r="BV106" i="3"/>
  <c r="BS106" i="3"/>
  <c r="BN106" i="3"/>
  <c r="BL106" i="3"/>
  <c r="AW106" i="3"/>
  <c r="AU106" i="3"/>
  <c r="AT106" i="3"/>
  <c r="AS106" i="3"/>
  <c r="AR106" i="3"/>
  <c r="G106" i="3"/>
  <c r="B106" i="3"/>
  <c r="FP102" i="3"/>
  <c r="FN102" i="3"/>
  <c r="EX102" i="3"/>
  <c r="FQ102" i="3" s="1"/>
  <c r="CL102" i="3"/>
  <c r="CC102" i="3"/>
  <c r="CA102" i="3"/>
  <c r="BY102" i="3"/>
  <c r="BV102" i="3"/>
  <c r="BS102" i="3"/>
  <c r="BN102" i="3"/>
  <c r="BL102" i="3"/>
  <c r="AW102" i="3"/>
  <c r="AU102" i="3"/>
  <c r="AT102" i="3"/>
  <c r="AS102" i="3"/>
  <c r="AR102" i="3"/>
  <c r="G102" i="3"/>
  <c r="B102" i="3"/>
  <c r="FP88" i="3"/>
  <c r="FN88" i="3"/>
  <c r="EX88" i="3"/>
  <c r="FQ88" i="3" s="1"/>
  <c r="CL88" i="3"/>
  <c r="CC88" i="3"/>
  <c r="CA88" i="3"/>
  <c r="BY88" i="3"/>
  <c r="BV88" i="3"/>
  <c r="BS88" i="3"/>
  <c r="BN88" i="3"/>
  <c r="BL88" i="3"/>
  <c r="AW88" i="3"/>
  <c r="AU88" i="3"/>
  <c r="AT88" i="3"/>
  <c r="AS88" i="3"/>
  <c r="AR88" i="3"/>
  <c r="B88" i="3"/>
  <c r="FP120" i="3"/>
  <c r="FN120" i="3"/>
  <c r="EX120" i="3"/>
  <c r="EY120" i="3" s="1"/>
  <c r="CL120" i="3"/>
  <c r="CC120" i="3"/>
  <c r="CA120" i="3"/>
  <c r="BY120" i="3"/>
  <c r="BV120" i="3"/>
  <c r="BS120" i="3"/>
  <c r="BN120" i="3"/>
  <c r="BL120" i="3"/>
  <c r="AW120" i="3"/>
  <c r="AU120" i="3"/>
  <c r="AT120" i="3"/>
  <c r="AS120" i="3"/>
  <c r="AR120" i="3"/>
  <c r="G120" i="3"/>
  <c r="B120" i="3"/>
  <c r="FR40" i="3"/>
  <c r="FN40" i="3"/>
  <c r="EK40" i="3"/>
  <c r="CL40" i="3"/>
  <c r="BS40" i="3"/>
  <c r="BN40" i="3"/>
  <c r="AW40" i="3"/>
  <c r="AU40" i="3"/>
  <c r="AT40" i="3"/>
  <c r="AS40" i="3"/>
  <c r="AR40" i="3"/>
  <c r="B40" i="3"/>
  <c r="FQ34" i="3"/>
  <c r="CL34" i="3"/>
  <c r="CC34" i="3"/>
  <c r="CA34" i="3"/>
  <c r="BY34" i="3"/>
  <c r="BV34" i="3"/>
  <c r="BS34" i="3"/>
  <c r="AW34" i="3"/>
  <c r="AU34" i="3"/>
  <c r="AT34" i="3"/>
  <c r="AS34" i="3"/>
  <c r="AR34" i="3"/>
  <c r="B34" i="3"/>
  <c r="FR42" i="3"/>
  <c r="FN42" i="3"/>
  <c r="EK42" i="3"/>
  <c r="CL42" i="3"/>
  <c r="BS42" i="3"/>
  <c r="BN42" i="3"/>
  <c r="AW42" i="3"/>
  <c r="AU42" i="3"/>
  <c r="AT42" i="3"/>
  <c r="AS42" i="3"/>
  <c r="AR42" i="3"/>
  <c r="B42" i="3"/>
  <c r="FR50" i="3"/>
  <c r="FN50" i="3"/>
  <c r="CL50" i="3"/>
  <c r="BS50" i="3"/>
  <c r="BN50" i="3"/>
  <c r="AW50" i="3"/>
  <c r="AU50" i="3"/>
  <c r="AT50" i="3"/>
  <c r="AS50" i="3"/>
  <c r="AR50" i="3"/>
  <c r="B50" i="3"/>
  <c r="FR83" i="3"/>
  <c r="FN83" i="3"/>
  <c r="FM83" i="3"/>
  <c r="CL83" i="3"/>
  <c r="CC83" i="3"/>
  <c r="CA83" i="3"/>
  <c r="BY83" i="3"/>
  <c r="BS83" i="3"/>
  <c r="BL83" i="3"/>
  <c r="AW83" i="3"/>
  <c r="AU83" i="3"/>
  <c r="AT83" i="3"/>
  <c r="AS83" i="3"/>
  <c r="AR83" i="3"/>
  <c r="G83" i="3"/>
  <c r="B83" i="3"/>
  <c r="FM65" i="3"/>
  <c r="FD65" i="3"/>
  <c r="EX65" i="3"/>
  <c r="FN65" i="3" s="1"/>
  <c r="EV65" i="3"/>
  <c r="CL65" i="3"/>
  <c r="CC65" i="3"/>
  <c r="CA65" i="3"/>
  <c r="BY65" i="3"/>
  <c r="BS65" i="3"/>
  <c r="BL65" i="3"/>
  <c r="AW65" i="3"/>
  <c r="AU65" i="3"/>
  <c r="AT65" i="3"/>
  <c r="AS65" i="3"/>
  <c r="AR65" i="3"/>
  <c r="B65" i="3"/>
  <c r="FQ33" i="3"/>
  <c r="CL33" i="3"/>
  <c r="CC33" i="3"/>
  <c r="CA33" i="3"/>
  <c r="BY33" i="3"/>
  <c r="BV33" i="3"/>
  <c r="BS33" i="3"/>
  <c r="BN33" i="3"/>
  <c r="AW33" i="3"/>
  <c r="AU33" i="3"/>
  <c r="AT33" i="3"/>
  <c r="AS33" i="3"/>
  <c r="AR33" i="3"/>
  <c r="B33" i="3"/>
  <c r="FP112" i="3"/>
  <c r="FN112" i="3"/>
  <c r="EX112" i="3"/>
  <c r="FQ112" i="3" s="1"/>
  <c r="CL112" i="3"/>
  <c r="CC112" i="3"/>
  <c r="CA112" i="3"/>
  <c r="BY112" i="3"/>
  <c r="BV112" i="3"/>
  <c r="BS112" i="3"/>
  <c r="BN112" i="3"/>
  <c r="BL112" i="3"/>
  <c r="AW112" i="3"/>
  <c r="AU112" i="3"/>
  <c r="AT112" i="3"/>
  <c r="AS112" i="3"/>
  <c r="AR112" i="3"/>
  <c r="G112" i="3"/>
  <c r="B112" i="3"/>
  <c r="FP109" i="3"/>
  <c r="FN109" i="3"/>
  <c r="EX109" i="3"/>
  <c r="EY109" i="3" s="1"/>
  <c r="CL109" i="3"/>
  <c r="CC109" i="3"/>
  <c r="CA109" i="3"/>
  <c r="BY109" i="3"/>
  <c r="BV109" i="3"/>
  <c r="BS109" i="3"/>
  <c r="BN109" i="3"/>
  <c r="BL109" i="3"/>
  <c r="AW109" i="3"/>
  <c r="AU109" i="3"/>
  <c r="AT109" i="3"/>
  <c r="AS109" i="3"/>
  <c r="AR109" i="3"/>
  <c r="B109" i="3"/>
  <c r="FP99" i="3"/>
  <c r="FN99" i="3"/>
  <c r="EX99" i="3"/>
  <c r="EY99" i="3" s="1"/>
  <c r="CL99" i="3"/>
  <c r="CC99" i="3"/>
  <c r="CA99" i="3"/>
  <c r="BY99" i="3"/>
  <c r="BV99" i="3"/>
  <c r="BS99" i="3"/>
  <c r="BN99" i="3"/>
  <c r="BL99" i="3"/>
  <c r="AW99" i="3"/>
  <c r="AU99" i="3"/>
  <c r="AT99" i="3"/>
  <c r="AS99" i="3"/>
  <c r="AR99" i="3"/>
  <c r="G99" i="3"/>
  <c r="B99" i="3"/>
  <c r="GN93" i="3"/>
  <c r="GM93" i="3"/>
  <c r="GJ93" i="3"/>
  <c r="GU93" i="3" s="1"/>
  <c r="FP93" i="3"/>
  <c r="FN93" i="3"/>
  <c r="EX93" i="3"/>
  <c r="EY93" i="3" s="1"/>
  <c r="CL93" i="3"/>
  <c r="CC93" i="3"/>
  <c r="CA93" i="3"/>
  <c r="BY93" i="3"/>
  <c r="BV93" i="3"/>
  <c r="BS93" i="3"/>
  <c r="BN93" i="3"/>
  <c r="BL93" i="3"/>
  <c r="AW93" i="3"/>
  <c r="AU93" i="3"/>
  <c r="AT93" i="3"/>
  <c r="AS93" i="3"/>
  <c r="AR93" i="3"/>
  <c r="G93" i="3"/>
  <c r="B93" i="3"/>
  <c r="EK23" i="3"/>
  <c r="CL23" i="3"/>
  <c r="CC23" i="3"/>
  <c r="CA23" i="3"/>
  <c r="BY23" i="3"/>
  <c r="BV23" i="3"/>
  <c r="BS23" i="3"/>
  <c r="AY23" i="3"/>
  <c r="AW23" i="3" s="1"/>
  <c r="AU23" i="3"/>
  <c r="AT23" i="3"/>
  <c r="AS23" i="3"/>
  <c r="AR23" i="3"/>
  <c r="B23" i="3"/>
  <c r="CL3" i="3"/>
  <c r="BS3" i="3"/>
  <c r="BN3" i="3"/>
  <c r="AY3" i="3"/>
  <c r="AW3" i="3" s="1"/>
  <c r="AU3" i="3"/>
  <c r="AT3" i="3"/>
  <c r="AS3" i="3"/>
  <c r="AR3" i="3"/>
  <c r="B3" i="3"/>
  <c r="FN91" i="3"/>
  <c r="EY91" i="3"/>
  <c r="CL91" i="3"/>
  <c r="CC91" i="3"/>
  <c r="CA91" i="3"/>
  <c r="BY91" i="3"/>
  <c r="BV91" i="3"/>
  <c r="BS91" i="3"/>
  <c r="BN91" i="3"/>
  <c r="BL91" i="3"/>
  <c r="AW91" i="3"/>
  <c r="AU91" i="3"/>
  <c r="AT91" i="3"/>
  <c r="AS91" i="3"/>
  <c r="AR91" i="3"/>
  <c r="B91" i="3"/>
  <c r="FN53" i="3"/>
  <c r="CL53" i="3"/>
  <c r="BS53" i="3"/>
  <c r="BN53" i="3"/>
  <c r="AW53" i="3"/>
  <c r="AU53" i="3"/>
  <c r="AT53" i="3"/>
  <c r="AS53" i="3"/>
  <c r="AR53" i="3"/>
  <c r="B53" i="3"/>
  <c r="FN54" i="3"/>
  <c r="CL54" i="3"/>
  <c r="BS54" i="3"/>
  <c r="BN54" i="3"/>
  <c r="AW54" i="3"/>
  <c r="AU54" i="3"/>
  <c r="AT54" i="3"/>
  <c r="AS54" i="3"/>
  <c r="AR54" i="3"/>
  <c r="B54" i="3"/>
  <c r="CL19" i="3"/>
  <c r="CC19" i="3"/>
  <c r="CA19" i="3"/>
  <c r="BY19" i="3"/>
  <c r="BV19" i="3"/>
  <c r="BS19" i="3"/>
  <c r="BN19" i="3"/>
  <c r="AY19" i="3"/>
  <c r="AW19" i="3" s="1"/>
  <c r="AU19" i="3"/>
  <c r="AT19" i="3"/>
  <c r="AS19" i="3"/>
  <c r="AR19" i="3"/>
  <c r="B19" i="3"/>
  <c r="FP124" i="3"/>
  <c r="FN124" i="3"/>
  <c r="EX124" i="3"/>
  <c r="EY124" i="3" s="1"/>
  <c r="CL124" i="3"/>
  <c r="CC124" i="3"/>
  <c r="CA124" i="3"/>
  <c r="BY124" i="3"/>
  <c r="BV124" i="3"/>
  <c r="BS124" i="3"/>
  <c r="BN124" i="3"/>
  <c r="BL124" i="3"/>
  <c r="AW124" i="3"/>
  <c r="AU124" i="3"/>
  <c r="AT124" i="3"/>
  <c r="AS124" i="3"/>
  <c r="AR124" i="3"/>
  <c r="G124" i="3"/>
  <c r="B124" i="3"/>
  <c r="GN71" i="3"/>
  <c r="GM71" i="3"/>
  <c r="GJ71" i="3"/>
  <c r="GU71" i="3" s="1"/>
  <c r="FM71" i="3"/>
  <c r="EX71" i="3"/>
  <c r="EY71" i="3" s="1"/>
  <c r="EV71" i="3"/>
  <c r="EK71" i="3"/>
  <c r="CL71" i="3"/>
  <c r="CC71" i="3"/>
  <c r="CA71" i="3"/>
  <c r="BV71" i="3"/>
  <c r="BY71" i="3" s="1"/>
  <c r="BS71" i="3"/>
  <c r="BN71" i="3"/>
  <c r="BL71" i="3"/>
  <c r="AW71" i="3"/>
  <c r="AU71" i="3"/>
  <c r="AT71" i="3"/>
  <c r="AS71" i="3"/>
  <c r="AR71" i="3"/>
  <c r="G71" i="3"/>
  <c r="B71" i="3"/>
  <c r="FR44" i="3"/>
  <c r="FN44" i="3"/>
  <c r="CL44" i="3"/>
  <c r="BS44" i="3"/>
  <c r="BN44" i="3"/>
  <c r="AW44" i="3"/>
  <c r="AU44" i="3"/>
  <c r="AT44" i="3"/>
  <c r="AS44" i="3"/>
  <c r="AR44" i="3"/>
  <c r="B44" i="3"/>
  <c r="FM81" i="3"/>
  <c r="EX81" i="3"/>
  <c r="EY81" i="3" s="1"/>
  <c r="EV81" i="3"/>
  <c r="CL81" i="3"/>
  <c r="CC81" i="3"/>
  <c r="CA81" i="3"/>
  <c r="BV81" i="3"/>
  <c r="BY81" i="3" s="1"/>
  <c r="BS81" i="3"/>
  <c r="BN81" i="3"/>
  <c r="BL81" i="3"/>
  <c r="AW81" i="3"/>
  <c r="AU81" i="3"/>
  <c r="AT81" i="3"/>
  <c r="AS81" i="3"/>
  <c r="AR81" i="3"/>
  <c r="B81" i="3"/>
  <c r="GN77" i="3"/>
  <c r="GM77" i="3"/>
  <c r="GJ77" i="3"/>
  <c r="GP77" i="3" s="1"/>
  <c r="FM77" i="3"/>
  <c r="EX77" i="3"/>
  <c r="EY77" i="3" s="1"/>
  <c r="EV77" i="3"/>
  <c r="CL77" i="3"/>
  <c r="CC77" i="3"/>
  <c r="CA77" i="3"/>
  <c r="BV77" i="3"/>
  <c r="BY77" i="3" s="1"/>
  <c r="BS77" i="3"/>
  <c r="BN77" i="3"/>
  <c r="BL77" i="3"/>
  <c r="AW77" i="3"/>
  <c r="AU77" i="3"/>
  <c r="AT77" i="3"/>
  <c r="AS77" i="3"/>
  <c r="AR77" i="3"/>
  <c r="G77" i="3"/>
  <c r="B77" i="3"/>
  <c r="FP92" i="3"/>
  <c r="FN92" i="3"/>
  <c r="EX92" i="3"/>
  <c r="FQ92" i="3" s="1"/>
  <c r="CL92" i="3"/>
  <c r="CC92" i="3"/>
  <c r="CA92" i="3"/>
  <c r="BY92" i="3"/>
  <c r="BV92" i="3"/>
  <c r="BS92" i="3"/>
  <c r="BN92" i="3"/>
  <c r="BL92" i="3"/>
  <c r="AW92" i="3"/>
  <c r="AU92" i="3"/>
  <c r="AT92" i="3"/>
  <c r="AS92" i="3"/>
  <c r="AR92" i="3"/>
  <c r="B92" i="3"/>
  <c r="EK12" i="3"/>
  <c r="CL12" i="3"/>
  <c r="CC12" i="3"/>
  <c r="CA12" i="3"/>
  <c r="BY12" i="3"/>
  <c r="BS12" i="3"/>
  <c r="BN12" i="3"/>
  <c r="AY12" i="3"/>
  <c r="AW12" i="3" s="1"/>
  <c r="AU12" i="3"/>
  <c r="AT12" i="3"/>
  <c r="AS12" i="3"/>
  <c r="AR12" i="3"/>
  <c r="B12" i="3"/>
  <c r="EK18" i="3"/>
  <c r="CL18" i="3"/>
  <c r="CC18" i="3"/>
  <c r="CA18" i="3"/>
  <c r="BY18" i="3"/>
  <c r="BV18" i="3"/>
  <c r="BS18" i="3"/>
  <c r="BN18" i="3"/>
  <c r="AY18" i="3"/>
  <c r="AW18" i="3" s="1"/>
  <c r="AU18" i="3"/>
  <c r="AT18" i="3"/>
  <c r="AS18" i="3"/>
  <c r="AR18" i="3"/>
  <c r="B18" i="3"/>
  <c r="FP119" i="3"/>
  <c r="FN119" i="3"/>
  <c r="EX119" i="3"/>
  <c r="FQ119" i="3" s="1"/>
  <c r="CL119" i="3"/>
  <c r="CC119" i="3"/>
  <c r="CA119" i="3"/>
  <c r="BY119" i="3"/>
  <c r="BV119" i="3"/>
  <c r="BS119" i="3"/>
  <c r="BN119" i="3"/>
  <c r="BL119" i="3"/>
  <c r="AW119" i="3"/>
  <c r="AU119" i="3"/>
  <c r="AT119" i="3"/>
  <c r="AS119" i="3"/>
  <c r="AR119" i="3"/>
  <c r="B119" i="3"/>
  <c r="FM59" i="3"/>
  <c r="FD59" i="3"/>
  <c r="FE59" i="3" s="1"/>
  <c r="EX59" i="3"/>
  <c r="FR59" i="3" s="1"/>
  <c r="EV59" i="3"/>
  <c r="CL59" i="3"/>
  <c r="CC59" i="3"/>
  <c r="CA59" i="3"/>
  <c r="BY59" i="3"/>
  <c r="BV59" i="3"/>
  <c r="BS59" i="3"/>
  <c r="BN59" i="3"/>
  <c r="BL59" i="3"/>
  <c r="AW59" i="3"/>
  <c r="AU59" i="3"/>
  <c r="AT59" i="3"/>
  <c r="AS59" i="3"/>
  <c r="AR59" i="3"/>
  <c r="B59" i="3"/>
  <c r="GN68" i="3"/>
  <c r="GM68" i="3"/>
  <c r="GJ68" i="3"/>
  <c r="GU68" i="3" s="1"/>
  <c r="FM68" i="3"/>
  <c r="EX68" i="3"/>
  <c r="FN68" i="3" s="1"/>
  <c r="EV68" i="3"/>
  <c r="CL68" i="3"/>
  <c r="CC68" i="3"/>
  <c r="CA68" i="3"/>
  <c r="BV68" i="3"/>
  <c r="BY68" i="3" s="1"/>
  <c r="BS68" i="3"/>
  <c r="BN68" i="3"/>
  <c r="BL68" i="3"/>
  <c r="AW68" i="3"/>
  <c r="AU68" i="3"/>
  <c r="AT68" i="3"/>
  <c r="AS68" i="3"/>
  <c r="AR68" i="3"/>
  <c r="B68" i="3"/>
  <c r="FM75" i="3"/>
  <c r="FD75" i="3"/>
  <c r="FE75" i="3" s="1"/>
  <c r="EX75" i="3"/>
  <c r="FR75" i="3" s="1"/>
  <c r="EV75" i="3"/>
  <c r="CL75" i="3"/>
  <c r="CC75" i="3"/>
  <c r="CA75" i="3"/>
  <c r="BV75" i="3"/>
  <c r="BY75" i="3" s="1"/>
  <c r="BS75" i="3"/>
  <c r="BN75" i="3"/>
  <c r="BL75" i="3"/>
  <c r="AW75" i="3"/>
  <c r="AU75" i="3"/>
  <c r="AT75" i="3"/>
  <c r="AS75" i="3"/>
  <c r="AR75" i="3"/>
  <c r="G75" i="3"/>
  <c r="B75" i="3"/>
  <c r="EK9" i="3"/>
  <c r="CL9" i="3"/>
  <c r="CC9" i="3"/>
  <c r="CA9" i="3"/>
  <c r="BY9" i="3"/>
  <c r="BS9" i="3"/>
  <c r="BN9" i="3"/>
  <c r="AY9" i="3"/>
  <c r="AW9" i="3" s="1"/>
  <c r="AU9" i="3"/>
  <c r="AT9" i="3"/>
  <c r="AS9" i="3"/>
  <c r="AR9" i="3"/>
  <c r="B9" i="3"/>
  <c r="FR82" i="3"/>
  <c r="FN82" i="3"/>
  <c r="FM82" i="3"/>
  <c r="CL82" i="3"/>
  <c r="CC82" i="3"/>
  <c r="CA82" i="3"/>
  <c r="BV82" i="3"/>
  <c r="BY82" i="3" s="1"/>
  <c r="BS82" i="3"/>
  <c r="BN82" i="3"/>
  <c r="BL82" i="3"/>
  <c r="AW82" i="3"/>
  <c r="AU82" i="3"/>
  <c r="AT82" i="3"/>
  <c r="AS82" i="3"/>
  <c r="AR82" i="3"/>
  <c r="G82" i="3"/>
  <c r="B82" i="3"/>
  <c r="CL22" i="3"/>
  <c r="BS22" i="3"/>
  <c r="BN22" i="3"/>
  <c r="AY22" i="3"/>
  <c r="AW22" i="3" s="1"/>
  <c r="AU22" i="3"/>
  <c r="AT22" i="3"/>
  <c r="AS22" i="3"/>
  <c r="AR22" i="3"/>
  <c r="B22" i="3"/>
  <c r="FM56" i="3"/>
  <c r="FD56" i="3"/>
  <c r="FE56" i="3" s="1"/>
  <c r="EX56" i="3"/>
  <c r="FR56" i="3" s="1"/>
  <c r="EV56" i="3"/>
  <c r="CL56" i="3"/>
  <c r="BS56" i="3"/>
  <c r="BN56" i="3"/>
  <c r="AW56" i="3"/>
  <c r="AU56" i="3"/>
  <c r="AT56" i="3"/>
  <c r="AS56" i="3"/>
  <c r="AR56" i="3"/>
  <c r="B56" i="3"/>
  <c r="CL16" i="3"/>
  <c r="CC16" i="3"/>
  <c r="CA16" i="3"/>
  <c r="BY16" i="3"/>
  <c r="BV16" i="3"/>
  <c r="BS16" i="3"/>
  <c r="BN16" i="3"/>
  <c r="AY16" i="3"/>
  <c r="AW16" i="3" s="1"/>
  <c r="AU16" i="3"/>
  <c r="AT16" i="3"/>
  <c r="AS16" i="3"/>
  <c r="AR16" i="3"/>
  <c r="B16" i="3"/>
  <c r="FR35" i="3"/>
  <c r="EK35" i="3"/>
  <c r="CL35" i="3"/>
  <c r="CC35" i="3"/>
  <c r="CA35" i="3"/>
  <c r="BY35" i="3"/>
  <c r="BV35" i="3"/>
  <c r="BS35" i="3"/>
  <c r="BN35" i="3"/>
  <c r="AW35" i="3"/>
  <c r="AU35" i="3"/>
  <c r="AT35" i="3"/>
  <c r="AS35" i="3"/>
  <c r="AR35" i="3"/>
  <c r="B35" i="3"/>
  <c r="FN90" i="3"/>
  <c r="EY90" i="3"/>
  <c r="CL90" i="3"/>
  <c r="CC90" i="3"/>
  <c r="CA90" i="3"/>
  <c r="BY90" i="3"/>
  <c r="BV90" i="3"/>
  <c r="BS90" i="3"/>
  <c r="BN90" i="3"/>
  <c r="BL90" i="3"/>
  <c r="AW90" i="3"/>
  <c r="AU90" i="3"/>
  <c r="AT90" i="3"/>
  <c r="AS90" i="3"/>
  <c r="AR90" i="3"/>
  <c r="B90" i="3"/>
  <c r="CL17" i="3"/>
  <c r="CC17" i="3"/>
  <c r="CA17" i="3"/>
  <c r="BY17" i="3"/>
  <c r="BW17" i="3" s="1"/>
  <c r="BV17" i="3"/>
  <c r="BS17" i="3"/>
  <c r="AY17" i="3"/>
  <c r="AW17" i="3" s="1"/>
  <c r="AU17" i="3"/>
  <c r="AT17" i="3"/>
  <c r="AS17" i="3"/>
  <c r="AR17" i="3"/>
  <c r="B17" i="3"/>
  <c r="FP118" i="3"/>
  <c r="FN118" i="3"/>
  <c r="EX118" i="3"/>
  <c r="FQ118" i="3" s="1"/>
  <c r="CL118" i="3"/>
  <c r="CC118" i="3"/>
  <c r="CA118" i="3"/>
  <c r="BY118" i="3"/>
  <c r="BV118" i="3"/>
  <c r="BS118" i="3"/>
  <c r="BN118" i="3"/>
  <c r="BL118" i="3"/>
  <c r="AW118" i="3"/>
  <c r="AU118" i="3"/>
  <c r="AT118" i="3"/>
  <c r="AS118" i="3"/>
  <c r="AR118" i="3"/>
  <c r="G118" i="3"/>
  <c r="B118" i="3"/>
  <c r="FP129" i="3"/>
  <c r="FN129" i="3"/>
  <c r="EX129" i="3"/>
  <c r="FQ129" i="3" s="1"/>
  <c r="CL129" i="3"/>
  <c r="CC129" i="3"/>
  <c r="CA129" i="3"/>
  <c r="BY129" i="3"/>
  <c r="BV129" i="3"/>
  <c r="BS129" i="3"/>
  <c r="BN129" i="3"/>
  <c r="BL129" i="3"/>
  <c r="AW129" i="3"/>
  <c r="AU129" i="3"/>
  <c r="AT129" i="3"/>
  <c r="AS129" i="3"/>
  <c r="AR129" i="3"/>
  <c r="G129" i="3"/>
  <c r="B129" i="3"/>
  <c r="FP87" i="3"/>
  <c r="FN87" i="3"/>
  <c r="EX87" i="3"/>
  <c r="FQ87" i="3" s="1"/>
  <c r="CL87" i="3"/>
  <c r="CC87" i="3"/>
  <c r="CA87" i="3"/>
  <c r="BY87" i="3"/>
  <c r="BV87" i="3"/>
  <c r="BS87" i="3"/>
  <c r="BN87" i="3"/>
  <c r="BL87" i="3"/>
  <c r="AW87" i="3"/>
  <c r="AU87" i="3"/>
  <c r="AT87" i="3"/>
  <c r="AS87" i="3"/>
  <c r="AR87" i="3"/>
  <c r="B87" i="3"/>
  <c r="FM61" i="3"/>
  <c r="FD61" i="3"/>
  <c r="FE61" i="3" s="1"/>
  <c r="EX61" i="3"/>
  <c r="FR61" i="3" s="1"/>
  <c r="EV61" i="3"/>
  <c r="CL61" i="3"/>
  <c r="BV61" i="3"/>
  <c r="BY61" i="3" s="1"/>
  <c r="BW61" i="3" s="1"/>
  <c r="BS61" i="3"/>
  <c r="BN61" i="3"/>
  <c r="BL61" i="3"/>
  <c r="AW61" i="3"/>
  <c r="AU61" i="3"/>
  <c r="AT61" i="3"/>
  <c r="AS61" i="3"/>
  <c r="AR61" i="3"/>
  <c r="G61" i="3"/>
  <c r="B61" i="3"/>
  <c r="FM63" i="3"/>
  <c r="FD63" i="3"/>
  <c r="FE63" i="3" s="1"/>
  <c r="EX63" i="3"/>
  <c r="FR63" i="3" s="1"/>
  <c r="EV63" i="3"/>
  <c r="CL63" i="3"/>
  <c r="BV63" i="3"/>
  <c r="BY63" i="3" s="1"/>
  <c r="BW63" i="3" s="1"/>
  <c r="BS63" i="3"/>
  <c r="BN63" i="3"/>
  <c r="BL63" i="3"/>
  <c r="AY63" i="3"/>
  <c r="AW63" i="3" s="1"/>
  <c r="AU63" i="3"/>
  <c r="AT63" i="3"/>
  <c r="AS63" i="3"/>
  <c r="AR63" i="3"/>
  <c r="B63" i="3"/>
  <c r="CL10" i="3"/>
  <c r="CC10" i="3"/>
  <c r="CA10" i="3"/>
  <c r="BY10" i="3"/>
  <c r="BN10" i="3"/>
  <c r="AY10" i="3"/>
  <c r="AW10" i="3" s="1"/>
  <c r="AU10" i="3"/>
  <c r="AT10" i="3"/>
  <c r="AS10" i="3"/>
  <c r="AR10" i="3"/>
  <c r="B10" i="3"/>
  <c r="FP103" i="3"/>
  <c r="FN103" i="3"/>
  <c r="EX103" i="3"/>
  <c r="FQ103" i="3" s="1"/>
  <c r="CL103" i="3"/>
  <c r="CC103" i="3"/>
  <c r="CA103" i="3"/>
  <c r="BY103" i="3"/>
  <c r="BV103" i="3"/>
  <c r="BS103" i="3"/>
  <c r="BN103" i="3"/>
  <c r="BL103" i="3"/>
  <c r="AW103" i="3"/>
  <c r="AU103" i="3"/>
  <c r="AT103" i="3"/>
  <c r="AS103" i="3"/>
  <c r="AR103" i="3"/>
  <c r="G103" i="3"/>
  <c r="B103" i="3"/>
  <c r="GJ67" i="3"/>
  <c r="FM67" i="3"/>
  <c r="EX67" i="3"/>
  <c r="FR67" i="3" s="1"/>
  <c r="EV67" i="3"/>
  <c r="CL67" i="3"/>
  <c r="CC67" i="3"/>
  <c r="CA67" i="3"/>
  <c r="BV67" i="3"/>
  <c r="BY67" i="3" s="1"/>
  <c r="BS67" i="3"/>
  <c r="BN67" i="3"/>
  <c r="BL67" i="3"/>
  <c r="AW67" i="3"/>
  <c r="AU67" i="3"/>
  <c r="AT67" i="3"/>
  <c r="AS67" i="3"/>
  <c r="AR67" i="3"/>
  <c r="B67" i="3"/>
  <c r="FR41" i="1"/>
  <c r="FN41" i="1"/>
  <c r="EK41" i="1"/>
  <c r="CL41" i="1"/>
  <c r="BS41" i="1"/>
  <c r="BN41" i="1"/>
  <c r="AW41" i="1"/>
  <c r="AU41" i="1"/>
  <c r="AT41" i="1"/>
  <c r="AS41" i="1"/>
  <c r="AR41" i="1"/>
  <c r="B41" i="1"/>
  <c r="FR43" i="1"/>
  <c r="FN43" i="1"/>
  <c r="EK43" i="1"/>
  <c r="CL43" i="1"/>
  <c r="BS43" i="1"/>
  <c r="BN43" i="1"/>
  <c r="AW43" i="1"/>
  <c r="AU43" i="1"/>
  <c r="AT43" i="1"/>
  <c r="AS43" i="1"/>
  <c r="AR43" i="1"/>
  <c r="B43" i="1"/>
  <c r="FP131" i="1"/>
  <c r="FN131" i="1"/>
  <c r="EX131" i="1"/>
  <c r="FQ131" i="1" s="1"/>
  <c r="CL131" i="1"/>
  <c r="CC131" i="1"/>
  <c r="CA131" i="1"/>
  <c r="BY131" i="1"/>
  <c r="BV131" i="1"/>
  <c r="BS131" i="1"/>
  <c r="BN131" i="1"/>
  <c r="BL131" i="1"/>
  <c r="AW131" i="1"/>
  <c r="AU131" i="1"/>
  <c r="AT131" i="1"/>
  <c r="AS131" i="1"/>
  <c r="AR131" i="1"/>
  <c r="G131" i="1"/>
  <c r="B131" i="1"/>
  <c r="FR46" i="1"/>
  <c r="FN46" i="1"/>
  <c r="CL46" i="1"/>
  <c r="BS46" i="1"/>
  <c r="BN46" i="1"/>
  <c r="AW46" i="1"/>
  <c r="AU46" i="1"/>
  <c r="AT46" i="1"/>
  <c r="AS46" i="1"/>
  <c r="AR46" i="1"/>
  <c r="B46" i="1"/>
  <c r="FR75" i="1"/>
  <c r="FN75" i="1"/>
  <c r="FM75" i="1"/>
  <c r="CL75" i="1"/>
  <c r="CC75" i="1"/>
  <c r="CA75" i="1"/>
  <c r="BY75" i="1"/>
  <c r="BS75" i="1"/>
  <c r="BL75" i="1"/>
  <c r="AW75" i="1"/>
  <c r="AU75" i="1"/>
  <c r="AT75" i="1"/>
  <c r="AS75" i="1"/>
  <c r="AR75" i="1"/>
  <c r="G75" i="1"/>
  <c r="B75" i="1"/>
  <c r="FM52" i="1"/>
  <c r="FD52" i="1"/>
  <c r="FE52" i="1" s="1"/>
  <c r="EX52" i="1"/>
  <c r="FR52" i="1" s="1"/>
  <c r="EV52" i="1"/>
  <c r="CL52" i="1"/>
  <c r="BS52" i="1"/>
  <c r="AW52" i="1"/>
  <c r="AU52" i="1"/>
  <c r="AT52" i="1"/>
  <c r="AS52" i="1"/>
  <c r="AR52" i="1"/>
  <c r="B52" i="1"/>
  <c r="FM53" i="1"/>
  <c r="FD53" i="1"/>
  <c r="FE53" i="1" s="1"/>
  <c r="EX53" i="1"/>
  <c r="FR53" i="1" s="1"/>
  <c r="EV53" i="1"/>
  <c r="CL53" i="1"/>
  <c r="BS53" i="1"/>
  <c r="AW53" i="1"/>
  <c r="AU53" i="1"/>
  <c r="AT53" i="1"/>
  <c r="AS53" i="1"/>
  <c r="AR53" i="1"/>
  <c r="B53" i="1"/>
  <c r="FP102" i="1"/>
  <c r="FN102" i="1"/>
  <c r="EX102" i="1"/>
  <c r="FQ102" i="1" s="1"/>
  <c r="CL102" i="1"/>
  <c r="CC102" i="1"/>
  <c r="CA102" i="1"/>
  <c r="BY102" i="1"/>
  <c r="BV102" i="1"/>
  <c r="BS102" i="1"/>
  <c r="BN102" i="1"/>
  <c r="BL102" i="1"/>
  <c r="AW102" i="1"/>
  <c r="AU102" i="1"/>
  <c r="AT102" i="1"/>
  <c r="AS102" i="1"/>
  <c r="AR102" i="1"/>
  <c r="G102" i="1"/>
  <c r="B102" i="1"/>
  <c r="FP126" i="1"/>
  <c r="FN126" i="1"/>
  <c r="EX126" i="1"/>
  <c r="FQ126" i="1" s="1"/>
  <c r="CL126" i="1"/>
  <c r="CC126" i="1"/>
  <c r="CA126" i="1"/>
  <c r="BY126" i="1"/>
  <c r="BV126" i="1"/>
  <c r="BS126" i="1"/>
  <c r="BN126" i="1"/>
  <c r="BL126" i="1"/>
  <c r="AW126" i="1"/>
  <c r="AU126" i="1"/>
  <c r="AT126" i="1"/>
  <c r="AS126" i="1"/>
  <c r="AR126" i="1"/>
  <c r="G126" i="1"/>
  <c r="B126" i="1"/>
  <c r="FP104" i="1"/>
  <c r="FN104" i="1"/>
  <c r="EX104" i="1"/>
  <c r="FQ104" i="1" s="1"/>
  <c r="CL104" i="1"/>
  <c r="CC104" i="1"/>
  <c r="CA104" i="1"/>
  <c r="BY104" i="1"/>
  <c r="BV104" i="1"/>
  <c r="BS104" i="1"/>
  <c r="BN104" i="1"/>
  <c r="BL104" i="1"/>
  <c r="AW104" i="1"/>
  <c r="AU104" i="1"/>
  <c r="AT104" i="1"/>
  <c r="AS104" i="1"/>
  <c r="AR104" i="1"/>
  <c r="G104" i="1"/>
  <c r="B104" i="1"/>
  <c r="FP125" i="1"/>
  <c r="FN125" i="1"/>
  <c r="EX125" i="1"/>
  <c r="FQ125" i="1" s="1"/>
  <c r="CL125" i="1"/>
  <c r="CC125" i="1"/>
  <c r="CA125" i="1"/>
  <c r="BY125" i="1"/>
  <c r="BV125" i="1"/>
  <c r="BS125" i="1"/>
  <c r="BN125" i="1"/>
  <c r="BL125" i="1"/>
  <c r="AW125" i="1"/>
  <c r="AU125" i="1"/>
  <c r="AT125" i="1"/>
  <c r="AS125" i="1"/>
  <c r="AR125" i="1"/>
  <c r="G125" i="1"/>
  <c r="B125" i="1"/>
  <c r="EK4" i="1"/>
  <c r="CL4" i="1"/>
  <c r="CC4" i="1"/>
  <c r="CA4" i="1"/>
  <c r="BY4" i="1"/>
  <c r="BV4" i="1"/>
  <c r="BN4" i="1"/>
  <c r="AY4" i="1"/>
  <c r="AW4" i="1" s="1"/>
  <c r="AU4" i="1"/>
  <c r="AT4" i="1"/>
  <c r="AS4" i="1"/>
  <c r="AR4" i="1"/>
  <c r="B4" i="1"/>
  <c r="FM56" i="1"/>
  <c r="EX56" i="1"/>
  <c r="FN56" i="1" s="1"/>
  <c r="EV56" i="1"/>
  <c r="CL56" i="1"/>
  <c r="BW56" i="1"/>
  <c r="BS56" i="1"/>
  <c r="BL56" i="1"/>
  <c r="AW56" i="1"/>
  <c r="AU56" i="1"/>
  <c r="AT56" i="1"/>
  <c r="AS56" i="1"/>
  <c r="AR56" i="1"/>
  <c r="B56" i="1"/>
  <c r="FP92" i="1"/>
  <c r="FN92" i="1"/>
  <c r="EX92" i="1"/>
  <c r="FQ92" i="1" s="1"/>
  <c r="CL92" i="1"/>
  <c r="CC92" i="1"/>
  <c r="CA92" i="1"/>
  <c r="BY92" i="1"/>
  <c r="BV92" i="1"/>
  <c r="BS92" i="1"/>
  <c r="BN92" i="1"/>
  <c r="BL92" i="1"/>
  <c r="AW92" i="1"/>
  <c r="AU92" i="1"/>
  <c r="AT92" i="1"/>
  <c r="AS92" i="1"/>
  <c r="AR92" i="1"/>
  <c r="G92" i="1"/>
  <c r="B92" i="1"/>
  <c r="FM65" i="1"/>
  <c r="EX65" i="1"/>
  <c r="EY65" i="1" s="1"/>
  <c r="EV65" i="1"/>
  <c r="CL65" i="1"/>
  <c r="CC65" i="1"/>
  <c r="CA65" i="1"/>
  <c r="BY65" i="1"/>
  <c r="BS65" i="1"/>
  <c r="BL65" i="1"/>
  <c r="AW65" i="1"/>
  <c r="AU65" i="1"/>
  <c r="AT65" i="1"/>
  <c r="AS65" i="1"/>
  <c r="AR65" i="1"/>
  <c r="G65" i="1"/>
  <c r="B65" i="1"/>
  <c r="GN88" i="1"/>
  <c r="GM88" i="1"/>
  <c r="GJ88" i="1"/>
  <c r="GU88" i="1" s="1"/>
  <c r="FP88" i="1"/>
  <c r="FN88" i="1"/>
  <c r="EX88" i="1"/>
  <c r="EY88" i="1" s="1"/>
  <c r="CL88" i="1"/>
  <c r="CC88" i="1"/>
  <c r="CA88" i="1"/>
  <c r="BY88" i="1"/>
  <c r="BV88" i="1"/>
  <c r="BS88" i="1"/>
  <c r="BN88" i="1"/>
  <c r="BL88" i="1"/>
  <c r="AW88" i="1"/>
  <c r="AU88" i="1"/>
  <c r="AT88" i="1"/>
  <c r="AS88" i="1"/>
  <c r="AR88" i="1"/>
  <c r="G88" i="1"/>
  <c r="B88" i="1"/>
  <c r="FM71" i="1"/>
  <c r="EX71" i="1"/>
  <c r="FR71" i="1" s="1"/>
  <c r="EV71" i="1"/>
  <c r="CL71" i="1"/>
  <c r="CC71" i="1"/>
  <c r="CA71" i="1"/>
  <c r="BY71" i="1"/>
  <c r="BS71" i="1"/>
  <c r="BL71" i="1"/>
  <c r="AW71" i="1"/>
  <c r="AU71" i="1"/>
  <c r="AT71" i="1"/>
  <c r="AS71" i="1"/>
  <c r="AR71" i="1"/>
  <c r="G71" i="1"/>
  <c r="B71" i="1"/>
  <c r="FR32" i="1"/>
  <c r="FN32" i="1"/>
  <c r="EK32" i="1"/>
  <c r="CL32" i="1"/>
  <c r="BS32" i="1"/>
  <c r="BN32" i="1"/>
  <c r="AW32" i="1"/>
  <c r="AU32" i="1"/>
  <c r="AT32" i="1"/>
  <c r="AS32" i="1"/>
  <c r="AR32" i="1"/>
  <c r="B32" i="1"/>
  <c r="FP95" i="1"/>
  <c r="FN95" i="1"/>
  <c r="EX95" i="1"/>
  <c r="FQ95" i="1" s="1"/>
  <c r="CL95" i="1"/>
  <c r="CC95" i="1"/>
  <c r="CA95" i="1"/>
  <c r="BY95" i="1"/>
  <c r="BV95" i="1"/>
  <c r="BS95" i="1"/>
  <c r="BN95" i="1"/>
  <c r="BL95" i="1"/>
  <c r="AW95" i="1"/>
  <c r="AU95" i="1"/>
  <c r="AT95" i="1"/>
  <c r="AS95" i="1"/>
  <c r="AR95" i="1"/>
  <c r="G95" i="1"/>
  <c r="B95" i="1"/>
  <c r="FM70" i="1"/>
  <c r="EX70" i="1"/>
  <c r="FR70" i="1" s="1"/>
  <c r="EV70" i="1"/>
  <c r="CL70" i="1"/>
  <c r="CC70" i="1"/>
  <c r="CA70" i="1"/>
  <c r="BY70" i="1"/>
  <c r="BS70" i="1"/>
  <c r="BL70" i="1"/>
  <c r="AW70" i="1"/>
  <c r="AU70" i="1"/>
  <c r="AT70" i="1"/>
  <c r="AS70" i="1"/>
  <c r="AR70" i="1"/>
  <c r="G70" i="1"/>
  <c r="B70" i="1"/>
  <c r="FR39" i="1"/>
  <c r="FN39" i="1"/>
  <c r="EK39" i="1"/>
  <c r="CL39" i="1"/>
  <c r="BS39" i="1"/>
  <c r="BN39" i="1"/>
  <c r="AW39" i="1"/>
  <c r="AU39" i="1"/>
  <c r="AT39" i="1"/>
  <c r="AS39" i="1"/>
  <c r="AR39" i="1"/>
  <c r="B39" i="1"/>
  <c r="FM69" i="1"/>
  <c r="EX69" i="1"/>
  <c r="FR69" i="1" s="1"/>
  <c r="EV69" i="1"/>
  <c r="CL69" i="1"/>
  <c r="CC69" i="1"/>
  <c r="CA69" i="1"/>
  <c r="BY69" i="1"/>
  <c r="BS69" i="1"/>
  <c r="BL69" i="1"/>
  <c r="AW69" i="1"/>
  <c r="AU69" i="1"/>
  <c r="AT69" i="1"/>
  <c r="AS69" i="1"/>
  <c r="AR69" i="1"/>
  <c r="G69" i="1"/>
  <c r="B69" i="1"/>
  <c r="FP91" i="1"/>
  <c r="FN91" i="1"/>
  <c r="EX91" i="1"/>
  <c r="FQ91" i="1" s="1"/>
  <c r="CL91" i="1"/>
  <c r="CC91" i="1"/>
  <c r="CA91" i="1"/>
  <c r="BY91" i="1"/>
  <c r="BV91" i="1"/>
  <c r="BS91" i="1"/>
  <c r="BN91" i="1"/>
  <c r="BL91" i="1"/>
  <c r="AW91" i="1"/>
  <c r="AU91" i="1"/>
  <c r="AT91" i="1"/>
  <c r="AS91" i="1"/>
  <c r="AR91" i="1"/>
  <c r="G91" i="1"/>
  <c r="B91" i="1"/>
  <c r="FR40" i="1"/>
  <c r="FN40" i="1"/>
  <c r="EK40" i="1"/>
  <c r="CL40" i="1"/>
  <c r="BS40" i="1"/>
  <c r="AW40" i="1"/>
  <c r="AU40" i="1"/>
  <c r="AT40" i="1"/>
  <c r="AS40" i="1"/>
  <c r="AR40" i="1"/>
  <c r="B40" i="1"/>
  <c r="FP116" i="1"/>
  <c r="FN116" i="1"/>
  <c r="EX116" i="1"/>
  <c r="FQ116" i="1" s="1"/>
  <c r="CL116" i="1"/>
  <c r="CC116" i="1"/>
  <c r="CA116" i="1"/>
  <c r="BY116" i="1"/>
  <c r="BV116" i="1"/>
  <c r="BS116" i="1"/>
  <c r="BN116" i="1"/>
  <c r="BL116" i="1"/>
  <c r="AW116" i="1"/>
  <c r="AU116" i="1"/>
  <c r="AT116" i="1"/>
  <c r="AS116" i="1"/>
  <c r="AR116" i="1"/>
  <c r="G116" i="1"/>
  <c r="B116" i="1"/>
  <c r="CL6" i="1"/>
  <c r="CC6" i="1"/>
  <c r="CA6" i="1"/>
  <c r="BY6" i="1"/>
  <c r="BN6" i="1"/>
  <c r="AY6" i="1"/>
  <c r="AW6" i="1" s="1"/>
  <c r="AU6" i="1"/>
  <c r="AT6" i="1"/>
  <c r="AS6" i="1"/>
  <c r="AR6" i="1"/>
  <c r="B6" i="1"/>
  <c r="FP113" i="1"/>
  <c r="FN113" i="1"/>
  <c r="EX113" i="1"/>
  <c r="FQ113" i="1" s="1"/>
  <c r="CL113" i="1"/>
  <c r="CC113" i="1"/>
  <c r="CA113" i="1"/>
  <c r="BY113" i="1"/>
  <c r="BV113" i="1"/>
  <c r="BS113" i="1"/>
  <c r="BN113" i="1"/>
  <c r="BL113" i="1"/>
  <c r="AW113" i="1"/>
  <c r="AU113" i="1"/>
  <c r="AT113" i="1"/>
  <c r="AS113" i="1"/>
  <c r="AR113" i="1"/>
  <c r="G113" i="1"/>
  <c r="B113" i="1"/>
  <c r="FR26" i="1"/>
  <c r="FN26" i="1"/>
  <c r="EK26" i="1"/>
  <c r="CL26" i="1"/>
  <c r="CC26" i="1"/>
  <c r="CA26" i="1"/>
  <c r="BY26" i="1"/>
  <c r="BV26" i="1"/>
  <c r="BS26" i="1"/>
  <c r="BN26" i="1"/>
  <c r="AW26" i="1"/>
  <c r="AU26" i="1"/>
  <c r="AT26" i="1"/>
  <c r="AS26" i="1"/>
  <c r="AR26" i="1"/>
  <c r="B26" i="1"/>
  <c r="FP85" i="1"/>
  <c r="FN85" i="1"/>
  <c r="EX85" i="1"/>
  <c r="FQ85" i="1" s="1"/>
  <c r="CL85" i="1"/>
  <c r="CC85" i="1"/>
  <c r="CA85" i="1"/>
  <c r="BY85" i="1"/>
  <c r="BV85" i="1"/>
  <c r="BS85" i="1"/>
  <c r="BN85" i="1"/>
  <c r="BL85" i="1"/>
  <c r="AW85" i="1"/>
  <c r="AU85" i="1"/>
  <c r="AT85" i="1"/>
  <c r="AS85" i="1"/>
  <c r="AR85" i="1"/>
  <c r="G85" i="1"/>
  <c r="B85" i="1"/>
  <c r="FM54" i="1"/>
  <c r="FD54" i="1"/>
  <c r="FE54" i="1" s="1"/>
  <c r="EX54" i="1"/>
  <c r="FR54" i="1" s="1"/>
  <c r="EV54" i="1"/>
  <c r="CL54" i="1"/>
  <c r="BS54" i="1"/>
  <c r="BN54" i="1"/>
  <c r="AW54" i="1"/>
  <c r="AU54" i="1"/>
  <c r="AT54" i="1"/>
  <c r="AS54" i="1"/>
  <c r="AR54" i="1"/>
  <c r="B54" i="1"/>
  <c r="FP132" i="1"/>
  <c r="FN132" i="1"/>
  <c r="EX132" i="1"/>
  <c r="EY132" i="1" s="1"/>
  <c r="CL132" i="1"/>
  <c r="CC132" i="1"/>
  <c r="CA132" i="1"/>
  <c r="BY132" i="1"/>
  <c r="BV132" i="1"/>
  <c r="BS132" i="1"/>
  <c r="BN132" i="1"/>
  <c r="BL132" i="1"/>
  <c r="AW132" i="1"/>
  <c r="AU132" i="1"/>
  <c r="AT132" i="1"/>
  <c r="AS132" i="1"/>
  <c r="AR132" i="1"/>
  <c r="G132" i="1"/>
  <c r="B132" i="1"/>
  <c r="FM61" i="1"/>
  <c r="FD61" i="1"/>
  <c r="FE61" i="1" s="1"/>
  <c r="EX61" i="1"/>
  <c r="FR61" i="1" s="1"/>
  <c r="EV61" i="1"/>
  <c r="CL61" i="1"/>
  <c r="BV61" i="1"/>
  <c r="BY61" i="1" s="1"/>
  <c r="BW61" i="1" s="1"/>
  <c r="BS61" i="1"/>
  <c r="BN61" i="1"/>
  <c r="BL61" i="1"/>
  <c r="AW61" i="1"/>
  <c r="AU61" i="1"/>
  <c r="AT61" i="1"/>
  <c r="AS61" i="1"/>
  <c r="AR61" i="1"/>
  <c r="G61" i="1"/>
  <c r="B61" i="1"/>
  <c r="FQ20" i="1"/>
  <c r="CL20" i="1"/>
  <c r="CC20" i="1"/>
  <c r="CA20" i="1"/>
  <c r="BY20" i="1"/>
  <c r="BV20" i="1"/>
  <c r="BS20" i="1"/>
  <c r="BN20" i="1"/>
  <c r="AW20" i="1"/>
  <c r="AU20" i="1"/>
  <c r="AT20" i="1"/>
  <c r="AS20" i="1"/>
  <c r="AR20" i="1"/>
  <c r="B20" i="1"/>
  <c r="FP83" i="1"/>
  <c r="FN83" i="1"/>
  <c r="EX83" i="1"/>
  <c r="FQ83" i="1" s="1"/>
  <c r="CL83" i="1"/>
  <c r="CC83" i="1"/>
  <c r="CA83" i="1"/>
  <c r="BY83" i="1"/>
  <c r="BV83" i="1"/>
  <c r="BS83" i="1"/>
  <c r="BN83" i="1"/>
  <c r="BL83" i="1"/>
  <c r="AW83" i="1"/>
  <c r="AU83" i="1"/>
  <c r="AT83" i="1"/>
  <c r="AS83" i="1"/>
  <c r="AR83" i="1"/>
  <c r="G83" i="1"/>
  <c r="B83" i="1"/>
  <c r="FP123" i="1"/>
  <c r="FN123" i="1"/>
  <c r="EX123" i="1"/>
  <c r="FQ123" i="1" s="1"/>
  <c r="CL123" i="1"/>
  <c r="CC123" i="1"/>
  <c r="CA123" i="1"/>
  <c r="BY123" i="1"/>
  <c r="BV123" i="1"/>
  <c r="BS123" i="1"/>
  <c r="BN123" i="1"/>
  <c r="BL123" i="1"/>
  <c r="AW123" i="1"/>
  <c r="AU123" i="1"/>
  <c r="AT123" i="1"/>
  <c r="AS123" i="1"/>
  <c r="AR123" i="1"/>
  <c r="G123" i="1"/>
  <c r="B123" i="1"/>
  <c r="FP101" i="1"/>
  <c r="FN101" i="1"/>
  <c r="EX101" i="1"/>
  <c r="FQ101" i="1" s="1"/>
  <c r="CL101" i="1"/>
  <c r="CC101" i="1"/>
  <c r="CA101" i="1"/>
  <c r="BY101" i="1"/>
  <c r="BV101" i="1"/>
  <c r="BS101" i="1"/>
  <c r="BN101" i="1"/>
  <c r="BL101" i="1"/>
  <c r="AW101" i="1"/>
  <c r="AU101" i="1"/>
  <c r="AT101" i="1"/>
  <c r="AS101" i="1"/>
  <c r="AR101" i="1"/>
  <c r="G101" i="1"/>
  <c r="B101" i="1"/>
  <c r="FM73" i="1"/>
  <c r="EX73" i="1"/>
  <c r="FR73" i="1" s="1"/>
  <c r="EV73" i="1"/>
  <c r="CL73" i="1"/>
  <c r="CC73" i="1"/>
  <c r="CA73" i="1"/>
  <c r="BY73" i="1"/>
  <c r="BS73" i="1"/>
  <c r="BL73" i="1"/>
  <c r="AW73" i="1"/>
  <c r="AU73" i="1"/>
  <c r="AT73" i="1"/>
  <c r="AS73" i="1"/>
  <c r="AR73" i="1"/>
  <c r="B73" i="1"/>
  <c r="FP96" i="1"/>
  <c r="FN96" i="1"/>
  <c r="EX96" i="1"/>
  <c r="FQ96" i="1" s="1"/>
  <c r="CL96" i="1"/>
  <c r="CC96" i="1"/>
  <c r="CA96" i="1"/>
  <c r="BY96" i="1"/>
  <c r="BV96" i="1"/>
  <c r="BS96" i="1"/>
  <c r="BN96" i="1"/>
  <c r="BL96" i="1"/>
  <c r="AW96" i="1"/>
  <c r="AU96" i="1"/>
  <c r="AT96" i="1"/>
  <c r="AS96" i="1"/>
  <c r="AR96" i="1"/>
  <c r="G96" i="1"/>
  <c r="B96" i="1"/>
  <c r="FM66" i="1"/>
  <c r="EX66" i="1"/>
  <c r="FR66" i="1" s="1"/>
  <c r="EV66" i="1"/>
  <c r="CL66" i="1"/>
  <c r="CC66" i="1"/>
  <c r="CA66" i="1"/>
  <c r="BY66" i="1"/>
  <c r="BS66" i="1"/>
  <c r="BL66" i="1"/>
  <c r="AW66" i="1"/>
  <c r="AU66" i="1"/>
  <c r="AT66" i="1"/>
  <c r="AS66" i="1"/>
  <c r="AR66" i="1"/>
  <c r="G66" i="1"/>
  <c r="B66" i="1"/>
  <c r="FP109" i="1"/>
  <c r="FN109" i="1"/>
  <c r="EX109" i="1"/>
  <c r="FQ109" i="1" s="1"/>
  <c r="CL109" i="1"/>
  <c r="CC109" i="1"/>
  <c r="CA109" i="1"/>
  <c r="BY109" i="1"/>
  <c r="BV109" i="1"/>
  <c r="BS109" i="1"/>
  <c r="BN109" i="1"/>
  <c r="BL109" i="1"/>
  <c r="AW109" i="1"/>
  <c r="AU109" i="1"/>
  <c r="AT109" i="1"/>
  <c r="AS109" i="1"/>
  <c r="AR109" i="1"/>
  <c r="G109" i="1"/>
  <c r="B109" i="1"/>
  <c r="GN62" i="1"/>
  <c r="GM62" i="1"/>
  <c r="GJ62" i="1"/>
  <c r="GU62" i="1" s="1"/>
  <c r="FM62" i="1"/>
  <c r="EX62" i="1"/>
  <c r="FN62" i="1" s="1"/>
  <c r="EV62" i="1"/>
  <c r="CL62" i="1"/>
  <c r="CC62" i="1"/>
  <c r="CA62" i="1"/>
  <c r="BY62" i="1"/>
  <c r="BS62" i="1"/>
  <c r="BL62" i="1"/>
  <c r="AW62" i="1"/>
  <c r="AU62" i="1"/>
  <c r="AT62" i="1"/>
  <c r="AS62" i="1"/>
  <c r="AR62" i="1"/>
  <c r="B62" i="1"/>
  <c r="GJ94" i="1"/>
  <c r="FP94" i="1"/>
  <c r="FN94" i="1"/>
  <c r="EX94" i="1"/>
  <c r="FQ94" i="1" s="1"/>
  <c r="CL94" i="1"/>
  <c r="CC94" i="1"/>
  <c r="CA94" i="1"/>
  <c r="BY94" i="1"/>
  <c r="BV94" i="1"/>
  <c r="BS94" i="1"/>
  <c r="BN94" i="1"/>
  <c r="BL94" i="1"/>
  <c r="AW94" i="1"/>
  <c r="AU94" i="1"/>
  <c r="AT94" i="1"/>
  <c r="AS94" i="1"/>
  <c r="AR94" i="1"/>
  <c r="G94" i="1"/>
  <c r="B94" i="1"/>
  <c r="FM67" i="1"/>
  <c r="EX67" i="1"/>
  <c r="FR67" i="1" s="1"/>
  <c r="EV67" i="1"/>
  <c r="EK67" i="1"/>
  <c r="CL67" i="1"/>
  <c r="CC67" i="1"/>
  <c r="CA67" i="1"/>
  <c r="BY67" i="1"/>
  <c r="BS67" i="1"/>
  <c r="BL67" i="1"/>
  <c r="AW67" i="1"/>
  <c r="AU67" i="1"/>
  <c r="AT67" i="1"/>
  <c r="AS67" i="1"/>
  <c r="AR67" i="1"/>
  <c r="G67" i="1"/>
  <c r="B67" i="1"/>
  <c r="FM68" i="1"/>
  <c r="EX68" i="1"/>
  <c r="FN68" i="1" s="1"/>
  <c r="EV68" i="1"/>
  <c r="CL68" i="1"/>
  <c r="CC68" i="1"/>
  <c r="CA68" i="1"/>
  <c r="BY68" i="1"/>
  <c r="BS68" i="1"/>
  <c r="BL68" i="1"/>
  <c r="AW68" i="1"/>
  <c r="AU68" i="1"/>
  <c r="AT68" i="1"/>
  <c r="AS68" i="1"/>
  <c r="AR68" i="1"/>
  <c r="G68" i="1"/>
  <c r="B68" i="1"/>
  <c r="FR51" i="1"/>
  <c r="FN51" i="1"/>
  <c r="CL51" i="1"/>
  <c r="BS51" i="1"/>
  <c r="BN51" i="1"/>
  <c r="AW51" i="1"/>
  <c r="AU51" i="1"/>
  <c r="AT51" i="1"/>
  <c r="AS51" i="1"/>
  <c r="AR51" i="1"/>
  <c r="B51" i="1"/>
  <c r="FM63" i="1"/>
  <c r="EX63" i="1"/>
  <c r="FN63" i="1" s="1"/>
  <c r="EV63" i="1"/>
  <c r="CL63" i="1"/>
  <c r="CC63" i="1"/>
  <c r="CA63" i="1"/>
  <c r="BY63" i="1"/>
  <c r="BS63" i="1"/>
  <c r="BL63" i="1"/>
  <c r="AW63" i="1"/>
  <c r="AU63" i="1"/>
  <c r="AT63" i="1"/>
  <c r="AS63" i="1"/>
  <c r="AR63" i="1"/>
  <c r="G63" i="1"/>
  <c r="B63" i="1"/>
  <c r="EK3" i="1"/>
  <c r="CL3" i="1"/>
  <c r="CC3" i="1"/>
  <c r="CA3" i="1"/>
  <c r="BY3" i="1"/>
  <c r="BN3" i="1"/>
  <c r="AY3" i="1"/>
  <c r="AW3" i="1" s="1"/>
  <c r="AU3" i="1"/>
  <c r="AT3" i="1"/>
  <c r="AS3" i="1"/>
  <c r="AR3" i="1"/>
  <c r="B3" i="1"/>
  <c r="FQ13" i="1"/>
  <c r="EK13" i="1"/>
  <c r="CL13" i="1"/>
  <c r="CC13" i="1"/>
  <c r="CA13" i="1"/>
  <c r="BY13" i="1"/>
  <c r="BV13" i="1"/>
  <c r="BS13" i="1"/>
  <c r="AY13" i="1"/>
  <c r="AW13" i="1" s="1"/>
  <c r="AU13" i="1"/>
  <c r="AT13" i="1"/>
  <c r="AS13" i="1"/>
  <c r="AR13" i="1"/>
  <c r="B13" i="1"/>
  <c r="FQ12" i="1"/>
  <c r="EK12" i="1"/>
  <c r="CL12" i="1"/>
  <c r="CC12" i="1"/>
  <c r="CA12" i="1"/>
  <c r="BY12" i="1"/>
  <c r="BV12" i="1"/>
  <c r="BS12" i="1"/>
  <c r="AY12" i="1"/>
  <c r="AW12" i="1" s="1"/>
  <c r="AU12" i="1"/>
  <c r="AT12" i="1"/>
  <c r="AS12" i="1"/>
  <c r="AR12" i="1"/>
  <c r="B12" i="1"/>
  <c r="FR37" i="1"/>
  <c r="FN37" i="1"/>
  <c r="EK37" i="1"/>
  <c r="CL37" i="1"/>
  <c r="BS37" i="1"/>
  <c r="BN37" i="1"/>
  <c r="AW37" i="1"/>
  <c r="AU37" i="1"/>
  <c r="AT37" i="1"/>
  <c r="AS37" i="1"/>
  <c r="AR37" i="1"/>
  <c r="B37" i="1"/>
  <c r="FR25" i="1"/>
  <c r="FN25" i="1"/>
  <c r="EK25" i="1"/>
  <c r="CL25" i="1"/>
  <c r="CC25" i="1"/>
  <c r="CA25" i="1"/>
  <c r="BY25" i="1"/>
  <c r="BV25" i="1"/>
  <c r="BS25" i="1"/>
  <c r="BN25" i="1"/>
  <c r="AW25" i="1"/>
  <c r="AU25" i="1"/>
  <c r="AT25" i="1"/>
  <c r="AS25" i="1"/>
  <c r="AR25" i="1"/>
  <c r="B25" i="1"/>
  <c r="FP120" i="1"/>
  <c r="FN120" i="1"/>
  <c r="EX120" i="1"/>
  <c r="FQ120" i="1" s="1"/>
  <c r="CL120" i="1"/>
  <c r="CC120" i="1"/>
  <c r="CA120" i="1"/>
  <c r="BY120" i="1"/>
  <c r="BV120" i="1"/>
  <c r="BS120" i="1"/>
  <c r="BN120" i="1"/>
  <c r="BL120" i="1"/>
  <c r="AW120" i="1"/>
  <c r="AU120" i="1"/>
  <c r="AT120" i="1"/>
  <c r="AS120" i="1"/>
  <c r="AR120" i="1"/>
  <c r="G120" i="1"/>
  <c r="B120" i="1"/>
  <c r="FP106" i="1"/>
  <c r="FN106" i="1"/>
  <c r="EX106" i="1"/>
  <c r="FQ106" i="1" s="1"/>
  <c r="CL106" i="1"/>
  <c r="CC106" i="1"/>
  <c r="CA106" i="1"/>
  <c r="BY106" i="1"/>
  <c r="BV106" i="1"/>
  <c r="BS106" i="1"/>
  <c r="BN106" i="1"/>
  <c r="BL106" i="1"/>
  <c r="AW106" i="1"/>
  <c r="AU106" i="1"/>
  <c r="AT106" i="1"/>
  <c r="AS106" i="1"/>
  <c r="AR106" i="1"/>
  <c r="G106" i="1"/>
  <c r="B106" i="1"/>
  <c r="FP93" i="1"/>
  <c r="FN93" i="1"/>
  <c r="EX93" i="1"/>
  <c r="FQ93" i="1" s="1"/>
  <c r="CL93" i="1"/>
  <c r="CC93" i="1"/>
  <c r="CA93" i="1"/>
  <c r="BY93" i="1"/>
  <c r="BV93" i="1"/>
  <c r="BS93" i="1"/>
  <c r="BL93" i="1"/>
  <c r="AW93" i="1"/>
  <c r="AU93" i="1"/>
  <c r="AT93" i="1"/>
  <c r="AS93" i="1"/>
  <c r="AR93" i="1"/>
  <c r="G93" i="1"/>
  <c r="B93" i="1"/>
  <c r="FP84" i="1"/>
  <c r="FN84" i="1"/>
  <c r="EX84" i="1"/>
  <c r="FQ84" i="1" s="1"/>
  <c r="CL84" i="1"/>
  <c r="CC84" i="1"/>
  <c r="CA84" i="1"/>
  <c r="BY84" i="1"/>
  <c r="BV84" i="1"/>
  <c r="BS84" i="1"/>
  <c r="BN84" i="1"/>
  <c r="BL84" i="1"/>
  <c r="AW84" i="1"/>
  <c r="AU84" i="1"/>
  <c r="AT84" i="1"/>
  <c r="AS84" i="1"/>
  <c r="AR84" i="1"/>
  <c r="G84" i="1"/>
  <c r="B84" i="1"/>
  <c r="FP133" i="1"/>
  <c r="FN133" i="1"/>
  <c r="EX133" i="1"/>
  <c r="FQ133" i="1" s="1"/>
  <c r="CL133" i="1"/>
  <c r="CC133" i="1"/>
  <c r="CA133" i="1"/>
  <c r="BY133" i="1"/>
  <c r="BV133" i="1"/>
  <c r="BS133" i="1"/>
  <c r="BN133" i="1"/>
  <c r="BL133" i="1"/>
  <c r="AW133" i="1"/>
  <c r="AU133" i="1"/>
  <c r="AT133" i="1"/>
  <c r="AS133" i="1"/>
  <c r="AR133" i="1"/>
  <c r="G133" i="1"/>
  <c r="B133" i="1"/>
  <c r="FP107" i="1"/>
  <c r="FN107" i="1"/>
  <c r="EX107" i="1"/>
  <c r="FQ107" i="1" s="1"/>
  <c r="CL107" i="1"/>
  <c r="CC107" i="1"/>
  <c r="CA107" i="1"/>
  <c r="BY107" i="1"/>
  <c r="BV107" i="1"/>
  <c r="BS107" i="1"/>
  <c r="BN107" i="1"/>
  <c r="BL107" i="1"/>
  <c r="AW107" i="1"/>
  <c r="AU107" i="1"/>
  <c r="AT107" i="1"/>
  <c r="AS107" i="1"/>
  <c r="AR107" i="1"/>
  <c r="G107" i="1"/>
  <c r="B107" i="1"/>
  <c r="FR28" i="1"/>
  <c r="FN28" i="1"/>
  <c r="EK28" i="1"/>
  <c r="CL28" i="1"/>
  <c r="BS28" i="1"/>
  <c r="BN28" i="1"/>
  <c r="AW28" i="1"/>
  <c r="AU28" i="1"/>
  <c r="AT28" i="1"/>
  <c r="AS28" i="1"/>
  <c r="AR28" i="1"/>
  <c r="B28" i="1"/>
  <c r="FP103" i="1"/>
  <c r="FN103" i="1"/>
  <c r="EX103" i="1"/>
  <c r="FQ103" i="1" s="1"/>
  <c r="CL103" i="1"/>
  <c r="CC103" i="1"/>
  <c r="CA103" i="1"/>
  <c r="BY103" i="1"/>
  <c r="BV103" i="1"/>
  <c r="BS103" i="1"/>
  <c r="BN103" i="1"/>
  <c r="BL103" i="1"/>
  <c r="AW103" i="1"/>
  <c r="AU103" i="1"/>
  <c r="AT103" i="1"/>
  <c r="AS103" i="1"/>
  <c r="AR103" i="1"/>
  <c r="G103" i="1"/>
  <c r="B103" i="1"/>
  <c r="FR35" i="1"/>
  <c r="FN35" i="1"/>
  <c r="EK35" i="1"/>
  <c r="CL35" i="1"/>
  <c r="BS35" i="1"/>
  <c r="BN35" i="1"/>
  <c r="AW35" i="1"/>
  <c r="AU35" i="1"/>
  <c r="AT35" i="1"/>
  <c r="AS35" i="1"/>
  <c r="AR35" i="1"/>
  <c r="B35" i="1"/>
  <c r="FP110" i="1"/>
  <c r="FN110" i="1"/>
  <c r="EX110" i="1"/>
  <c r="EY110" i="1" s="1"/>
  <c r="CL110" i="1"/>
  <c r="CC110" i="1"/>
  <c r="CA110" i="1"/>
  <c r="BY110" i="1"/>
  <c r="BV110" i="1"/>
  <c r="BS110" i="1"/>
  <c r="BN110" i="1"/>
  <c r="BL110" i="1"/>
  <c r="AW110" i="1"/>
  <c r="AU110" i="1"/>
  <c r="AT110" i="1"/>
  <c r="AS110" i="1"/>
  <c r="AR110" i="1"/>
  <c r="G110" i="1"/>
  <c r="B110" i="1"/>
  <c r="FM55" i="1"/>
  <c r="FD55" i="1"/>
  <c r="FE55" i="1" s="1"/>
  <c r="EX55" i="1"/>
  <c r="FN55" i="1" s="1"/>
  <c r="EV55" i="1"/>
  <c r="CL55" i="1"/>
  <c r="CC55" i="1"/>
  <c r="CA55" i="1"/>
  <c r="BY55" i="1"/>
  <c r="BV55" i="1"/>
  <c r="BS55" i="1"/>
  <c r="BN55" i="1"/>
  <c r="BL55" i="1"/>
  <c r="AW55" i="1"/>
  <c r="AU55" i="1"/>
  <c r="AT55" i="1"/>
  <c r="AS55" i="1"/>
  <c r="AR55" i="1"/>
  <c r="G55" i="1"/>
  <c r="B55" i="1"/>
  <c r="FM74" i="1"/>
  <c r="EX74" i="1"/>
  <c r="FN74" i="1" s="1"/>
  <c r="EV74" i="1"/>
  <c r="CL74" i="1"/>
  <c r="CC74" i="1"/>
  <c r="CA74" i="1"/>
  <c r="BY74" i="1"/>
  <c r="BS74" i="1"/>
  <c r="BL74" i="1"/>
  <c r="AW74" i="1"/>
  <c r="AU74" i="1"/>
  <c r="AT74" i="1"/>
  <c r="AS74" i="1"/>
  <c r="AR74" i="1"/>
  <c r="B74" i="1"/>
  <c r="FP81" i="1"/>
  <c r="FN81" i="1"/>
  <c r="EX81" i="1"/>
  <c r="EY81" i="1" s="1"/>
  <c r="CL81" i="1"/>
  <c r="CC81" i="1"/>
  <c r="CA81" i="1"/>
  <c r="BY81" i="1"/>
  <c r="BV81" i="1"/>
  <c r="BS81" i="1"/>
  <c r="BN81" i="1"/>
  <c r="BL81" i="1"/>
  <c r="AW81" i="1"/>
  <c r="AU81" i="1"/>
  <c r="AT81" i="1"/>
  <c r="AS81" i="1"/>
  <c r="AR81" i="1"/>
  <c r="B81" i="1"/>
  <c r="FP98" i="1"/>
  <c r="FN98" i="1"/>
  <c r="EX98" i="1"/>
  <c r="EY98" i="1" s="1"/>
  <c r="CL98" i="1"/>
  <c r="CC98" i="1"/>
  <c r="CA98" i="1"/>
  <c r="BY98" i="1"/>
  <c r="BV98" i="1"/>
  <c r="BS98" i="1"/>
  <c r="BN98" i="1"/>
  <c r="BL98" i="1"/>
  <c r="AW98" i="1"/>
  <c r="AU98" i="1"/>
  <c r="AT98" i="1"/>
  <c r="AS98" i="1"/>
  <c r="AR98" i="1"/>
  <c r="B98" i="1"/>
  <c r="FR22" i="1"/>
  <c r="EK22" i="1"/>
  <c r="CL22" i="1"/>
  <c r="CC22" i="1"/>
  <c r="CA22" i="1"/>
  <c r="BY22" i="1"/>
  <c r="BV22" i="1"/>
  <c r="BS22" i="1"/>
  <c r="BN22" i="1"/>
  <c r="AW22" i="1"/>
  <c r="AU22" i="1"/>
  <c r="AT22" i="1"/>
  <c r="AS22" i="1"/>
  <c r="AR22" i="1"/>
  <c r="B22" i="1"/>
  <c r="FR47" i="1"/>
  <c r="FN47" i="1"/>
  <c r="CL47" i="1"/>
  <c r="BS47" i="1"/>
  <c r="BN47" i="1"/>
  <c r="AW47" i="1"/>
  <c r="AU47" i="1"/>
  <c r="AT47" i="1"/>
  <c r="AS47" i="1"/>
  <c r="AR47" i="1"/>
  <c r="B47" i="1"/>
  <c r="FP80" i="1"/>
  <c r="FN80" i="1"/>
  <c r="EX80" i="1"/>
  <c r="EY80" i="1" s="1"/>
  <c r="CL80" i="1"/>
  <c r="CC80" i="1"/>
  <c r="CA80" i="1"/>
  <c r="BY80" i="1"/>
  <c r="BV80" i="1"/>
  <c r="BS80" i="1"/>
  <c r="BN80" i="1"/>
  <c r="BL80" i="1"/>
  <c r="AW80" i="1"/>
  <c r="AU80" i="1"/>
  <c r="AT80" i="1"/>
  <c r="AS80" i="1"/>
  <c r="AR80" i="1"/>
  <c r="B80" i="1"/>
  <c r="FN24" i="1"/>
  <c r="EK24" i="1"/>
  <c r="CL24" i="1"/>
  <c r="CC24" i="1"/>
  <c r="CA24" i="1"/>
  <c r="BY24" i="1"/>
  <c r="BV24" i="1"/>
  <c r="BS24" i="1"/>
  <c r="AW24" i="1"/>
  <c r="AU24" i="1"/>
  <c r="AT24" i="1"/>
  <c r="AS24" i="1"/>
  <c r="AR24" i="1"/>
  <c r="B24" i="1"/>
  <c r="FP78" i="1"/>
  <c r="FN78" i="1"/>
  <c r="EX78" i="1"/>
  <c r="EY78" i="1" s="1"/>
  <c r="CL78" i="1"/>
  <c r="CC78" i="1"/>
  <c r="CA78" i="1"/>
  <c r="BY78" i="1"/>
  <c r="BV78" i="1"/>
  <c r="BS78" i="1"/>
  <c r="BN78" i="1"/>
  <c r="BL78" i="1"/>
  <c r="AW78" i="1"/>
  <c r="AU78" i="1"/>
  <c r="AT78" i="1"/>
  <c r="AS78" i="1"/>
  <c r="AR78" i="1"/>
  <c r="B78" i="1"/>
  <c r="FP118" i="1"/>
  <c r="FN118" i="1"/>
  <c r="EX118" i="1"/>
  <c r="EY118" i="1" s="1"/>
  <c r="CL118" i="1"/>
  <c r="CC118" i="1"/>
  <c r="CA118" i="1"/>
  <c r="BY118" i="1"/>
  <c r="BV118" i="1"/>
  <c r="BS118" i="1"/>
  <c r="BN118" i="1"/>
  <c r="BL118" i="1"/>
  <c r="AW118" i="1"/>
  <c r="AU118" i="1"/>
  <c r="AT118" i="1"/>
  <c r="AS118" i="1"/>
  <c r="AR118" i="1"/>
  <c r="G118" i="1"/>
  <c r="B118" i="1"/>
  <c r="FP130" i="1"/>
  <c r="FN130" i="1"/>
  <c r="EX130" i="1"/>
  <c r="FQ130" i="1" s="1"/>
  <c r="CL130" i="1"/>
  <c r="CC130" i="1"/>
  <c r="CA130" i="1"/>
  <c r="BY130" i="1"/>
  <c r="BV130" i="1"/>
  <c r="BS130" i="1"/>
  <c r="BN130" i="1"/>
  <c r="BL130" i="1"/>
  <c r="AW130" i="1"/>
  <c r="AU130" i="1"/>
  <c r="AT130" i="1"/>
  <c r="AS130" i="1"/>
  <c r="AR130" i="1"/>
  <c r="G130" i="1"/>
  <c r="B130" i="1"/>
  <c r="FQ16" i="1"/>
  <c r="EK16" i="1"/>
  <c r="CL16" i="1"/>
  <c r="CC16" i="1"/>
  <c r="CA16" i="1"/>
  <c r="BY16" i="1"/>
  <c r="BV16" i="1"/>
  <c r="BS16" i="1"/>
  <c r="AY16" i="1"/>
  <c r="AW16" i="1" s="1"/>
  <c r="AU16" i="1"/>
  <c r="AT16" i="1"/>
  <c r="AS16" i="1"/>
  <c r="AR16" i="1"/>
  <c r="B16" i="1"/>
  <c r="FR38" i="1"/>
  <c r="FN38" i="1"/>
  <c r="CL38" i="1"/>
  <c r="BS38" i="1"/>
  <c r="BN38" i="1"/>
  <c r="AW38" i="1"/>
  <c r="AU38" i="1"/>
  <c r="AT38" i="1"/>
  <c r="AS38" i="1"/>
  <c r="AR38" i="1"/>
  <c r="B38" i="1"/>
  <c r="FP117" i="1"/>
  <c r="FN117" i="1"/>
  <c r="EX117" i="1"/>
  <c r="FQ117" i="1" s="1"/>
  <c r="CL117" i="1"/>
  <c r="CC117" i="1"/>
  <c r="CA117" i="1"/>
  <c r="BY117" i="1"/>
  <c r="BV117" i="1"/>
  <c r="BS117" i="1"/>
  <c r="BN117" i="1"/>
  <c r="BL117" i="1"/>
  <c r="AW117" i="1"/>
  <c r="AU117" i="1"/>
  <c r="AT117" i="1"/>
  <c r="AS117" i="1"/>
  <c r="AR117" i="1"/>
  <c r="G117" i="1"/>
  <c r="B117" i="1"/>
  <c r="FP82" i="1"/>
  <c r="FN82" i="1"/>
  <c r="EX82" i="1"/>
  <c r="FR82" i="1" s="1"/>
  <c r="EK82" i="1"/>
  <c r="CL82" i="1"/>
  <c r="CC82" i="1"/>
  <c r="CA82" i="1"/>
  <c r="BY82" i="1"/>
  <c r="BV82" i="1"/>
  <c r="BS82" i="1"/>
  <c r="BN82" i="1"/>
  <c r="BL82" i="1"/>
  <c r="AW82" i="1"/>
  <c r="AU82" i="1"/>
  <c r="AT82" i="1"/>
  <c r="AS82" i="1"/>
  <c r="AR82" i="1"/>
  <c r="B82" i="1"/>
  <c r="EK7" i="1"/>
  <c r="CL7" i="1"/>
  <c r="BY7" i="1"/>
  <c r="BN7" i="1"/>
  <c r="AY7" i="1"/>
  <c r="AW7" i="1" s="1"/>
  <c r="AU7" i="1"/>
  <c r="AT7" i="1"/>
  <c r="AS7" i="1"/>
  <c r="AR7" i="1"/>
  <c r="B7" i="1"/>
  <c r="FR30" i="1"/>
  <c r="FN30" i="1"/>
  <c r="EK30" i="1"/>
  <c r="CL30" i="1"/>
  <c r="BS30" i="1"/>
  <c r="BN30" i="1"/>
  <c r="AW30" i="1"/>
  <c r="AU30" i="1"/>
  <c r="AT30" i="1"/>
  <c r="AS30" i="1"/>
  <c r="AR30" i="1"/>
  <c r="B30" i="1"/>
  <c r="FP89" i="1"/>
  <c r="FN89" i="1"/>
  <c r="EX89" i="1"/>
  <c r="FQ89" i="1" s="1"/>
  <c r="CL89" i="1"/>
  <c r="CC89" i="1"/>
  <c r="CA89" i="1"/>
  <c r="BY89" i="1"/>
  <c r="BV89" i="1"/>
  <c r="BS89" i="1"/>
  <c r="BN89" i="1"/>
  <c r="BL89" i="1"/>
  <c r="AW89" i="1"/>
  <c r="AU89" i="1"/>
  <c r="AT89" i="1"/>
  <c r="AS89" i="1"/>
  <c r="AR89" i="1"/>
  <c r="G89" i="1"/>
  <c r="B89" i="1"/>
  <c r="CL5" i="1"/>
  <c r="CC5" i="1"/>
  <c r="CA5" i="1"/>
  <c r="BY5" i="1"/>
  <c r="AY5" i="1"/>
  <c r="AW5" i="1" s="1"/>
  <c r="AU5" i="1"/>
  <c r="AT5" i="1"/>
  <c r="AS5" i="1"/>
  <c r="AR5" i="1"/>
  <c r="B5" i="1"/>
  <c r="FQ18" i="1"/>
  <c r="EK18" i="1"/>
  <c r="CL18" i="1"/>
  <c r="CC18" i="1"/>
  <c r="CA18" i="1"/>
  <c r="BY18" i="1"/>
  <c r="BV18" i="1"/>
  <c r="BS18" i="1"/>
  <c r="AY18" i="1"/>
  <c r="AW18" i="1" s="1"/>
  <c r="AU18" i="1"/>
  <c r="AT18" i="1"/>
  <c r="AS18" i="1"/>
  <c r="AR18" i="1"/>
  <c r="B18" i="1"/>
  <c r="FM58" i="1"/>
  <c r="FD58" i="1"/>
  <c r="FE58" i="1" s="1"/>
  <c r="EX58" i="1"/>
  <c r="FR58" i="1" s="1"/>
  <c r="EV58" i="1"/>
  <c r="CL58" i="1"/>
  <c r="CC58" i="1"/>
  <c r="CA58" i="1"/>
  <c r="BY58" i="1"/>
  <c r="BV58" i="1"/>
  <c r="BS58" i="1"/>
  <c r="BN58" i="1"/>
  <c r="BL58" i="1"/>
  <c r="AW58" i="1"/>
  <c r="AU58" i="1"/>
  <c r="AT58" i="1"/>
  <c r="AS58" i="1"/>
  <c r="AR58" i="1"/>
  <c r="B58" i="1"/>
  <c r="CL11" i="1"/>
  <c r="BS11" i="1"/>
  <c r="AY11" i="1"/>
  <c r="AW11" i="1" s="1"/>
  <c r="AU11" i="1"/>
  <c r="AT11" i="1"/>
  <c r="AS11" i="1"/>
  <c r="AR11" i="1"/>
  <c r="B11" i="1"/>
  <c r="FR50" i="1"/>
  <c r="FN50" i="1"/>
  <c r="CL50" i="1"/>
  <c r="BS50" i="1"/>
  <c r="AW50" i="1"/>
  <c r="AU50" i="1"/>
  <c r="AT50" i="1"/>
  <c r="AS50" i="1"/>
  <c r="AR50" i="1"/>
  <c r="B50" i="1"/>
  <c r="FP105" i="1"/>
  <c r="FN105" i="1"/>
  <c r="EX105" i="1"/>
  <c r="FQ105" i="1" s="1"/>
  <c r="CL105" i="1"/>
  <c r="CC105" i="1"/>
  <c r="CA105" i="1"/>
  <c r="BY105" i="1"/>
  <c r="BV105" i="1"/>
  <c r="BS105" i="1"/>
  <c r="BN105" i="1"/>
  <c r="BL105" i="1"/>
  <c r="AW105" i="1"/>
  <c r="AU105" i="1"/>
  <c r="AT105" i="1"/>
  <c r="AS105" i="1"/>
  <c r="AR105" i="1"/>
  <c r="G105" i="1"/>
  <c r="B105" i="1"/>
  <c r="FR36" i="1"/>
  <c r="FN36" i="1"/>
  <c r="EK36" i="1"/>
  <c r="CL36" i="1"/>
  <c r="BS36" i="1"/>
  <c r="BN36" i="1"/>
  <c r="AW36" i="1"/>
  <c r="AU36" i="1"/>
  <c r="AT36" i="1"/>
  <c r="AS36" i="1"/>
  <c r="AR36" i="1"/>
  <c r="B36" i="1"/>
  <c r="FP111" i="1"/>
  <c r="FN111" i="1"/>
  <c r="EX111" i="1"/>
  <c r="FQ111" i="1" s="1"/>
  <c r="CL111" i="1"/>
  <c r="CC111" i="1"/>
  <c r="CA111" i="1"/>
  <c r="BY111" i="1"/>
  <c r="BV111" i="1"/>
  <c r="BS111" i="1"/>
  <c r="BN111" i="1"/>
  <c r="BL111" i="1"/>
  <c r="AW111" i="1"/>
  <c r="AU111" i="1"/>
  <c r="AT111" i="1"/>
  <c r="AS111" i="1"/>
  <c r="AR111" i="1"/>
  <c r="G111" i="1"/>
  <c r="B111" i="1"/>
  <c r="FP119" i="1"/>
  <c r="FN119" i="1"/>
  <c r="EX119" i="1"/>
  <c r="EY119" i="1" s="1"/>
  <c r="CL119" i="1"/>
  <c r="CC119" i="1"/>
  <c r="CA119" i="1"/>
  <c r="BY119" i="1"/>
  <c r="BV119" i="1"/>
  <c r="BS119" i="1"/>
  <c r="BN119" i="1"/>
  <c r="BL119" i="1"/>
  <c r="AW119" i="1"/>
  <c r="AU119" i="1"/>
  <c r="AT119" i="1"/>
  <c r="AS119" i="1"/>
  <c r="AR119" i="1"/>
  <c r="G119" i="1"/>
  <c r="B119" i="1"/>
  <c r="FP99" i="1"/>
  <c r="FN99" i="1"/>
  <c r="EX99" i="1"/>
  <c r="FQ99" i="1" s="1"/>
  <c r="CL99" i="1"/>
  <c r="CC99" i="1"/>
  <c r="CA99" i="1"/>
  <c r="BY99" i="1"/>
  <c r="BV99" i="1"/>
  <c r="BS99" i="1"/>
  <c r="BN99" i="1"/>
  <c r="BL99" i="1"/>
  <c r="AW99" i="1"/>
  <c r="AU99" i="1"/>
  <c r="AT99" i="1"/>
  <c r="AS99" i="1"/>
  <c r="AR99" i="1"/>
  <c r="B99" i="1"/>
  <c r="FP114" i="1"/>
  <c r="FN114" i="1"/>
  <c r="EX114" i="1"/>
  <c r="FQ114" i="1" s="1"/>
  <c r="CL114" i="1"/>
  <c r="CC114" i="1"/>
  <c r="CA114" i="1"/>
  <c r="BY114" i="1"/>
  <c r="BV114" i="1"/>
  <c r="BS114" i="1"/>
  <c r="BN114" i="1"/>
  <c r="BL114" i="1"/>
  <c r="AW114" i="1"/>
  <c r="AU114" i="1"/>
  <c r="AT114" i="1"/>
  <c r="AS114" i="1"/>
  <c r="AR114" i="1"/>
  <c r="G114" i="1"/>
  <c r="B114" i="1"/>
  <c r="FM59" i="1"/>
  <c r="FD59" i="1"/>
  <c r="FE59" i="1" s="1"/>
  <c r="EX59" i="1"/>
  <c r="FN59" i="1" s="1"/>
  <c r="EV59" i="1"/>
  <c r="CL59" i="1"/>
  <c r="BW59" i="1"/>
  <c r="BS59" i="1"/>
  <c r="BN59" i="1"/>
  <c r="BL59" i="1"/>
  <c r="AW59" i="1"/>
  <c r="AU59" i="1"/>
  <c r="AT59" i="1"/>
  <c r="AS59" i="1"/>
  <c r="AR59" i="1"/>
  <c r="B59" i="1"/>
  <c r="FR48" i="1"/>
  <c r="FN48" i="1"/>
  <c r="CL48" i="1"/>
  <c r="BS48" i="1"/>
  <c r="AW48" i="1"/>
  <c r="AU48" i="1"/>
  <c r="AT48" i="1"/>
  <c r="AS48" i="1"/>
  <c r="AR48" i="1"/>
  <c r="B48" i="1"/>
  <c r="FP115" i="1"/>
  <c r="FN115" i="1"/>
  <c r="EX115" i="1"/>
  <c r="EY115" i="1" s="1"/>
  <c r="CL115" i="1"/>
  <c r="CC115" i="1"/>
  <c r="CA115" i="1"/>
  <c r="BY115" i="1"/>
  <c r="BV115" i="1"/>
  <c r="BS115" i="1"/>
  <c r="BN115" i="1"/>
  <c r="BL115" i="1"/>
  <c r="AW115" i="1"/>
  <c r="AU115" i="1"/>
  <c r="AT115" i="1"/>
  <c r="AS115" i="1"/>
  <c r="AR115" i="1"/>
  <c r="G115" i="1"/>
  <c r="B115" i="1"/>
  <c r="FR23" i="1"/>
  <c r="FN23" i="1"/>
  <c r="EK23" i="1"/>
  <c r="CL23" i="1"/>
  <c r="CC23" i="1"/>
  <c r="CA23" i="1"/>
  <c r="BY23" i="1"/>
  <c r="BV23" i="1"/>
  <c r="BS23" i="1"/>
  <c r="BN23" i="1"/>
  <c r="AW23" i="1"/>
  <c r="AU23" i="1"/>
  <c r="AT23" i="1"/>
  <c r="AS23" i="1"/>
  <c r="AR23" i="1"/>
  <c r="B23" i="1"/>
  <c r="FR27" i="1"/>
  <c r="FN27" i="1"/>
  <c r="EK27" i="1"/>
  <c r="CL27" i="1"/>
  <c r="BS27" i="1"/>
  <c r="BN27" i="1"/>
  <c r="AW27" i="1"/>
  <c r="AU27" i="1"/>
  <c r="AT27" i="1"/>
  <c r="AS27" i="1"/>
  <c r="AR27" i="1"/>
  <c r="B27" i="1"/>
  <c r="FR45" i="1"/>
  <c r="FN45" i="1"/>
  <c r="CL45" i="1"/>
  <c r="BS45" i="1"/>
  <c r="BN45" i="1"/>
  <c r="AW45" i="1"/>
  <c r="AU45" i="1"/>
  <c r="AT45" i="1"/>
  <c r="AS45" i="1"/>
  <c r="AR45" i="1"/>
  <c r="B45" i="1"/>
  <c r="EK9" i="1"/>
  <c r="CL9" i="1"/>
  <c r="BS9" i="1"/>
  <c r="AY9" i="1"/>
  <c r="AW9" i="1" s="1"/>
  <c r="AU9" i="1"/>
  <c r="AT9" i="1"/>
  <c r="AS9" i="1"/>
  <c r="AR9" i="1"/>
  <c r="B9" i="1"/>
  <c r="FP79" i="1"/>
  <c r="FN79" i="1"/>
  <c r="EX79" i="1"/>
  <c r="FQ79" i="1" s="1"/>
  <c r="CL79" i="1"/>
  <c r="CC79" i="1"/>
  <c r="CA79" i="1"/>
  <c r="BY79" i="1"/>
  <c r="BV79" i="1"/>
  <c r="BS79" i="1"/>
  <c r="BN79" i="1"/>
  <c r="BL79" i="1"/>
  <c r="AW79" i="1"/>
  <c r="AU79" i="1"/>
  <c r="AT79" i="1"/>
  <c r="AS79" i="1"/>
  <c r="AR79" i="1"/>
  <c r="B79" i="1"/>
  <c r="GM49" i="1"/>
  <c r="GJ49" i="1"/>
  <c r="GU49" i="1" s="1"/>
  <c r="FR49" i="1"/>
  <c r="FN49" i="1"/>
  <c r="CL49" i="1"/>
  <c r="BS49" i="1"/>
  <c r="BN49" i="1"/>
  <c r="AW49" i="1"/>
  <c r="AU49" i="1"/>
  <c r="AT49" i="1"/>
  <c r="AS49" i="1"/>
  <c r="AR49" i="1"/>
  <c r="B49" i="1"/>
  <c r="FR44" i="1"/>
  <c r="FN44" i="1"/>
  <c r="CL44" i="1"/>
  <c r="BS44" i="1"/>
  <c r="AW44" i="1"/>
  <c r="AU44" i="1"/>
  <c r="AT44" i="1"/>
  <c r="AS44" i="1"/>
  <c r="AR44" i="1"/>
  <c r="B44" i="1"/>
  <c r="FR76" i="1"/>
  <c r="FN76" i="1"/>
  <c r="FM76" i="1"/>
  <c r="CL76" i="1"/>
  <c r="CC76" i="1"/>
  <c r="CA76" i="1"/>
  <c r="BY76" i="1"/>
  <c r="BS76" i="1"/>
  <c r="BL76" i="1"/>
  <c r="AW76" i="1"/>
  <c r="AU76" i="1"/>
  <c r="AT76" i="1"/>
  <c r="AS76" i="1"/>
  <c r="AR76" i="1"/>
  <c r="B76" i="1"/>
  <c r="FN33" i="1"/>
  <c r="EK33" i="1"/>
  <c r="CL33" i="1"/>
  <c r="BS33" i="1"/>
  <c r="BN33" i="1"/>
  <c r="AW33" i="1"/>
  <c r="AU33" i="1"/>
  <c r="AT33" i="1"/>
  <c r="AS33" i="1"/>
  <c r="AR33" i="1"/>
  <c r="B33" i="1"/>
  <c r="FR34" i="1"/>
  <c r="FN34" i="1"/>
  <c r="EK34" i="1"/>
  <c r="CL34" i="1"/>
  <c r="BS34" i="1"/>
  <c r="BN34" i="1"/>
  <c r="AW34" i="1"/>
  <c r="AU34" i="1"/>
  <c r="AT34" i="1"/>
  <c r="AS34" i="1"/>
  <c r="AR34" i="1"/>
  <c r="B34" i="1"/>
  <c r="FP127" i="1"/>
  <c r="FN127" i="1"/>
  <c r="EX127" i="1"/>
  <c r="EY127" i="1" s="1"/>
  <c r="CL127" i="1"/>
  <c r="CC127" i="1"/>
  <c r="CA127" i="1"/>
  <c r="BY127" i="1"/>
  <c r="BV127" i="1"/>
  <c r="BS127" i="1"/>
  <c r="BN127" i="1"/>
  <c r="BL127" i="1"/>
  <c r="AW127" i="1"/>
  <c r="AU127" i="1"/>
  <c r="AT127" i="1"/>
  <c r="AS127" i="1"/>
  <c r="AR127" i="1"/>
  <c r="G127" i="1"/>
  <c r="B127" i="1"/>
  <c r="FM72" i="1"/>
  <c r="EX72" i="1"/>
  <c r="FR72" i="1" s="1"/>
  <c r="EV72" i="1"/>
  <c r="CL72" i="1"/>
  <c r="CC72" i="1"/>
  <c r="CA72" i="1"/>
  <c r="BY72" i="1"/>
  <c r="BS72" i="1"/>
  <c r="BL72" i="1"/>
  <c r="AW72" i="1"/>
  <c r="AU72" i="1"/>
  <c r="AT72" i="1"/>
  <c r="AS72" i="1"/>
  <c r="AR72" i="1"/>
  <c r="B72" i="1"/>
  <c r="FP121" i="1"/>
  <c r="FN121" i="1"/>
  <c r="EX121" i="1"/>
  <c r="EY121" i="1" s="1"/>
  <c r="CL121" i="1"/>
  <c r="CC121" i="1"/>
  <c r="CA121" i="1"/>
  <c r="BY121" i="1"/>
  <c r="BV121" i="1"/>
  <c r="BS121" i="1"/>
  <c r="BN121" i="1"/>
  <c r="BL121" i="1"/>
  <c r="AW121" i="1"/>
  <c r="AU121" i="1"/>
  <c r="AT121" i="1"/>
  <c r="AS121" i="1"/>
  <c r="AR121" i="1"/>
  <c r="G121" i="1"/>
  <c r="B121" i="1"/>
  <c r="FR29" i="1"/>
  <c r="FN29" i="1"/>
  <c r="EK29" i="1"/>
  <c r="CL29" i="1"/>
  <c r="BS29" i="1"/>
  <c r="BN29" i="1"/>
  <c r="AW29" i="1"/>
  <c r="AU29" i="1"/>
  <c r="AT29" i="1"/>
  <c r="AS29" i="1"/>
  <c r="AR29" i="1"/>
  <c r="B29" i="1"/>
  <c r="FP128" i="1"/>
  <c r="FN128" i="1"/>
  <c r="EX128" i="1"/>
  <c r="FQ128" i="1" s="1"/>
  <c r="CL128" i="1"/>
  <c r="CC128" i="1"/>
  <c r="CA128" i="1"/>
  <c r="BY128" i="1"/>
  <c r="BV128" i="1"/>
  <c r="BS128" i="1"/>
  <c r="BN128" i="1"/>
  <c r="BL128" i="1"/>
  <c r="AW128" i="1"/>
  <c r="AU128" i="1"/>
  <c r="AT128" i="1"/>
  <c r="AS128" i="1"/>
  <c r="AR128" i="1"/>
  <c r="G128" i="1"/>
  <c r="B128" i="1"/>
  <c r="FM60" i="1"/>
  <c r="FD60" i="1"/>
  <c r="FE60" i="1" s="1"/>
  <c r="EX60" i="1"/>
  <c r="FN60" i="1" s="1"/>
  <c r="EV60" i="1"/>
  <c r="CL60" i="1"/>
  <c r="BW60" i="1"/>
  <c r="BS60" i="1"/>
  <c r="BL60" i="1"/>
  <c r="AW60" i="1"/>
  <c r="AU60" i="1"/>
  <c r="AT60" i="1"/>
  <c r="AS60" i="1"/>
  <c r="AR60" i="1"/>
  <c r="B60" i="1"/>
  <c r="FQ15" i="1"/>
  <c r="EK15" i="1"/>
  <c r="CL15" i="1"/>
  <c r="CC15" i="1"/>
  <c r="CA15" i="1"/>
  <c r="BY15" i="1"/>
  <c r="BV15" i="1"/>
  <c r="BS15" i="1"/>
  <c r="AY15" i="1"/>
  <c r="AW15" i="1" s="1"/>
  <c r="AU15" i="1"/>
  <c r="AT15" i="1"/>
  <c r="AS15" i="1"/>
  <c r="AR15" i="1"/>
  <c r="B15" i="1"/>
  <c r="FQ19" i="1"/>
  <c r="EK19" i="1"/>
  <c r="CL19" i="1"/>
  <c r="CC19" i="1"/>
  <c r="CA19" i="1"/>
  <c r="BY19" i="1"/>
  <c r="BV19" i="1"/>
  <c r="BS19" i="1"/>
  <c r="BN19" i="1"/>
  <c r="AY19" i="1"/>
  <c r="AW19" i="1" s="1"/>
  <c r="AU19" i="1"/>
  <c r="AT19" i="1"/>
  <c r="AS19" i="1"/>
  <c r="AR19" i="1"/>
  <c r="B19" i="1"/>
  <c r="FR42" i="1"/>
  <c r="FN42" i="1"/>
  <c r="EK42" i="1"/>
  <c r="CL42" i="1"/>
  <c r="BS42" i="1"/>
  <c r="BN42" i="1"/>
  <c r="AW42" i="1"/>
  <c r="AU42" i="1"/>
  <c r="AT42" i="1"/>
  <c r="AS42" i="1"/>
  <c r="AR42" i="1"/>
  <c r="B42" i="1"/>
  <c r="FP90" i="1"/>
  <c r="FN90" i="1"/>
  <c r="EX90" i="1"/>
  <c r="EY90" i="1" s="1"/>
  <c r="CL90" i="1"/>
  <c r="CC90" i="1"/>
  <c r="CA90" i="1"/>
  <c r="BY90" i="1"/>
  <c r="BV90" i="1"/>
  <c r="BS90" i="1"/>
  <c r="BN90" i="1"/>
  <c r="BL90" i="1"/>
  <c r="AW90" i="1"/>
  <c r="AU90" i="1"/>
  <c r="AT90" i="1"/>
  <c r="AS90" i="1"/>
  <c r="AR90" i="1"/>
  <c r="G90" i="1"/>
  <c r="B90" i="1"/>
  <c r="FQ14" i="1"/>
  <c r="EK14" i="1"/>
  <c r="CL14" i="1"/>
  <c r="CC14" i="1"/>
  <c r="CA14" i="1"/>
  <c r="BY14" i="1"/>
  <c r="BV14" i="1"/>
  <c r="BS14" i="1"/>
  <c r="AY14" i="1"/>
  <c r="AW14" i="1" s="1"/>
  <c r="AU14" i="1"/>
  <c r="AT14" i="1"/>
  <c r="AS14" i="1"/>
  <c r="AR14" i="1"/>
  <c r="B14" i="1"/>
  <c r="FP108" i="1"/>
  <c r="FN108" i="1"/>
  <c r="EX108" i="1"/>
  <c r="FQ108" i="1" s="1"/>
  <c r="CL108" i="1"/>
  <c r="CC108" i="1"/>
  <c r="CA108" i="1"/>
  <c r="BY108" i="1"/>
  <c r="BV108" i="1"/>
  <c r="BS108" i="1"/>
  <c r="BN108" i="1"/>
  <c r="BL108" i="1"/>
  <c r="AW108" i="1"/>
  <c r="AU108" i="1"/>
  <c r="AT108" i="1"/>
  <c r="AS108" i="1"/>
  <c r="AR108" i="1"/>
  <c r="G108" i="1"/>
  <c r="B108" i="1"/>
  <c r="EK10" i="1"/>
  <c r="CL10" i="1"/>
  <c r="CC10" i="1"/>
  <c r="CA10" i="1"/>
  <c r="BY10" i="1"/>
  <c r="BV10" i="1"/>
  <c r="BS10" i="1"/>
  <c r="AY10" i="1"/>
  <c r="AW10" i="1" s="1"/>
  <c r="AU10" i="1"/>
  <c r="AT10" i="1"/>
  <c r="AS10" i="1"/>
  <c r="AR10" i="1"/>
  <c r="B10" i="1"/>
  <c r="FP86" i="1"/>
  <c r="FN86" i="1"/>
  <c r="EX86" i="1"/>
  <c r="FQ86" i="1" s="1"/>
  <c r="CL86" i="1"/>
  <c r="CC86" i="1"/>
  <c r="CA86" i="1"/>
  <c r="BY86" i="1"/>
  <c r="BV86" i="1"/>
  <c r="BS86" i="1"/>
  <c r="BN86" i="1"/>
  <c r="BL86" i="1"/>
  <c r="AW86" i="1"/>
  <c r="AU86" i="1"/>
  <c r="AT86" i="1"/>
  <c r="AS86" i="1"/>
  <c r="AR86" i="1"/>
  <c r="G86" i="1"/>
  <c r="B86" i="1"/>
  <c r="FR31" i="1"/>
  <c r="FN31" i="1"/>
  <c r="EK31" i="1"/>
  <c r="CL31" i="1"/>
  <c r="BS31" i="1"/>
  <c r="BN31" i="1"/>
  <c r="AW31" i="1"/>
  <c r="AU31" i="1"/>
  <c r="AT31" i="1"/>
  <c r="AS31" i="1"/>
  <c r="AR31" i="1"/>
  <c r="B31" i="1"/>
  <c r="FQ17" i="1"/>
  <c r="EK17" i="1"/>
  <c r="CL17" i="1"/>
  <c r="CC17" i="1"/>
  <c r="CA17" i="1"/>
  <c r="BY17" i="1"/>
  <c r="BV17" i="1"/>
  <c r="BS17" i="1"/>
  <c r="AY17" i="1"/>
  <c r="AW17" i="1" s="1"/>
  <c r="AU17" i="1"/>
  <c r="AT17" i="1"/>
  <c r="AS17" i="1"/>
  <c r="AR17" i="1"/>
  <c r="B17" i="1"/>
  <c r="FM57" i="1"/>
  <c r="EX57" i="1"/>
  <c r="FN57" i="1" s="1"/>
  <c r="EV57" i="1"/>
  <c r="CL57" i="1"/>
  <c r="CA57" i="1"/>
  <c r="BW57" i="1" s="1"/>
  <c r="BS57" i="1"/>
  <c r="BL57" i="1"/>
  <c r="AW57" i="1"/>
  <c r="AU57" i="1"/>
  <c r="AT57" i="1"/>
  <c r="AS57" i="1"/>
  <c r="AR57" i="1"/>
  <c r="B57" i="1"/>
  <c r="EK8" i="1"/>
  <c r="CL8" i="1"/>
  <c r="CC8" i="1"/>
  <c r="CA8" i="1"/>
  <c r="BY8" i="1"/>
  <c r="BV8" i="1"/>
  <c r="BS8" i="1"/>
  <c r="AY8" i="1"/>
  <c r="AW8" i="1" s="1"/>
  <c r="AU8" i="1"/>
  <c r="AT8" i="1"/>
  <c r="AS8" i="1"/>
  <c r="AR8" i="1"/>
  <c r="B8" i="1"/>
  <c r="GJ64" i="1"/>
  <c r="FM64" i="1"/>
  <c r="EX64" i="1"/>
  <c r="FR64" i="1" s="1"/>
  <c r="EV64" i="1"/>
  <c r="EK64" i="1"/>
  <c r="CL64" i="1"/>
  <c r="CC64" i="1"/>
  <c r="CA64" i="1"/>
  <c r="BV64" i="1"/>
  <c r="BY64" i="1" s="1"/>
  <c r="BS64" i="1"/>
  <c r="BN64" i="1"/>
  <c r="BL64" i="1"/>
  <c r="AW64" i="1"/>
  <c r="AU64" i="1"/>
  <c r="AT64" i="1"/>
  <c r="AS64" i="1"/>
  <c r="AR64" i="1"/>
  <c r="G64" i="1"/>
  <c r="B64" i="1"/>
  <c r="FP124" i="1"/>
  <c r="FN124" i="1"/>
  <c r="EX124" i="1"/>
  <c r="EY124" i="1" s="1"/>
  <c r="CL124" i="1"/>
  <c r="CC124" i="1"/>
  <c r="CA124" i="1"/>
  <c r="BY124" i="1"/>
  <c r="BV124" i="1"/>
  <c r="BS124" i="1"/>
  <c r="BN124" i="1"/>
  <c r="BL124" i="1"/>
  <c r="AW124" i="1"/>
  <c r="AU124" i="1"/>
  <c r="AT124" i="1"/>
  <c r="AS124" i="1"/>
  <c r="AR124" i="1"/>
  <c r="G124" i="1"/>
  <c r="B124" i="1"/>
  <c r="FN87" i="1"/>
  <c r="CL87" i="1"/>
  <c r="CC87" i="1"/>
  <c r="CA87" i="1"/>
  <c r="BY87" i="1"/>
  <c r="BV87" i="1"/>
  <c r="BS87" i="1"/>
  <c r="BN87" i="1"/>
  <c r="BL87" i="1"/>
  <c r="AW87" i="1"/>
  <c r="AU87" i="1"/>
  <c r="AT87" i="1"/>
  <c r="AS87" i="1"/>
  <c r="AR87" i="1"/>
  <c r="B87" i="1"/>
  <c r="FQ21" i="1"/>
  <c r="CL21" i="1"/>
  <c r="CC21" i="1"/>
  <c r="CA21" i="1"/>
  <c r="BY21" i="1"/>
  <c r="BV21" i="1"/>
  <c r="BS21" i="1"/>
  <c r="BN21" i="1"/>
  <c r="AW21" i="1"/>
  <c r="AU21" i="1"/>
  <c r="AT21" i="1"/>
  <c r="AS21" i="1"/>
  <c r="AR21" i="1"/>
  <c r="B21" i="1"/>
  <c r="FP100" i="1"/>
  <c r="FN100" i="1"/>
  <c r="EX100" i="1"/>
  <c r="EY100" i="1" s="1"/>
  <c r="CL100" i="1"/>
  <c r="CC100" i="1"/>
  <c r="CA100" i="1"/>
  <c r="BY100" i="1"/>
  <c r="BV100" i="1"/>
  <c r="BS100" i="1"/>
  <c r="BN100" i="1"/>
  <c r="BL100" i="1"/>
  <c r="AW100" i="1"/>
  <c r="AU100" i="1"/>
  <c r="AT100" i="1"/>
  <c r="AS100" i="1"/>
  <c r="AR100" i="1"/>
  <c r="G100" i="1"/>
  <c r="B100" i="1"/>
  <c r="FP77" i="1"/>
  <c r="FN77" i="1"/>
  <c r="EX77" i="1"/>
  <c r="FQ77" i="1" s="1"/>
  <c r="CL77" i="1"/>
  <c r="CC77" i="1"/>
  <c r="CA77" i="1"/>
  <c r="BY77" i="1"/>
  <c r="BV77" i="1"/>
  <c r="BS77" i="1"/>
  <c r="BN77" i="1"/>
  <c r="BL77" i="1"/>
  <c r="AW77" i="1"/>
  <c r="AU77" i="1"/>
  <c r="AT77" i="1"/>
  <c r="AS77" i="1"/>
  <c r="AR77" i="1"/>
  <c r="B77" i="1"/>
  <c r="FP112" i="1"/>
  <c r="FN112" i="1"/>
  <c r="EX112" i="1"/>
  <c r="FQ112" i="1" s="1"/>
  <c r="CL112" i="1"/>
  <c r="CC112" i="1"/>
  <c r="CA112" i="1"/>
  <c r="BY112" i="1"/>
  <c r="BV112" i="1"/>
  <c r="BS112" i="1"/>
  <c r="BN112" i="1"/>
  <c r="BL112" i="1"/>
  <c r="AW112" i="1"/>
  <c r="AU112" i="1"/>
  <c r="AT112" i="1"/>
  <c r="AS112" i="1"/>
  <c r="AR112" i="1"/>
  <c r="G112" i="1"/>
  <c r="B112" i="1"/>
  <c r="FP97" i="1"/>
  <c r="FN97" i="1"/>
  <c r="EX97" i="1"/>
  <c r="EY97" i="1" s="1"/>
  <c r="CL97" i="1"/>
  <c r="CC97" i="1"/>
  <c r="CA97" i="1"/>
  <c r="BY97" i="1"/>
  <c r="BV97" i="1"/>
  <c r="BS97" i="1"/>
  <c r="BN97" i="1"/>
  <c r="BL97" i="1"/>
  <c r="AW97" i="1"/>
  <c r="AU97" i="1"/>
  <c r="AT97" i="1"/>
  <c r="AS97" i="1"/>
  <c r="AR97" i="1"/>
  <c r="G97" i="1"/>
  <c r="B97" i="1"/>
  <c r="FP129" i="1"/>
  <c r="FN129" i="1"/>
  <c r="EX129" i="1"/>
  <c r="FQ129" i="1" s="1"/>
  <c r="CL129" i="1"/>
  <c r="CC129" i="1"/>
  <c r="CA129" i="1"/>
  <c r="BY129" i="1"/>
  <c r="BV129" i="1"/>
  <c r="BS129" i="1"/>
  <c r="BN129" i="1"/>
  <c r="BL129" i="1"/>
  <c r="AW129" i="1"/>
  <c r="AU129" i="1"/>
  <c r="AT129" i="1"/>
  <c r="AS129" i="1"/>
  <c r="AR129" i="1"/>
  <c r="G129" i="1"/>
  <c r="B129" i="1"/>
  <c r="FP122" i="1"/>
  <c r="FN122" i="1"/>
  <c r="EX122" i="1"/>
  <c r="EY122" i="1" s="1"/>
  <c r="CL122" i="1"/>
  <c r="CC122" i="1"/>
  <c r="CA122" i="1"/>
  <c r="BY122" i="1"/>
  <c r="BV122" i="1"/>
  <c r="BS122" i="1"/>
  <c r="BN122" i="1"/>
  <c r="AW122" i="1"/>
  <c r="AU122" i="1"/>
  <c r="AT122" i="1"/>
  <c r="AS122" i="1"/>
  <c r="AR122" i="1"/>
  <c r="G122" i="1"/>
  <c r="B122" i="1"/>
  <c r="BW69" i="1" l="1"/>
  <c r="BW89" i="6"/>
  <c r="EY38" i="6"/>
  <c r="FR43" i="6"/>
  <c r="EY71" i="6"/>
  <c r="EY74" i="6"/>
  <c r="BW57" i="6"/>
  <c r="EY47" i="6"/>
  <c r="GP43" i="6"/>
  <c r="GT43" i="6" s="1"/>
  <c r="FN55" i="6"/>
  <c r="BW16" i="6"/>
  <c r="BW18" i="6"/>
  <c r="BW43" i="6"/>
  <c r="EY69" i="6"/>
  <c r="GO27" i="6"/>
  <c r="GS27" i="6" s="1"/>
  <c r="EY55" i="6"/>
  <c r="BW77" i="6"/>
  <c r="EY37" i="6"/>
  <c r="FF37" i="6" s="1"/>
  <c r="EY45" i="6"/>
  <c r="EY56" i="6"/>
  <c r="BW75" i="6"/>
  <c r="BW84" i="6"/>
  <c r="BW10" i="6"/>
  <c r="BW38" i="6"/>
  <c r="BW55" i="6"/>
  <c r="EY60" i="6"/>
  <c r="BW67" i="6"/>
  <c r="BW37" i="6"/>
  <c r="BW58" i="6"/>
  <c r="EY68" i="6"/>
  <c r="BW81" i="6"/>
  <c r="BW14" i="6"/>
  <c r="BW17" i="6"/>
  <c r="BW20" i="6"/>
  <c r="FR37" i="6"/>
  <c r="FR38" i="6"/>
  <c r="BW47" i="6"/>
  <c r="EY48" i="6"/>
  <c r="BW64" i="6"/>
  <c r="BW78" i="6"/>
  <c r="EY81" i="6"/>
  <c r="EY82" i="6"/>
  <c r="BW19" i="6"/>
  <c r="FF38" i="6"/>
  <c r="FF42" i="6"/>
  <c r="EY44" i="6"/>
  <c r="BW48" i="6"/>
  <c r="BW73" i="6"/>
  <c r="BW76" i="6"/>
  <c r="BW83" i="6"/>
  <c r="BW13" i="6"/>
  <c r="BW45" i="6"/>
  <c r="BW52" i="6"/>
  <c r="BW63" i="6"/>
  <c r="BW79" i="6"/>
  <c r="BW87" i="6"/>
  <c r="BW15" i="6"/>
  <c r="GO28" i="6"/>
  <c r="GS28" i="6" s="1"/>
  <c r="FF39" i="6"/>
  <c r="FN39" i="6"/>
  <c r="FN41" i="6"/>
  <c r="FR45" i="6"/>
  <c r="BW46" i="6"/>
  <c r="BW49" i="6"/>
  <c r="BW56" i="6"/>
  <c r="BW60" i="6"/>
  <c r="BW65" i="6"/>
  <c r="FQ65" i="6"/>
  <c r="EY67" i="6"/>
  <c r="BW69" i="6"/>
  <c r="BW72" i="6"/>
  <c r="BW74" i="6"/>
  <c r="EY77" i="6"/>
  <c r="BW80" i="6"/>
  <c r="BW82" i="6"/>
  <c r="GP28" i="6"/>
  <c r="GT28" i="6" s="1"/>
  <c r="FR39" i="6"/>
  <c r="EY41" i="6"/>
  <c r="GU43" i="6"/>
  <c r="BW50" i="6"/>
  <c r="EY51" i="6"/>
  <c r="GO53" i="6"/>
  <c r="FQ63" i="6"/>
  <c r="BW66" i="6"/>
  <c r="BW68" i="6"/>
  <c r="BW71" i="6"/>
  <c r="BW85" i="6"/>
  <c r="FN42" i="6"/>
  <c r="EY76" i="6"/>
  <c r="EY79" i="6"/>
  <c r="EY84" i="6"/>
  <c r="BW90" i="6"/>
  <c r="EY90" i="6"/>
  <c r="FR42" i="6"/>
  <c r="FN43" i="6"/>
  <c r="FR44" i="6"/>
  <c r="FN46" i="6"/>
  <c r="EY49" i="6"/>
  <c r="EY50" i="6"/>
  <c r="BW51" i="6"/>
  <c r="FN51" i="6"/>
  <c r="DC58" i="6"/>
  <c r="EY64" i="6"/>
  <c r="EY66" i="6"/>
  <c r="BW70" i="6"/>
  <c r="EY73" i="6"/>
  <c r="EY75" i="6"/>
  <c r="EY78" i="6"/>
  <c r="BW86" i="6"/>
  <c r="EY87" i="6"/>
  <c r="BW88" i="6"/>
  <c r="EY89" i="6"/>
  <c r="FR40" i="6"/>
  <c r="FN40" i="6"/>
  <c r="EY40" i="6"/>
  <c r="FF40" i="6" s="1"/>
  <c r="GS47" i="6"/>
  <c r="GU47" i="6"/>
  <c r="FN54" i="6"/>
  <c r="EY54" i="6"/>
  <c r="BW12" i="6"/>
  <c r="FF43" i="6"/>
  <c r="BW44" i="6"/>
  <c r="GS53" i="6"/>
  <c r="DC59" i="6"/>
  <c r="BW61" i="6"/>
  <c r="BW62" i="6"/>
  <c r="BW11" i="6"/>
  <c r="FR35" i="6"/>
  <c r="FN35" i="6"/>
  <c r="EY35" i="6"/>
  <c r="FF35" i="6" s="1"/>
  <c r="FN52" i="6"/>
  <c r="EY52" i="6"/>
  <c r="FF52" i="6" s="1"/>
  <c r="BW53" i="6"/>
  <c r="FR54" i="6"/>
  <c r="BW21" i="6"/>
  <c r="FN36" i="6"/>
  <c r="EY36" i="6"/>
  <c r="FF41" i="6"/>
  <c r="GP47" i="6"/>
  <c r="GT47" i="6" s="1"/>
  <c r="FN53" i="6"/>
  <c r="EY53" i="6"/>
  <c r="BW54" i="6"/>
  <c r="EY70" i="6"/>
  <c r="FQ70" i="6"/>
  <c r="FQ80" i="6"/>
  <c r="FQ83" i="6"/>
  <c r="GQ43" i="6"/>
  <c r="FR46" i="6"/>
  <c r="FN48" i="6"/>
  <c r="FN49" i="6"/>
  <c r="GP53" i="6"/>
  <c r="GT53" i="6" s="1"/>
  <c r="GO55" i="6"/>
  <c r="BW59" i="6"/>
  <c r="GO64" i="6"/>
  <c r="EY72" i="6"/>
  <c r="EY86" i="6"/>
  <c r="EY88" i="6"/>
  <c r="GP27" i="6"/>
  <c r="FN47" i="6"/>
  <c r="GO48" i="6"/>
  <c r="GO49" i="6"/>
  <c r="FN50" i="6"/>
  <c r="GP55" i="6"/>
  <c r="GT55" i="6" s="1"/>
  <c r="FN56" i="6"/>
  <c r="GP64" i="6"/>
  <c r="GT64" i="6" s="1"/>
  <c r="GP48" i="6"/>
  <c r="GT48" i="6" s="1"/>
  <c r="GP49" i="6"/>
  <c r="GT49" i="6" s="1"/>
  <c r="BW53" i="4"/>
  <c r="EY54" i="4"/>
  <c r="EY86" i="4"/>
  <c r="FR55" i="4"/>
  <c r="BW109" i="4"/>
  <c r="BW54" i="4"/>
  <c r="FN54" i="4"/>
  <c r="EY60" i="4"/>
  <c r="BW46" i="4"/>
  <c r="BW60" i="4"/>
  <c r="BW85" i="4"/>
  <c r="BW108" i="4"/>
  <c r="BW20" i="4"/>
  <c r="BW21" i="4"/>
  <c r="GO41" i="4"/>
  <c r="FN49" i="4"/>
  <c r="FN55" i="4"/>
  <c r="BW57" i="4"/>
  <c r="BW58" i="4"/>
  <c r="BW104" i="4"/>
  <c r="BW106" i="4"/>
  <c r="FQ113" i="4"/>
  <c r="BW62" i="4"/>
  <c r="BW70" i="4"/>
  <c r="EY76" i="4"/>
  <c r="BW82" i="4"/>
  <c r="GP41" i="4"/>
  <c r="GT41" i="4" s="1"/>
  <c r="GO53" i="4"/>
  <c r="GS53" i="4" s="1"/>
  <c r="BW65" i="4"/>
  <c r="BW73" i="4"/>
  <c r="BW75" i="4"/>
  <c r="BW78" i="4"/>
  <c r="EY80" i="4"/>
  <c r="FQ82" i="4"/>
  <c r="BW89" i="4"/>
  <c r="BW90" i="4"/>
  <c r="BW91" i="4"/>
  <c r="BW93" i="4"/>
  <c r="BW94" i="4"/>
  <c r="BW95" i="4"/>
  <c r="BW97" i="4"/>
  <c r="BW98" i="4"/>
  <c r="BW99" i="4"/>
  <c r="BW101" i="4"/>
  <c r="BW102" i="4"/>
  <c r="BW116" i="4"/>
  <c r="EY116" i="4"/>
  <c r="BW19" i="4"/>
  <c r="FN61" i="4"/>
  <c r="BW68" i="4"/>
  <c r="BW72" i="4"/>
  <c r="BW84" i="4"/>
  <c r="BW114" i="4"/>
  <c r="BW49" i="4"/>
  <c r="FN56" i="4"/>
  <c r="BW59" i="4"/>
  <c r="BW11" i="4"/>
  <c r="BW18" i="4"/>
  <c r="FF50" i="4"/>
  <c r="BW55" i="4"/>
  <c r="BW56" i="4"/>
  <c r="EY58" i="4"/>
  <c r="BW61" i="4"/>
  <c r="BW63" i="4"/>
  <c r="BW74" i="4"/>
  <c r="BW92" i="4"/>
  <c r="BW96" i="4"/>
  <c r="BW100" i="4"/>
  <c r="BW103" i="4"/>
  <c r="BW107" i="4"/>
  <c r="FQ108" i="4"/>
  <c r="BW10" i="4"/>
  <c r="BW8" i="4"/>
  <c r="BW13" i="4"/>
  <c r="BW16" i="4"/>
  <c r="EY43" i="4"/>
  <c r="FF43" i="4" s="1"/>
  <c r="FR43" i="4"/>
  <c r="FR46" i="4"/>
  <c r="FF49" i="4"/>
  <c r="EY56" i="4"/>
  <c r="EY59" i="4"/>
  <c r="FN60" i="4"/>
  <c r="EY61" i="4"/>
  <c r="EY65" i="4"/>
  <c r="BW67" i="4"/>
  <c r="BW69" i="4"/>
  <c r="BW71" i="4"/>
  <c r="EY72" i="4"/>
  <c r="BW79" i="4"/>
  <c r="BW81" i="4"/>
  <c r="FQ88" i="4"/>
  <c r="EY90" i="4"/>
  <c r="FQ92" i="4"/>
  <c r="EY94" i="4"/>
  <c r="FQ96" i="4"/>
  <c r="EY98" i="4"/>
  <c r="FQ100" i="4"/>
  <c r="EY101" i="4"/>
  <c r="FQ103" i="4"/>
  <c r="EY105" i="4"/>
  <c r="FQ107" i="4"/>
  <c r="BW111" i="4"/>
  <c r="BW6" i="4"/>
  <c r="BW12" i="4"/>
  <c r="BW15" i="4"/>
  <c r="FN44" i="4"/>
  <c r="FN57" i="4"/>
  <c r="FN62" i="4"/>
  <c r="FR63" i="4"/>
  <c r="BW66" i="4"/>
  <c r="FQ68" i="4"/>
  <c r="FQ70" i="4"/>
  <c r="FQ74" i="4"/>
  <c r="BW76" i="4"/>
  <c r="GO78" i="4"/>
  <c r="GS78" i="4" s="1"/>
  <c r="BW83" i="4"/>
  <c r="FQ84" i="4"/>
  <c r="BW105" i="4"/>
  <c r="EY111" i="4"/>
  <c r="FR44" i="4"/>
  <c r="FR51" i="4"/>
  <c r="GU78" i="4"/>
  <c r="BW86" i="4"/>
  <c r="EY110" i="4"/>
  <c r="EY112" i="4"/>
  <c r="EY115" i="4"/>
  <c r="BW14" i="4"/>
  <c r="FF44" i="4"/>
  <c r="EY57" i="4"/>
  <c r="EY62" i="4"/>
  <c r="FR72" i="4"/>
  <c r="EY75" i="4"/>
  <c r="EY79" i="4"/>
  <c r="EY85" i="4"/>
  <c r="EY87" i="4"/>
  <c r="EY91" i="4"/>
  <c r="EY95" i="4"/>
  <c r="EY99" i="4"/>
  <c r="EY102" i="4"/>
  <c r="EY106" i="4"/>
  <c r="BW110" i="4"/>
  <c r="BW112" i="4"/>
  <c r="BW113" i="4"/>
  <c r="BW115" i="4"/>
  <c r="EY45" i="4"/>
  <c r="FF45" i="4" s="1"/>
  <c r="FN45" i="4"/>
  <c r="EY47" i="4"/>
  <c r="EY48" i="4"/>
  <c r="FN50" i="4"/>
  <c r="EY52" i="4"/>
  <c r="FF52" i="4" s="1"/>
  <c r="FN52" i="4"/>
  <c r="BW64" i="4"/>
  <c r="FR64" i="4"/>
  <c r="FQ69" i="4"/>
  <c r="EY73" i="4"/>
  <c r="BW80" i="4"/>
  <c r="EY81" i="4"/>
  <c r="BW88" i="4"/>
  <c r="FR48" i="4"/>
  <c r="GS41" i="4"/>
  <c r="FR50" i="4"/>
  <c r="FN53" i="4"/>
  <c r="DC66" i="4"/>
  <c r="BW77" i="4"/>
  <c r="FQ78" i="4"/>
  <c r="GQ78" i="4"/>
  <c r="BW87" i="4"/>
  <c r="BW17" i="4"/>
  <c r="EY46" i="4"/>
  <c r="FF46" i="4" s="1"/>
  <c r="FR47" i="4"/>
  <c r="FR49" i="4"/>
  <c r="EY51" i="4"/>
  <c r="FF51" i="4" s="1"/>
  <c r="FR53" i="4"/>
  <c r="FN63" i="4"/>
  <c r="EY64" i="4"/>
  <c r="FQ67" i="4"/>
  <c r="FQ71" i="4"/>
  <c r="FQ83" i="4"/>
  <c r="FQ89" i="4"/>
  <c r="FQ97" i="4"/>
  <c r="FQ104" i="4"/>
  <c r="FQ109" i="4"/>
  <c r="FQ114" i="4"/>
  <c r="FQ93" i="4"/>
  <c r="GP53" i="4"/>
  <c r="FN58" i="4"/>
  <c r="BW114" i="1"/>
  <c r="EY114" i="1"/>
  <c r="BW110" i="1"/>
  <c r="FN73" i="1"/>
  <c r="FN71" i="1"/>
  <c r="BW130" i="1"/>
  <c r="EY52" i="1"/>
  <c r="BW64" i="1"/>
  <c r="EY60" i="1"/>
  <c r="FN69" i="1"/>
  <c r="BW119" i="1"/>
  <c r="BW25" i="1"/>
  <c r="BW67" i="1"/>
  <c r="BW83" i="1"/>
  <c r="BW20" i="1"/>
  <c r="EY72" i="1"/>
  <c r="EY107" i="1"/>
  <c r="BW66" i="1"/>
  <c r="BW113" i="1"/>
  <c r="BW95" i="1"/>
  <c r="EY95" i="1"/>
  <c r="BW112" i="1"/>
  <c r="EY64" i="1"/>
  <c r="FQ90" i="1"/>
  <c r="BW73" i="1"/>
  <c r="BW120" i="1"/>
  <c r="EY120" i="1"/>
  <c r="EY67" i="1"/>
  <c r="BW70" i="1"/>
  <c r="EY102" i="1"/>
  <c r="FR59" i="1"/>
  <c r="BW77" i="1"/>
  <c r="DC76" i="1"/>
  <c r="EY59" i="1"/>
  <c r="FF59" i="1" s="1"/>
  <c r="BW58" i="1"/>
  <c r="BW16" i="1"/>
  <c r="BW106" i="1"/>
  <c r="BW109" i="1"/>
  <c r="EY109" i="1"/>
  <c r="FN66" i="1"/>
  <c r="BW96" i="1"/>
  <c r="BW132" i="1"/>
  <c r="GO88" i="1"/>
  <c r="GS88" i="1" s="1"/>
  <c r="BW92" i="1"/>
  <c r="BW126" i="1"/>
  <c r="EY53" i="1"/>
  <c r="FN53" i="1"/>
  <c r="BW87" i="1"/>
  <c r="BW124" i="1"/>
  <c r="BW14" i="1"/>
  <c r="BW82" i="1"/>
  <c r="BW80" i="1"/>
  <c r="BW22" i="1"/>
  <c r="BW103" i="1"/>
  <c r="BW84" i="1"/>
  <c r="EY73" i="1"/>
  <c r="BW123" i="1"/>
  <c r="BW129" i="1"/>
  <c r="EY129" i="1"/>
  <c r="BW21" i="1"/>
  <c r="BW10" i="1"/>
  <c r="BW90" i="1"/>
  <c r="FR60" i="1"/>
  <c r="BW128" i="1"/>
  <c r="BW99" i="1"/>
  <c r="BW81" i="1"/>
  <c r="EY103" i="1"/>
  <c r="BW63" i="1"/>
  <c r="BW94" i="1"/>
  <c r="BW62" i="1"/>
  <c r="BW116" i="1"/>
  <c r="BW88" i="1"/>
  <c r="BW65" i="1"/>
  <c r="EY77" i="1"/>
  <c r="BW97" i="1"/>
  <c r="EY112" i="1"/>
  <c r="FN64" i="1"/>
  <c r="BW8" i="1"/>
  <c r="BW17" i="1"/>
  <c r="BW72" i="1"/>
  <c r="FN72" i="1"/>
  <c r="BW127" i="1"/>
  <c r="BW115" i="1"/>
  <c r="BW117" i="1"/>
  <c r="BW78" i="1"/>
  <c r="EY133" i="1"/>
  <c r="BW12" i="1"/>
  <c r="EY96" i="1"/>
  <c r="BW101" i="1"/>
  <c r="BW85" i="1"/>
  <c r="EY69" i="1"/>
  <c r="BW71" i="1"/>
  <c r="EY71" i="1"/>
  <c r="BW100" i="1"/>
  <c r="BW19" i="1"/>
  <c r="FF60" i="1"/>
  <c r="BW121" i="1"/>
  <c r="BW105" i="1"/>
  <c r="BW18" i="1"/>
  <c r="BW89" i="1"/>
  <c r="EY89" i="1"/>
  <c r="BW24" i="1"/>
  <c r="BW98" i="1"/>
  <c r="BW55" i="1"/>
  <c r="BW107" i="1"/>
  <c r="BW68" i="1"/>
  <c r="GO62" i="1"/>
  <c r="GS62" i="1" s="1"/>
  <c r="EY66" i="1"/>
  <c r="EY101" i="1"/>
  <c r="EY54" i="1"/>
  <c r="FF54" i="1" s="1"/>
  <c r="EY85" i="1"/>
  <c r="BW26" i="1"/>
  <c r="EY113" i="1"/>
  <c r="BW91" i="1"/>
  <c r="EY91" i="1"/>
  <c r="FN70" i="1"/>
  <c r="FN65" i="1"/>
  <c r="BW104" i="1"/>
  <c r="EY126" i="1"/>
  <c r="FN52" i="1"/>
  <c r="BW131" i="1"/>
  <c r="EY131" i="1"/>
  <c r="FR55" i="1"/>
  <c r="BW125" i="1"/>
  <c r="FF53" i="1"/>
  <c r="BW86" i="1"/>
  <c r="EY86" i="1"/>
  <c r="BW108" i="1"/>
  <c r="EY108" i="1"/>
  <c r="BW15" i="1"/>
  <c r="EY128" i="1"/>
  <c r="BW76" i="1"/>
  <c r="BW79" i="1"/>
  <c r="EY79" i="1"/>
  <c r="BW23" i="1"/>
  <c r="EY99" i="1"/>
  <c r="BW111" i="1"/>
  <c r="EY111" i="1"/>
  <c r="EY130" i="1"/>
  <c r="BW118" i="1"/>
  <c r="BW74" i="1"/>
  <c r="BW133" i="1"/>
  <c r="BW93" i="1"/>
  <c r="EY106" i="1"/>
  <c r="BW13" i="1"/>
  <c r="EY68" i="1"/>
  <c r="EY83" i="1"/>
  <c r="EY116" i="1"/>
  <c r="EY70" i="1"/>
  <c r="EY125" i="1"/>
  <c r="BW102" i="1"/>
  <c r="BW75" i="1"/>
  <c r="BW91" i="3"/>
  <c r="EY62" i="3"/>
  <c r="FN62" i="3"/>
  <c r="BW31" i="3"/>
  <c r="FQ95" i="3"/>
  <c r="EY119" i="3"/>
  <c r="EY94" i="3"/>
  <c r="BW72" i="3"/>
  <c r="BW18" i="3"/>
  <c r="BW77" i="3"/>
  <c r="EY80" i="3"/>
  <c r="BW123" i="3"/>
  <c r="BW74" i="3"/>
  <c r="EY89" i="3"/>
  <c r="EY103" i="3"/>
  <c r="EY87" i="3"/>
  <c r="BW118" i="3"/>
  <c r="EY59" i="3"/>
  <c r="FF59" i="3" s="1"/>
  <c r="EY92" i="3"/>
  <c r="FN81" i="3"/>
  <c r="FN71" i="3"/>
  <c r="FQ99" i="3"/>
  <c r="EY110" i="3"/>
  <c r="BW113" i="3"/>
  <c r="EY113" i="3"/>
  <c r="BW29" i="3"/>
  <c r="BW81" i="3"/>
  <c r="FR71" i="3"/>
  <c r="GO71" i="3"/>
  <c r="GS71" i="3" s="1"/>
  <c r="FN80" i="3"/>
  <c r="GP80" i="3"/>
  <c r="GT80" i="3" s="1"/>
  <c r="FN70" i="3"/>
  <c r="BW125" i="3"/>
  <c r="BW130" i="3"/>
  <c r="BW68" i="3"/>
  <c r="BW59" i="3"/>
  <c r="FQ97" i="3"/>
  <c r="FR81" i="3"/>
  <c r="BW71" i="3"/>
  <c r="EY65" i="3"/>
  <c r="FQ104" i="3"/>
  <c r="BW101" i="3"/>
  <c r="EY101" i="3"/>
  <c r="EY130" i="3"/>
  <c r="BW15" i="3"/>
  <c r="BW58" i="3"/>
  <c r="DC86" i="3"/>
  <c r="BW69" i="3"/>
  <c r="BW131" i="3"/>
  <c r="BW129" i="3"/>
  <c r="BW35" i="3"/>
  <c r="BW82" i="3"/>
  <c r="BW112" i="3"/>
  <c r="BW83" i="3"/>
  <c r="BW102" i="3"/>
  <c r="FN76" i="3"/>
  <c r="EY125" i="3"/>
  <c r="BW97" i="3"/>
  <c r="EY67" i="3"/>
  <c r="BW67" i="3"/>
  <c r="BW119" i="3"/>
  <c r="FN77" i="3"/>
  <c r="BW85" i="3"/>
  <c r="GO47" i="3"/>
  <c r="GS47" i="3" s="1"/>
  <c r="BW89" i="3"/>
  <c r="EY70" i="3"/>
  <c r="BW64" i="3"/>
  <c r="BW100" i="3"/>
  <c r="BW103" i="3"/>
  <c r="GO68" i="3"/>
  <c r="GS68" i="3" s="1"/>
  <c r="BW34" i="3"/>
  <c r="BW66" i="3"/>
  <c r="BW80" i="3"/>
  <c r="BW111" i="3"/>
  <c r="EY111" i="3"/>
  <c r="BW27" i="3"/>
  <c r="FF76" i="3"/>
  <c r="BW116" i="3"/>
  <c r="BW121" i="3"/>
  <c r="BW110" i="3"/>
  <c r="GO46" i="3"/>
  <c r="GS46" i="3" s="1"/>
  <c r="GO64" i="3"/>
  <c r="BW96" i="3"/>
  <c r="BW126" i="3"/>
  <c r="EY126" i="3"/>
  <c r="FQ128" i="3"/>
  <c r="FF62" i="3"/>
  <c r="BW25" i="3"/>
  <c r="BW90" i="3"/>
  <c r="BW16" i="3"/>
  <c r="BW75" i="3"/>
  <c r="FN59" i="3"/>
  <c r="GO77" i="3"/>
  <c r="GS77" i="3" s="1"/>
  <c r="BW23" i="3"/>
  <c r="FQ93" i="3"/>
  <c r="GO93" i="3"/>
  <c r="GS93" i="3" s="1"/>
  <c r="FR65" i="3"/>
  <c r="BW106" i="3"/>
  <c r="BW117" i="3"/>
  <c r="EY117" i="3"/>
  <c r="BW32" i="3"/>
  <c r="BW73" i="3"/>
  <c r="FN73" i="3"/>
  <c r="BW98" i="3"/>
  <c r="EY98" i="3"/>
  <c r="DC85" i="3"/>
  <c r="BW107" i="3"/>
  <c r="BW30" i="3"/>
  <c r="FN64" i="3"/>
  <c r="BW128" i="3"/>
  <c r="FN69" i="3"/>
  <c r="FN57" i="3"/>
  <c r="BW127" i="3"/>
  <c r="EY127" i="3"/>
  <c r="EY118" i="3"/>
  <c r="GU77" i="3"/>
  <c r="FN67" i="3"/>
  <c r="BW87" i="3"/>
  <c r="BW92" i="3"/>
  <c r="BW124" i="3"/>
  <c r="BW109" i="3"/>
  <c r="EY112" i="3"/>
  <c r="BW120" i="3"/>
  <c r="EY102" i="3"/>
  <c r="BW105" i="3"/>
  <c r="EY105" i="3"/>
  <c r="FQ121" i="3"/>
  <c r="BW84" i="3"/>
  <c r="BW114" i="3"/>
  <c r="BW26" i="3"/>
  <c r="BW108" i="3"/>
  <c r="BW95" i="3"/>
  <c r="BW122" i="3"/>
  <c r="EY57" i="3"/>
  <c r="GT77" i="3"/>
  <c r="FR68" i="3"/>
  <c r="EY63" i="3"/>
  <c r="FF63" i="3" s="1"/>
  <c r="EY61" i="3"/>
  <c r="FF61" i="3" s="1"/>
  <c r="EY129" i="3"/>
  <c r="EY56" i="3"/>
  <c r="FF56" i="3" s="1"/>
  <c r="EY75" i="3"/>
  <c r="FF75" i="3" s="1"/>
  <c r="EY68" i="3"/>
  <c r="GP68" i="3"/>
  <c r="GT68" i="3" s="1"/>
  <c r="FR77" i="3"/>
  <c r="BW93" i="3"/>
  <c r="BW33" i="3"/>
  <c r="GQ80" i="3"/>
  <c r="GS80" i="3"/>
  <c r="FR60" i="3"/>
  <c r="FN60" i="3"/>
  <c r="EY60" i="3"/>
  <c r="FF60" i="3" s="1"/>
  <c r="BW70" i="3"/>
  <c r="BW78" i="3"/>
  <c r="FF64" i="3"/>
  <c r="FQ131" i="3"/>
  <c r="FN63" i="3"/>
  <c r="FN61" i="3"/>
  <c r="FN56" i="3"/>
  <c r="FN75" i="3"/>
  <c r="GQ68" i="3"/>
  <c r="BW19" i="3"/>
  <c r="BW99" i="3"/>
  <c r="BW65" i="3"/>
  <c r="BW88" i="3"/>
  <c r="FR88" i="3"/>
  <c r="EY88" i="3"/>
  <c r="FR66" i="3"/>
  <c r="EY66" i="3"/>
  <c r="BW94" i="3"/>
  <c r="GU80" i="3"/>
  <c r="BW104" i="3"/>
  <c r="BW28" i="3"/>
  <c r="BW76" i="3"/>
  <c r="FN78" i="3"/>
  <c r="EY78" i="3"/>
  <c r="FR58" i="3"/>
  <c r="FN58" i="3"/>
  <c r="EY58" i="3"/>
  <c r="FF58" i="3" s="1"/>
  <c r="BW115" i="3"/>
  <c r="BW132" i="3"/>
  <c r="BW79" i="3"/>
  <c r="FQ124" i="3"/>
  <c r="FQ109" i="3"/>
  <c r="FQ120" i="3"/>
  <c r="FQ106" i="3"/>
  <c r="FR55" i="3"/>
  <c r="FN55" i="3"/>
  <c r="EY55" i="3"/>
  <c r="FF55" i="3" s="1"/>
  <c r="GS64" i="3"/>
  <c r="FQ108" i="3"/>
  <c r="FN79" i="3"/>
  <c r="EY79" i="3"/>
  <c r="GP71" i="3"/>
  <c r="GT71" i="3" s="1"/>
  <c r="GP47" i="3"/>
  <c r="GT47" i="3" s="1"/>
  <c r="FN74" i="3"/>
  <c r="FN72" i="3"/>
  <c r="GO70" i="3"/>
  <c r="FR64" i="3"/>
  <c r="GP64" i="3"/>
  <c r="GT64" i="3" s="1"/>
  <c r="BW86" i="3"/>
  <c r="FQ107" i="3"/>
  <c r="FR74" i="3"/>
  <c r="FR72" i="3"/>
  <c r="FQ116" i="3"/>
  <c r="GP70" i="3"/>
  <c r="GT70" i="3" s="1"/>
  <c r="FQ96" i="3"/>
  <c r="FQ114" i="3"/>
  <c r="FQ115" i="3"/>
  <c r="FQ100" i="3"/>
  <c r="FQ132" i="3"/>
  <c r="FQ122" i="3"/>
  <c r="GP93" i="3"/>
  <c r="GT93" i="3" s="1"/>
  <c r="GP46" i="3"/>
  <c r="FF52" i="1"/>
  <c r="BW122" i="1"/>
  <c r="FQ97" i="1"/>
  <c r="FR57" i="1"/>
  <c r="FQ98" i="1"/>
  <c r="FQ132" i="1"/>
  <c r="FQ88" i="1"/>
  <c r="DC75" i="1"/>
  <c r="EY57" i="1"/>
  <c r="EY105" i="1"/>
  <c r="EY58" i="1"/>
  <c r="FF58" i="1" s="1"/>
  <c r="EY117" i="1"/>
  <c r="FQ80" i="1"/>
  <c r="FQ81" i="1"/>
  <c r="EY74" i="1"/>
  <c r="FQ110" i="1"/>
  <c r="EY84" i="1"/>
  <c r="EY93" i="1"/>
  <c r="EY63" i="1"/>
  <c r="EY94" i="1"/>
  <c r="EY62" i="1"/>
  <c r="GP62" i="1"/>
  <c r="GT62" i="1" s="1"/>
  <c r="EY123" i="1"/>
  <c r="EY61" i="1"/>
  <c r="FF61" i="1" s="1"/>
  <c r="FN54" i="1"/>
  <c r="GP88" i="1"/>
  <c r="GT88" i="1" s="1"/>
  <c r="FR65" i="1"/>
  <c r="EY92" i="1"/>
  <c r="EY56" i="1"/>
  <c r="EY104" i="1"/>
  <c r="FR62" i="1"/>
  <c r="FR56" i="1"/>
  <c r="FQ100" i="1"/>
  <c r="FQ121" i="1"/>
  <c r="FQ127" i="1"/>
  <c r="GO49" i="1"/>
  <c r="FQ115" i="1"/>
  <c r="FQ119" i="1"/>
  <c r="FN58" i="1"/>
  <c r="FQ82" i="1"/>
  <c r="FQ118" i="1"/>
  <c r="FQ78" i="1"/>
  <c r="EY55" i="1"/>
  <c r="FF55" i="1" s="1"/>
  <c r="FN67" i="1"/>
  <c r="FN61" i="1"/>
  <c r="FR63" i="1"/>
  <c r="FQ122" i="1"/>
  <c r="FQ124" i="1"/>
  <c r="GP49" i="1"/>
  <c r="GT49" i="1" s="1"/>
  <c r="EY82" i="1"/>
  <c r="GQ28" i="6" l="1"/>
  <c r="GQ27" i="6"/>
  <c r="GT27" i="6"/>
  <c r="GQ55" i="6"/>
  <c r="GS55" i="6"/>
  <c r="GS49" i="6"/>
  <c r="GQ49" i="6"/>
  <c r="GQ64" i="6"/>
  <c r="GS64" i="6"/>
  <c r="GS48" i="6"/>
  <c r="GQ48" i="6"/>
  <c r="GQ53" i="6"/>
  <c r="GQ47" i="6"/>
  <c r="GQ41" i="4"/>
  <c r="GT53" i="4"/>
  <c r="GQ53" i="4"/>
  <c r="GQ88" i="1"/>
  <c r="GQ62" i="1"/>
  <c r="GQ77" i="3"/>
  <c r="GQ93" i="3"/>
  <c r="GQ70" i="3"/>
  <c r="GS70" i="3"/>
  <c r="GQ71" i="3"/>
  <c r="GT46" i="3"/>
  <c r="GQ46" i="3"/>
  <c r="GQ64" i="3"/>
  <c r="GQ47" i="3"/>
  <c r="GQ49" i="1"/>
  <c r="GS4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ZM</author>
    <author>Gabcova Gabriela</author>
    <author>Žužla</author>
    <author>C009745 user</author>
  </authors>
  <commentList>
    <comment ref="M1" authorId="0" shapeId="0" xr:uid="{85A5A0E0-D1C3-4EE2-BD98-B3B2748ADD07}">
      <text>
        <r>
          <rPr>
            <sz val="9"/>
            <color indexed="81"/>
            <rFont val="Tahoma"/>
            <family val="2"/>
            <charset val="238"/>
          </rPr>
          <t xml:space="preserve">1 clear, slightly yellow 
2 yellow
3 clear with white clumps
4 clear viscous
5 cloudy
6 cloudy with clumps
7 cloudy with cloths
8 orange
9 bloody
10 bloody with clusters
11 white sediment
12 small particles
13 brown
</t>
        </r>
      </text>
    </comment>
    <comment ref="N1" authorId="1" shapeId="0" xr:uid="{2F285043-9E35-4C47-9BC4-A120C45F30CF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- normal 
L - low
H - high</t>
        </r>
      </text>
    </comment>
    <comment ref="AB1" authorId="2" shapeId="0" xr:uid="{C3ADE96D-64C0-4D1E-B00C-C955FEDF090E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D1" authorId="1" shapeId="0" xr:uid="{F3B09C5A-CC6A-4A34-8D12-EE92399C2B4B}">
      <text>
        <r>
          <rPr>
            <b/>
            <sz val="9"/>
            <color indexed="81"/>
            <rFont val="Tahoma"/>
            <family val="2"/>
            <charset val="238"/>
          </rPr>
          <t>Gabcova Gabriela
oranžovým je po filtrácii
čiernym před filtráciou - nativka</t>
        </r>
      </text>
    </comment>
    <comment ref="AS1" authorId="0" shapeId="0" xr:uid="{DCDD0525-C8C7-4E6D-AC3D-8FAD39CDFEBC}">
      <text>
        <r>
          <rPr>
            <b/>
            <sz val="9"/>
            <color indexed="81"/>
            <rFont val="Tahoma"/>
            <family val="2"/>
            <charset val="238"/>
          </rPr>
          <t>F1: L/M menší než 1
F2: L/M větší než 1
M1: L/M menší než 3
M2: L/M větší než 3</t>
        </r>
      </text>
    </comment>
    <comment ref="AU1" authorId="0" shapeId="0" xr:uid="{0136CA03-6FAF-4D7E-BF7E-6A919BF2D097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F1: L/(M+N) &lt; 0,95 a  N &lt; 30,1 %
F2: L/(M+N) ≥ 0,95 a  N &lt; 30,1 %
M1: L/(M+N) &lt; 0,95 a  N &lt; 30,1 %
M2: L/(M+N) ≥ 0,95 a  N &lt; 30,1 %</t>
        </r>
      </text>
    </comment>
    <comment ref="CZ1" authorId="2" shapeId="0" xr:uid="{021264EB-A130-47E9-9880-70BD8FEE9C5D}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B1" authorId="0" shapeId="0" xr:uid="{CB87CCE3-213E-41ED-947D-27995707883E}">
      <text>
        <r>
          <rPr>
            <b/>
            <sz val="9"/>
            <color indexed="81"/>
            <rFont val="Tahoma"/>
            <family val="2"/>
            <charset val="238"/>
          </rPr>
          <t>ZM:
F1 a M1: L/(M+N) &lt; 0,95 a  N &lt; 30,1 %
F2 a M2: L/(M+N) ≥ 0,95 a  N &lt; 30,1 %
M1-NEU a F1-NEU : L/M &lt; 0,95 a  N &gt; 30 % a &lt; 75,1 %
M2-NEU a F2-NEU: L/M ≥ 0,95 a  N &gt; 30 % a &lt; 75,1 %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 xml:space="preserve">
M-NEU a F-NEU : 0,95 a  N &gt; 75 %
</t>
        </r>
      </text>
    </comment>
    <comment ref="DK1" authorId="0" shapeId="0" xr:uid="{306F0A59-385F-474F-8301-F766C1A03961}">
      <text>
        <r>
          <rPr>
            <b/>
            <sz val="9"/>
            <color indexed="81"/>
            <rFont val="Tahoma"/>
            <family val="2"/>
            <charset val="238"/>
          </rPr>
          <t>1 = hip
2 = knee
2a=Bakerova cysta v koleni
3=shoulder
4=elbow
5=ankle</t>
        </r>
      </text>
    </comment>
    <comment ref="DN1" authorId="1" shapeId="0" xr:uid="{4B9D7DBB-F5DB-44B1-8CF8-AD4F3C187AE1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The diagnosis at the time of the sample collection.
0 - aseptic
1 - infectious</t>
        </r>
      </text>
    </comment>
    <comment ref="DR1" authorId="0" shapeId="0" xr:uid="{EA25417D-6F48-4F44-B1A7-F1C8396935AB}">
      <text>
        <r>
          <rPr>
            <b/>
            <sz val="9"/>
            <color indexed="81"/>
            <rFont val="Tahoma"/>
            <family val="2"/>
            <charset val="238"/>
          </rPr>
          <t>ref. meze: 0-5 mg/l</t>
        </r>
      </text>
    </comment>
    <comment ref="DS1" authorId="0" shapeId="0" xr:uid="{1C4B4DD2-3D9D-44C1-A9C1-AEECA95A7A34}">
      <text>
        <r>
          <rPr>
            <b/>
            <sz val="9"/>
            <color indexed="81"/>
            <rFont val="Tahoma"/>
            <family val="2"/>
            <charset val="238"/>
          </rPr>
          <t>ref. meze: 1,5-7 ng/l</t>
        </r>
      </text>
    </comment>
    <comment ref="EA1" authorId="0" shapeId="0" xr:uid="{0B94D80F-0708-4AAC-8F8F-9F2A0F5F98AC}">
      <text>
        <r>
          <rPr>
            <b/>
            <sz val="9"/>
            <color indexed="81"/>
            <rFont val="Tahoma"/>
            <family val="2"/>
            <charset val="238"/>
          </rPr>
          <t>0 - kultivace negativní
1 - koaguláza pozitivní stafylokok (S. aureus, S. intermedius)
2 - koaguláza negativní stafylokok (S. epidermidis, S. saprophyticus, S. haemolyticus, S. hominis, S. capitis)
3 - anhemolytický a viridující streptokok (S. pneumoniae, S. mutans, S. salivarius, S. bovis, S. urinalis)
4 - beta hemolytický streptokok  (S. pyogenes, S. agalactiae, S. dysgalactiae)
5 - Enterokoky
6 - G-tyčky z čeledi Enterobacteriaceae
7 - pseudomonády
8 - velmi suspektní kontaminace: Bacillus, Micrococcus, Corynebacterium
9 - ostatní</t>
        </r>
      </text>
    </comment>
    <comment ref="EG1" authorId="2" shapeId="0" xr:uid="{C66C2D8F-AFF3-488D-9699-0CDD110E68FE}">
      <text>
        <r>
          <rPr>
            <b/>
            <sz val="9"/>
            <color indexed="81"/>
            <rFont val="Tahoma"/>
            <family val="2"/>
            <charset val="238"/>
          </rPr>
          <t>Semiquantitative estimate of intraoperative fluid volume:
1 - no or very little fluid
2 - up to 5 ml in hip joint, up to 25 ml in knee joint
3 - more than 5 ml in hip joint, more than 25 ml in knee joint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L1" authorId="2" shapeId="0" xr:uid="{3CA8EFBC-FC3D-457F-A5E1-AFCD7D8185F7}">
      <text>
        <r>
          <rPr>
            <b/>
            <sz val="9"/>
            <color indexed="81"/>
            <rFont val="Tahoma"/>
            <family val="2"/>
            <charset val="238"/>
          </rPr>
          <t>0 - no pain
1 - mild pain
2 - intermediate pain, that needs to be treated with non-opioid analgesics or NSAID
3 - severe pain that needs to be treated with NSAID or opiods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W1" authorId="0" shapeId="0" xr:uid="{2B984827-9076-4794-8A54-DC18BFF4FDEF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hodnota SSC/CD45+ gatu 
úprava přes singletový gate je ztráta buněk!!!</t>
        </r>
      </text>
    </comment>
    <comment ref="FJ1" authorId="2" shapeId="0" xr:uid="{69CBA4B1-D514-4311-AE4E-2637130FCA2B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S1" authorId="1" shapeId="0" xr:uid="{5DAA3663-81EA-4B0A-8F38-825C9793AA24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FT1" authorId="1" shapeId="0" xr:uid="{9744296C-6552-4BE0-BF79-03CE6651A939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teplota, zarudnutí, bolest atd</t>
        </r>
      </text>
    </comment>
    <comment ref="FU1" authorId="1" shapeId="0" xr:uid="{4FB42678-F7D5-453B-BCCA-BF0CB2418715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GC1" authorId="1" shapeId="0" xr:uid="{84BDD9CC-A93F-485C-A5E7-51FEE103C9AF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 | Freq. of Parent</t>
        </r>
      </text>
    </comment>
    <comment ref="GD1" authorId="1" shapeId="0" xr:uid="{13FCFAE4-D4CD-4E55-ADAE-C3459F0745D9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GE1" authorId="1" shapeId="0" xr:uid="{95730EFC-9434-4927-97ED-1E941FE6A85A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GF1" authorId="1" shapeId="0" xr:uid="{9D2C130A-D6A9-4AC0-953B-74A16A33DD37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 | Freq. of Parent</t>
        </r>
      </text>
    </comment>
    <comment ref="GG1" authorId="1" shapeId="0" xr:uid="{3F1C9529-8F8F-4BF9-B4F8-FBDD7C6735C3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H1" authorId="1" shapeId="0" xr:uid="{725D537F-E88C-4F44-80C0-62BB2D5752EE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K1" authorId="1" shapeId="0" xr:uid="{F7625947-7819-46DE-90D9-EC10F1B3C910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L1" authorId="1" shapeId="0" xr:uid="{A7175C1D-CBAB-483E-9825-D4CDA112EEB0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M1" authorId="1" shapeId="0" xr:uid="{4C60C133-6A94-412B-AFE9-DB26075B4B12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% minus NEU DHR123 %</t>
        </r>
      </text>
    </comment>
    <comment ref="GN1" authorId="1" shapeId="0" xr:uid="{EF2453A9-A438-4237-9E0C-240428C940F4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MFI minus NEU DHR123 MFI</t>
        </r>
      </text>
    </comment>
    <comment ref="DE20" authorId="2" shapeId="0" xr:uid="{3EEB006C-B80B-486D-B5DE-01964DB78F2B}">
      <text>
        <r>
          <rPr>
            <b/>
            <sz val="9"/>
            <color indexed="81"/>
            <rFont val="Tahoma"/>
            <family val="2"/>
            <charset val="238"/>
          </rPr>
          <t>50µL</t>
        </r>
      </text>
    </comment>
    <comment ref="DR37" authorId="3" shapeId="0" xr:uid="{749C13E8-E186-48E6-8B27-60F8B244F5AA}">
      <text>
        <r>
          <rPr>
            <b/>
            <sz val="9"/>
            <color indexed="81"/>
            <rFont val="Tahoma"/>
            <family val="2"/>
            <charset val="238"/>
          </rPr>
          <t>odběr 25.1.2018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ZM</author>
    <author>Gabcova Gabriela</author>
    <author>Žužla</author>
    <author>C009745 user</author>
  </authors>
  <commentList>
    <comment ref="M1" authorId="0" shapeId="0" xr:uid="{AB347755-25F4-43D7-8B84-88B15CE2B054}">
      <text>
        <r>
          <rPr>
            <sz val="9"/>
            <color indexed="81"/>
            <rFont val="Tahoma"/>
            <family val="2"/>
            <charset val="238"/>
          </rPr>
          <t xml:space="preserve">1 clear, slightly yellow 
2 yellow
3 clear with white clumps
4 clear viscous
5 cloudy
6 cloudy with clumps
7 cloudy with cloths
8 orange
9 bloody
10 bloody with clusters
11 white sediment
12 small particles
13 brown
</t>
        </r>
      </text>
    </comment>
    <comment ref="N1" authorId="1" shapeId="0" xr:uid="{7E5C4011-0A3E-4797-9A8C-5CB87195E895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- normal 
L - low
H - high</t>
        </r>
      </text>
    </comment>
    <comment ref="AB1" authorId="2" shapeId="0" xr:uid="{FF4F3290-09A6-43B9-91B4-2537C792DF22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D1" authorId="1" shapeId="0" xr:uid="{57D94B01-CF83-460A-BD9A-D786560DFAAD}">
      <text>
        <r>
          <rPr>
            <b/>
            <sz val="9"/>
            <color indexed="81"/>
            <rFont val="Tahoma"/>
            <family val="2"/>
            <charset val="238"/>
          </rPr>
          <t>Gabcova Gabriela
oranžovým je po filtrácii
čiernym před filtráciou - nativka</t>
        </r>
      </text>
    </comment>
    <comment ref="AS1" authorId="0" shapeId="0" xr:uid="{99604349-D9B2-45A5-8AEF-20E0B154EF49}">
      <text>
        <r>
          <rPr>
            <b/>
            <sz val="9"/>
            <color indexed="81"/>
            <rFont val="Tahoma"/>
            <family val="2"/>
            <charset val="238"/>
          </rPr>
          <t>F1: L/M menší než 1
F2: L/M větší než 1
M1: L/M menší než 3
M2: L/M větší než 3</t>
        </r>
      </text>
    </comment>
    <comment ref="AU1" authorId="0" shapeId="0" xr:uid="{6A86D0C9-C87C-4379-B851-24DB3FB45F0D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F1: L/(M+N) &lt; 0,95 a  N &lt; 30,1 %
F2: L/(M+N) ≥ 0,95 a  N &lt; 30,1 %
M1: L/(M+N) &lt; 0,95 a  N &lt; 30,1 %
M2: L/(M+N) ≥ 0,95 a  N &lt; 30,1 %</t>
        </r>
      </text>
    </comment>
    <comment ref="CZ1" authorId="2" shapeId="0" xr:uid="{02734CD1-75A5-4F22-BE5B-D06AB585AAC5}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B1" authorId="0" shapeId="0" xr:uid="{8148958C-9420-4438-BDB4-B9A60E72E134}">
      <text>
        <r>
          <rPr>
            <b/>
            <sz val="9"/>
            <color indexed="81"/>
            <rFont val="Tahoma"/>
            <family val="2"/>
            <charset val="238"/>
          </rPr>
          <t>ZM:
F1 a M1: L/(M+N) &lt; 0,95 a  N &lt; 30,1 %
F2 a M2: L/(M+N) ≥ 0,95 a  N &lt; 30,1 %
M1-NEU a F1-NEU : L/M &lt; 0,95 a  N &gt; 30 % a &lt; 75,1 %
M2-NEU a F2-NEU: L/M ≥ 0,95 a  N &gt; 30 % a &lt; 75,1 %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 xml:space="preserve">
M-NEU a F-NEU : 0,95 a  N &gt; 75 %
</t>
        </r>
      </text>
    </comment>
    <comment ref="DK1" authorId="0" shapeId="0" xr:uid="{845776E1-7675-44B9-9154-AE6BB4A3F451}">
      <text>
        <r>
          <rPr>
            <b/>
            <sz val="9"/>
            <color indexed="81"/>
            <rFont val="Tahoma"/>
            <family val="2"/>
            <charset val="238"/>
          </rPr>
          <t>1 = hip
2 = knee
2a=Bakerova cysta v koleni
3=shoulder
4=elbow
5=ankle</t>
        </r>
      </text>
    </comment>
    <comment ref="DN1" authorId="1" shapeId="0" xr:uid="{C7CC5260-9512-4C3E-AB99-F42A30A2035D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The diagnosis at the time of the sample collection.
0 - aseptic
1 - infectious</t>
        </r>
      </text>
    </comment>
    <comment ref="DR1" authorId="0" shapeId="0" xr:uid="{45EC821C-7AD9-4962-9B25-AEEEFDB94E91}">
      <text>
        <r>
          <rPr>
            <b/>
            <sz val="9"/>
            <color indexed="81"/>
            <rFont val="Tahoma"/>
            <family val="2"/>
            <charset val="238"/>
          </rPr>
          <t>ref. meze: 0-5 mg/l</t>
        </r>
      </text>
    </comment>
    <comment ref="DS1" authorId="0" shapeId="0" xr:uid="{BB98FD08-0C8F-4B47-B29C-7B6352E8BF18}">
      <text>
        <r>
          <rPr>
            <b/>
            <sz val="9"/>
            <color indexed="81"/>
            <rFont val="Tahoma"/>
            <family val="2"/>
            <charset val="238"/>
          </rPr>
          <t>ref. meze: 1,5-7 ng/l</t>
        </r>
      </text>
    </comment>
    <comment ref="EA1" authorId="0" shapeId="0" xr:uid="{9D4695B4-A97C-4113-8003-5BFF275DE2D0}">
      <text>
        <r>
          <rPr>
            <b/>
            <sz val="9"/>
            <color indexed="81"/>
            <rFont val="Tahoma"/>
            <family val="2"/>
            <charset val="238"/>
          </rPr>
          <t>0 - kultivace negativní
1 - koaguláza pozitivní stafylokok (S. aureus, S. intermedius)
2 - koaguláza negativní stafylokok (S. epidermidis, S. saprophyticus, S. haemolyticus, S. hominis, S. capitis)
3 - anhemolytický a viridující streptokok (S. pneumoniae, S. mutans, S. salivarius, S. bovis, S. urinalis)
4 - beta hemolytický streptokok  (S. pyogenes, S. agalactiae, S. dysgalactiae)
5 - Enterokoky
6 - G-tyčky z čeledi Enterobacteriaceae
7 - pseudomonády
8 - velmi suspektní kontaminace: Bacillus, Micrococcus, Corynebacterium
9 - ostatní</t>
        </r>
      </text>
    </comment>
    <comment ref="EG1" authorId="2" shapeId="0" xr:uid="{29631572-2DB7-412D-ACCA-0CF89AC9AB47}">
      <text>
        <r>
          <rPr>
            <b/>
            <sz val="9"/>
            <color indexed="81"/>
            <rFont val="Tahoma"/>
            <family val="2"/>
            <charset val="238"/>
          </rPr>
          <t>Semiquantitative estimate of intraoperative fluid volume:
1 - no or very little fluid
2 - up to 5 ml in hip joint, up to 25 ml in knee joint
3 - more than 5 ml in hip joint, more than 25 ml in knee joint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L1" authorId="2" shapeId="0" xr:uid="{33283D2F-60AD-4C81-BEEA-517832B5C025}">
      <text>
        <r>
          <rPr>
            <b/>
            <sz val="9"/>
            <color indexed="81"/>
            <rFont val="Tahoma"/>
            <family val="2"/>
            <charset val="238"/>
          </rPr>
          <t>0 - no pain
1 - mild pain
2 - intermediate pain, that needs to be treated with non-opioid analgesics or NSAID
3 - severe pain that needs to be treated with NSAID or opiods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W1" authorId="0" shapeId="0" xr:uid="{5DD29C11-CDD1-438B-838F-47CE390A9AD7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hodnota SSC/CD45+ gatu 
úprava přes singletový gate je ztráta buněk!!!</t>
        </r>
      </text>
    </comment>
    <comment ref="FJ1" authorId="2" shapeId="0" xr:uid="{EFB54990-961F-439D-A0D4-A2964F4F599A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S1" authorId="1" shapeId="0" xr:uid="{3248DBE2-C829-4A11-9C86-BC02F800CA09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FT1" authorId="1" shapeId="0" xr:uid="{2239AECA-FA05-476C-8538-9F4799626672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teplota, zarudnutí, bolest atd</t>
        </r>
      </text>
    </comment>
    <comment ref="FU1" authorId="1" shapeId="0" xr:uid="{D8BB7522-E7D1-448F-B9C1-D867FD353D72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GC1" authorId="1" shapeId="0" xr:uid="{9C01EEF2-40C5-4F3D-9808-56CCF5F04693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 | Freq. of Parent</t>
        </r>
      </text>
    </comment>
    <comment ref="GD1" authorId="1" shapeId="0" xr:uid="{6F289481-5410-4947-BB31-303523411D0E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GE1" authorId="1" shapeId="0" xr:uid="{2DDDA805-A472-44D4-A041-AA0A2305A354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GF1" authorId="1" shapeId="0" xr:uid="{CCC80A58-28A7-452A-B4EE-88CF5F5B4E30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 | Freq. of Parent</t>
        </r>
      </text>
    </comment>
    <comment ref="GG1" authorId="1" shapeId="0" xr:uid="{755FDD44-BA42-4160-801A-FE4C8BAF6E7D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H1" authorId="1" shapeId="0" xr:uid="{CF9EEAE5-F7FC-4F43-91BC-6D6F5994391C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K1" authorId="1" shapeId="0" xr:uid="{02A0DA04-5748-4A5D-B739-879EA40B4B21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L1" authorId="1" shapeId="0" xr:uid="{88BAF0A9-F30E-4AF9-A28B-F1829E5B2E4A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M1" authorId="1" shapeId="0" xr:uid="{F986E549-4547-4645-8778-5C3D0619FE18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% minus NEU DHR123 %</t>
        </r>
      </text>
    </comment>
    <comment ref="GN1" authorId="1" shapeId="0" xr:uid="{A0C9E69E-60AC-4910-9F78-E58793044C15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MFI minus NEU DHR123 MFI</t>
        </r>
      </text>
    </comment>
    <comment ref="DE17" authorId="2" shapeId="0" xr:uid="{118F46CC-B0D3-4009-AD35-B6F38A258552}">
      <text>
        <r>
          <rPr>
            <b/>
            <sz val="9"/>
            <color indexed="81"/>
            <rFont val="Tahoma"/>
            <family val="2"/>
            <charset val="238"/>
          </rPr>
          <t>50µL</t>
        </r>
      </text>
    </comment>
    <comment ref="DR30" authorId="3" shapeId="0" xr:uid="{7A5E27B4-D226-46F3-BD29-36318D0B21E4}">
      <text>
        <r>
          <rPr>
            <b/>
            <sz val="9"/>
            <color indexed="81"/>
            <rFont val="Tahoma"/>
            <family val="2"/>
            <charset val="238"/>
          </rPr>
          <t>odběr 25.1.2018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ZM</author>
    <author>Gabcova Gabriela</author>
    <author>Žužla</author>
    <author>Svoboda Michal, MUDr.</author>
  </authors>
  <commentList>
    <comment ref="M1" authorId="0" shapeId="0" xr:uid="{342F8417-2BAD-4973-9743-3B7C2BD88751}">
      <text>
        <r>
          <rPr>
            <sz val="9"/>
            <color indexed="81"/>
            <rFont val="Tahoma"/>
            <family val="2"/>
            <charset val="238"/>
          </rPr>
          <t xml:space="preserve">1 clear, slightly yellow 
2 yellow
3 clear with white clumps
4 clear viscous
5 cloudy
6 cloudy with clumps
7 cloudy with cloths
8 orange
9 bloody
10 bloody with clusters
11 white sediment
12 small particles
13 brown
</t>
        </r>
      </text>
    </comment>
    <comment ref="N1" authorId="1" shapeId="0" xr:uid="{DA694960-CDF1-4BCD-B85F-4F94D3F6FEF0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- normal 
L - low
H - high</t>
        </r>
      </text>
    </comment>
    <comment ref="AB1" authorId="2" shapeId="0" xr:uid="{90DB3BC6-0038-44D2-94E2-37972184B7BA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D1" authorId="1" shapeId="0" xr:uid="{4357F685-5588-40D7-B44B-D36D4F0DA7A8}">
      <text>
        <r>
          <rPr>
            <b/>
            <sz val="9"/>
            <color indexed="81"/>
            <rFont val="Tahoma"/>
            <family val="2"/>
            <charset val="238"/>
          </rPr>
          <t>Gabcova Gabriela
oranžovým je po filtrácii
čiernym před filtráciou - nativka</t>
        </r>
      </text>
    </comment>
    <comment ref="AS1" authorId="0" shapeId="0" xr:uid="{60272F0B-A1EB-402D-BADE-102925613967}">
      <text>
        <r>
          <rPr>
            <b/>
            <sz val="9"/>
            <color indexed="81"/>
            <rFont val="Tahoma"/>
            <family val="2"/>
            <charset val="238"/>
          </rPr>
          <t>F1: L/M menší než 1
F2: L/M větší než 1
M1: L/M menší než 3
M2: L/M větší než 3</t>
        </r>
      </text>
    </comment>
    <comment ref="AU1" authorId="0" shapeId="0" xr:uid="{FC38646B-6172-4806-8119-A5EC63867788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F1: L/(M+N) &lt; 0,95 a  N &lt; 30,1 %
F2: L/(M+N) ≥ 0,95 a  N &lt; 30,1 %
M1: L/(M+N) &lt; 0,95 a  N &lt; 30,1 %
M2: L/(M+N) ≥ 0,95 a  N &lt; 30,1 %</t>
        </r>
      </text>
    </comment>
    <comment ref="CZ1" authorId="2" shapeId="0" xr:uid="{0752D657-04C6-4E7D-855E-447EFB16C3A4}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B1" authorId="0" shapeId="0" xr:uid="{3BE997FA-36AB-4B7F-81BB-201C3FB1908D}">
      <text>
        <r>
          <rPr>
            <b/>
            <sz val="9"/>
            <color indexed="81"/>
            <rFont val="Tahoma"/>
            <family val="2"/>
            <charset val="238"/>
          </rPr>
          <t>ZM:
F1 a M1: L/(M+N) &lt; 0,95 a  N &lt; 30,1 %
F2 a M2: L/(M+N) ≥ 0,95 a  N &lt; 30,1 %
M1-NEU a F1-NEU : L/M &lt; 0,95 a  N &gt; 30 % a &lt; 75,1 %
M2-NEU a F2-NEU: L/M ≥ 0,95 a  N &gt; 30 % a &lt; 75,1 %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 xml:space="preserve">
M-NEU a F-NEU : 0,95 a  N &gt; 75 %
</t>
        </r>
      </text>
    </comment>
    <comment ref="DK1" authorId="0" shapeId="0" xr:uid="{ED90F76C-8404-40F4-BA3B-90A7D3EB0FB6}">
      <text>
        <r>
          <rPr>
            <b/>
            <sz val="9"/>
            <color indexed="81"/>
            <rFont val="Tahoma"/>
            <family val="2"/>
            <charset val="238"/>
          </rPr>
          <t>1 = hip
2 = knee
2a=Bakerova cysta v koleni
3=shoulder
4=elbow
5=ankle</t>
        </r>
      </text>
    </comment>
    <comment ref="DN1" authorId="1" shapeId="0" xr:uid="{4D780478-70D6-453A-AE6A-BC4CECCF2FFB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The diagnosis at the time of the sample collection.
0 - aseptic
1 - infectious</t>
        </r>
      </text>
    </comment>
    <comment ref="DR1" authorId="0" shapeId="0" xr:uid="{54CC7978-0BCA-49A8-9AB9-9001459DAB17}">
      <text>
        <r>
          <rPr>
            <b/>
            <sz val="9"/>
            <color indexed="81"/>
            <rFont val="Tahoma"/>
            <family val="2"/>
            <charset val="238"/>
          </rPr>
          <t>ref. meze: 0-5 mg/l</t>
        </r>
      </text>
    </comment>
    <comment ref="DS1" authorId="0" shapeId="0" xr:uid="{77DA0F8D-9BCF-4EE6-BEE7-9B4D94386716}">
      <text>
        <r>
          <rPr>
            <b/>
            <sz val="9"/>
            <color indexed="81"/>
            <rFont val="Tahoma"/>
            <family val="2"/>
            <charset val="238"/>
          </rPr>
          <t>ref. meze: 1,5-7 ng/l</t>
        </r>
      </text>
    </comment>
    <comment ref="EA1" authorId="0" shapeId="0" xr:uid="{074A61F5-94E7-4AA0-A49D-E5C8AD5C3537}">
      <text>
        <r>
          <rPr>
            <b/>
            <sz val="9"/>
            <color indexed="81"/>
            <rFont val="Tahoma"/>
            <family val="2"/>
            <charset val="238"/>
          </rPr>
          <t>0 - kultivace negativní
1 - koaguláza pozitivní stafylokok (S. aureus, S. intermedius)
2 - koaguláza negativní stafylokok (S. epidermidis, S. saprophyticus, S. haemolyticus, S. hominis, S. capitis)
3 - anhemolytický a viridující streptokok (S. pneumoniae, S. mutans, S. salivarius, S. bovis, S. urinalis)
4 - beta hemolytický streptokok  (S. pyogenes, S. agalactiae, S. dysgalactiae)
5 - Enterokoky
6 - G-tyčky z čeledi Enterobacteriaceae
7 - pseudomonády
8 - velmi suspektní kontaminace: Bacillus, Micrococcus, Corynebacterium
9 - ostatní</t>
        </r>
      </text>
    </comment>
    <comment ref="EG1" authorId="2" shapeId="0" xr:uid="{420D2953-0AB3-4A2F-BB87-16E8104AA1C7}">
      <text>
        <r>
          <rPr>
            <b/>
            <sz val="9"/>
            <color indexed="81"/>
            <rFont val="Tahoma"/>
            <family val="2"/>
            <charset val="238"/>
          </rPr>
          <t>Semiquantitative estimate of intraoperative fluid volume:
1 - no or very little fluid
2 - up to 5 ml in hip joint, up to 25 ml in knee joint
3 - more than 5 ml in hip joint, more than 25 ml in knee joint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L1" authorId="2" shapeId="0" xr:uid="{FE221215-7FB5-414B-BD55-71EF29C7729A}">
      <text>
        <r>
          <rPr>
            <b/>
            <sz val="9"/>
            <color indexed="81"/>
            <rFont val="Tahoma"/>
            <family val="2"/>
            <charset val="238"/>
          </rPr>
          <t>0 - no pain
1 - mild pain
2 - intermediate pain, that needs to be treated with non-opioid analgesics or NSAID
3 - severe pain that needs to be treated with NSAID or opiods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W1" authorId="0" shapeId="0" xr:uid="{8568E560-87AF-43EC-ABF3-1DD927B23FBF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hodnota SSC/CD45+ gatu 
úprava přes singletový gate je ztráta buněk!!!</t>
        </r>
      </text>
    </comment>
    <comment ref="FJ1" authorId="2" shapeId="0" xr:uid="{B72EC2FF-DF03-4D8B-92E4-8F760C8A7094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S1" authorId="1" shapeId="0" xr:uid="{EC886C6C-9955-42FA-B112-4A14C2ED14C2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FT1" authorId="1" shapeId="0" xr:uid="{078AD369-4C32-4021-BB4F-43A552ADD235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teplota, zarudnutí, bolest atd</t>
        </r>
      </text>
    </comment>
    <comment ref="FU1" authorId="1" shapeId="0" xr:uid="{BF4483AE-9D15-4ED4-AE13-B3943BEF068D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GC1" authorId="1" shapeId="0" xr:uid="{B5530339-8286-4943-857F-6F614F36218E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 | Freq. of Parent</t>
        </r>
      </text>
    </comment>
    <comment ref="GD1" authorId="1" shapeId="0" xr:uid="{B8C68570-278D-4BDA-AC55-5ACF488F58A9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GE1" authorId="1" shapeId="0" xr:uid="{3858F1ED-B3EF-43FB-9E4C-4DA519A550C3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GF1" authorId="1" shapeId="0" xr:uid="{9798D463-54FC-4DE5-A106-68551397D9AF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 | Freq. of Parent</t>
        </r>
      </text>
    </comment>
    <comment ref="GG1" authorId="1" shapeId="0" xr:uid="{7E497659-3F1E-4121-A9EE-25219D1DDDE7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H1" authorId="1" shapeId="0" xr:uid="{D29828D7-B105-451B-A817-A4E465A4BD91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K1" authorId="1" shapeId="0" xr:uid="{707821E9-E09C-4F24-9010-86ECF3B6A916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L1" authorId="1" shapeId="0" xr:uid="{FA9A6C1A-B6E5-45FA-9EA1-D74B2A9AA14E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M1" authorId="1" shapeId="0" xr:uid="{9E154773-37FC-46A2-8A28-8552A3338CD8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% minus NEU DHR123 %</t>
        </r>
      </text>
    </comment>
    <comment ref="GN1" authorId="1" shapeId="0" xr:uid="{1E67F82A-FE66-41E7-ACF8-206BB4DD408B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MFI minus NEU DHR123 MFI</t>
        </r>
      </text>
    </comment>
    <comment ref="EA7" authorId="3" shapeId="0" xr:uid="{434C8F4D-4877-4CC4-86C5-F03A24F6CC7B}">
      <text>
        <r>
          <rPr>
            <i/>
            <sz val="9"/>
            <color indexed="81"/>
            <rFont val="Tahoma"/>
            <family val="2"/>
            <charset val="238"/>
          </rPr>
          <t>Staphylococcus hominis</t>
        </r>
        <r>
          <rPr>
            <sz val="9"/>
            <color indexed="81"/>
            <rFont val="Tahoma"/>
            <family val="2"/>
            <charset val="238"/>
          </rPr>
          <t xml:space="preserve"> sporadic</t>
        </r>
      </text>
    </comment>
    <comment ref="DF28" authorId="2" shapeId="0" xr:uid="{EF0A395F-3562-4118-B750-D04B6AD83E19}">
      <text>
        <r>
          <rPr>
            <b/>
            <sz val="9"/>
            <color indexed="81"/>
            <rFont val="Tahoma"/>
            <family val="2"/>
            <charset val="238"/>
          </rPr>
          <t>70µL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ZM</author>
    <author>Gabcova Gabriela</author>
    <author>Žužla</author>
  </authors>
  <commentList>
    <comment ref="M1" authorId="0" shapeId="0" xr:uid="{59186C42-3BBB-418C-AEDD-39CDE0A0E431}">
      <text>
        <r>
          <rPr>
            <sz val="9"/>
            <color indexed="81"/>
            <rFont val="Tahoma"/>
            <family val="2"/>
            <charset val="238"/>
          </rPr>
          <t xml:space="preserve">1 clear, slightly yellow 
2 yellow
3 clear with white clumps
4 clear viscous
5 cloudy
6 cloudy with clumps
7 cloudy with cloths
8 orange
9 bloody
10 bloody with clusters
11 white sediment
12 small particles
13 brown
</t>
        </r>
      </text>
    </comment>
    <comment ref="N1" authorId="1" shapeId="0" xr:uid="{D38D2F9A-71F9-4BFA-ABBD-8028C3FEB929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- normal 
L - low
H - high</t>
        </r>
      </text>
    </comment>
    <comment ref="AB1" authorId="2" shapeId="0" xr:uid="{1FA65CB9-A66B-42EB-A1F1-426AF48EDAFC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D1" authorId="1" shapeId="0" xr:uid="{09974AB6-3482-45E3-AE9D-9A2E674BE283}">
      <text>
        <r>
          <rPr>
            <b/>
            <sz val="9"/>
            <color indexed="81"/>
            <rFont val="Tahoma"/>
            <family val="2"/>
            <charset val="238"/>
          </rPr>
          <t>Gabcova Gabriela
oranžovým je po filtrácii
čiernym před filtráciou - nativka</t>
        </r>
      </text>
    </comment>
    <comment ref="AS1" authorId="0" shapeId="0" xr:uid="{4098ABE7-C3C4-4EC8-BBF6-6002E701FE71}">
      <text>
        <r>
          <rPr>
            <b/>
            <sz val="9"/>
            <color indexed="81"/>
            <rFont val="Tahoma"/>
            <family val="2"/>
            <charset val="238"/>
          </rPr>
          <t>F1: L/M menší než 1
F2: L/M větší než 1
M1: L/M menší než 3
M2: L/M větší než 3</t>
        </r>
      </text>
    </comment>
    <comment ref="AU1" authorId="0" shapeId="0" xr:uid="{BD2DBFD6-A331-4671-AE98-628DEA6BF108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F1: L/(M+N) &lt; 0,95 a  N &lt; 30,1 %
F2: L/(M+N) ≥ 0,95 a  N &lt; 30,1 %
M1: L/(M+N) &lt; 0,95 a  N &lt; 30,1 %
M2: L/(M+N) ≥ 0,95 a  N &lt; 30,1 %</t>
        </r>
      </text>
    </comment>
    <comment ref="CZ1" authorId="2" shapeId="0" xr:uid="{152E2078-CF1A-4244-8D3E-D6BE4A2B47E1}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B1" authorId="0" shapeId="0" xr:uid="{DE0CBAEB-CD54-441F-94B8-E73667426079}">
      <text>
        <r>
          <rPr>
            <b/>
            <sz val="9"/>
            <color indexed="81"/>
            <rFont val="Tahoma"/>
            <family val="2"/>
            <charset val="238"/>
          </rPr>
          <t>ZM:
F1 a M1: L/(M+N) &lt; 0,95 a  N &lt; 30,1 %
F2 a M2: L/(M+N) ≥ 0,95 a  N &lt; 30,1 %
M1-NEU a F1-NEU : L/M &lt; 0,95 a  N &gt; 30 % a &lt; 75,1 %
M2-NEU a F2-NEU: L/M ≥ 0,95 a  N &gt; 30 % a &lt; 75,1 %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 xml:space="preserve">
M-NEU a F-NEU : 0,95 a  N &gt; 75 %
</t>
        </r>
      </text>
    </comment>
    <comment ref="DK1" authorId="0" shapeId="0" xr:uid="{DFF2EC99-F92D-4F0D-9557-FAC720D98B40}">
      <text>
        <r>
          <rPr>
            <b/>
            <sz val="9"/>
            <color indexed="81"/>
            <rFont val="Tahoma"/>
            <family val="2"/>
            <charset val="238"/>
          </rPr>
          <t>1 = hip
2 = knee
2a=Bakerova cysta v koleni
3=shoulder
4=elbow
5=ankle</t>
        </r>
      </text>
    </comment>
    <comment ref="DN1" authorId="1" shapeId="0" xr:uid="{5B4ED9A5-DE92-40C1-B65C-310BC22E6F5E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The diagnosis at the time of the sample collection.
0 - aseptic
1 - infectious</t>
        </r>
      </text>
    </comment>
    <comment ref="DR1" authorId="0" shapeId="0" xr:uid="{2C03124F-7EAF-4DCB-9DD1-B49A27D66EF3}">
      <text>
        <r>
          <rPr>
            <b/>
            <sz val="9"/>
            <color indexed="81"/>
            <rFont val="Tahoma"/>
            <family val="2"/>
            <charset val="238"/>
          </rPr>
          <t>ref. meze: 0-5 mg/l</t>
        </r>
      </text>
    </comment>
    <comment ref="DS1" authorId="0" shapeId="0" xr:uid="{7F8C91FC-44C0-47A2-806A-F2AD8F3510A5}">
      <text>
        <r>
          <rPr>
            <b/>
            <sz val="9"/>
            <color indexed="81"/>
            <rFont val="Tahoma"/>
            <family val="2"/>
            <charset val="238"/>
          </rPr>
          <t>ref. meze: 1,5-7 ng/l</t>
        </r>
      </text>
    </comment>
    <comment ref="EA1" authorId="0" shapeId="0" xr:uid="{ED6E70F8-8B63-4537-9113-26406014E0C7}">
      <text>
        <r>
          <rPr>
            <b/>
            <sz val="9"/>
            <color indexed="81"/>
            <rFont val="Tahoma"/>
            <family val="2"/>
            <charset val="238"/>
          </rPr>
          <t>0 - kultivace negativní
1 - koaguláza pozitivní stafylokok (S. aureus, S. intermedius)
2 - koaguláza negativní stafylokok (S. epidermidis, S. saprophyticus, S. haemolyticus, S. hominis, S. capitis)
3 - anhemolytický a viridující streptokok (S. pneumoniae, S. mutans, S. salivarius, S. bovis, S. urinalis)
4 - beta hemolytický streptokok  (S. pyogenes, S. agalactiae, S. dysgalactiae)
5 - Enterokoky
6 - G-tyčky z čeledi Enterobacteriaceae
7 - pseudomonády
8 - velmi suspektní kontaminace: Bacillus, Micrococcus, Corynebacterium
9 - ostatní</t>
        </r>
      </text>
    </comment>
    <comment ref="EG1" authorId="2" shapeId="0" xr:uid="{EE79D47C-2174-4F53-AAB2-F1DF0AED7A14}">
      <text>
        <r>
          <rPr>
            <b/>
            <sz val="9"/>
            <color indexed="81"/>
            <rFont val="Tahoma"/>
            <family val="2"/>
            <charset val="238"/>
          </rPr>
          <t>Semiquantitative estimate of intraoperative fluid volume:
1 - no or very little fluid
2 - up to 5 ml in hip joint, up to 25 ml in knee joint
3 - more than 5 ml in hip joint, more than 25 ml in knee joint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L1" authorId="2" shapeId="0" xr:uid="{6C0824AC-8A6E-4619-9FBB-E35167887CBF}">
      <text>
        <r>
          <rPr>
            <b/>
            <sz val="9"/>
            <color indexed="81"/>
            <rFont val="Tahoma"/>
            <family val="2"/>
            <charset val="238"/>
          </rPr>
          <t>0 - no pain
1 - mild pain
2 - intermediate pain, that needs to be treated with non-opioid analgesics or NSAID
3 - severe pain that needs to be treated with NSAID or opiods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W1" authorId="0" shapeId="0" xr:uid="{ABA64FE1-4EC7-4AC3-BEA9-1677FD00D135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hodnota SSC/CD45+ gatu 
úprava přes singletový gate je ztráta buněk!!!</t>
        </r>
      </text>
    </comment>
    <comment ref="FJ1" authorId="2" shapeId="0" xr:uid="{A2790C25-962F-47E0-9569-A6693959735C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S1" authorId="1" shapeId="0" xr:uid="{4E250A7B-D5AE-40A7-BBBC-D387E3741468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FT1" authorId="1" shapeId="0" xr:uid="{36EEF6C1-EAAC-4A0D-AAE4-95F63E7E685B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teplota, zarudnutí, bolest atd</t>
        </r>
      </text>
    </comment>
    <comment ref="FU1" authorId="1" shapeId="0" xr:uid="{EC7A7045-26D6-49CA-83AA-2C121E5090CA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GC1" authorId="1" shapeId="0" xr:uid="{690D69EB-B1EB-4214-BF89-8DB5269F281F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 | Freq. of Parent</t>
        </r>
      </text>
    </comment>
    <comment ref="GD1" authorId="1" shapeId="0" xr:uid="{9246BC63-BF5E-4A4E-BCB7-12B74F712DC3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GE1" authorId="1" shapeId="0" xr:uid="{C1ACCD70-915D-4232-854C-6F4B03631E8A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GF1" authorId="1" shapeId="0" xr:uid="{F93B3A6C-0514-42D4-84DF-5DC38CF8546D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 | Freq. of Parent</t>
        </r>
      </text>
    </comment>
    <comment ref="GG1" authorId="1" shapeId="0" xr:uid="{C3768D68-8803-4FC8-A510-FDE3E5DF24C0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H1" authorId="1" shapeId="0" xr:uid="{3B042F9C-DD89-434F-AC9D-973A41A69790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K1" authorId="1" shapeId="0" xr:uid="{18443981-1826-4117-81EB-13AED6141C48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L1" authorId="1" shapeId="0" xr:uid="{34F94C89-8AF6-4AF6-9066-ED826B830469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M1" authorId="1" shapeId="0" xr:uid="{ABE3AB0B-83FE-4E84-B341-5C972D14CFDB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% minus NEU DHR123 %</t>
        </r>
      </text>
    </comment>
    <comment ref="GN1" authorId="1" shapeId="0" xr:uid="{335CD94A-1B82-4C12-ABFC-E84464793F8A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MFI minus NEU DHR123 MFI</t>
        </r>
      </text>
    </comment>
    <comment ref="DF16" authorId="2" shapeId="0" xr:uid="{CE2DD4E6-B492-40F7-929E-7F082420805D}">
      <text>
        <r>
          <rPr>
            <b/>
            <sz val="9"/>
            <color indexed="81"/>
            <rFont val="Tahoma"/>
            <family val="2"/>
            <charset val="238"/>
          </rPr>
          <t>70µL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ZM</author>
    <author>Gabcova Gabriela</author>
    <author>Žužla</author>
    <author>Svoboda Michal, MUDr.</author>
    <author>tc={0EBF9E4C-497D-4761-B6CD-406948E36971}</author>
    <author>C009745 user</author>
  </authors>
  <commentList>
    <comment ref="M1" authorId="0" shapeId="0" xr:uid="{5C60B4B9-E691-4475-AD15-76CCE3F9EAFF}">
      <text>
        <r>
          <rPr>
            <sz val="9"/>
            <color indexed="81"/>
            <rFont val="Tahoma"/>
            <family val="2"/>
            <charset val="238"/>
          </rPr>
          <t xml:space="preserve">1 clear, slightly yellow 
2 yellow
3 clear with white clumps
4 clear viscous
5 cloudy
6 cloudy with clumps
7 cloudy with cloths
8 orange
9 bloody
10 bloody with clusters
11 white sediment
12 small particles
13 brown
</t>
        </r>
      </text>
    </comment>
    <comment ref="N1" authorId="1" shapeId="0" xr:uid="{6EC16A1F-06AF-456B-919D-EE201016B2A1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- normal 
L - low
H - high</t>
        </r>
      </text>
    </comment>
    <comment ref="AA1" authorId="2" shapeId="0" xr:uid="{87F98FAD-9CAD-420F-893E-8AA26DF8CC7D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C1" authorId="1" shapeId="0" xr:uid="{E9616A9F-B969-49C4-978E-B4A897A53FBC}">
      <text>
        <r>
          <rPr>
            <b/>
            <sz val="9"/>
            <color indexed="81"/>
            <rFont val="Tahoma"/>
            <family val="2"/>
            <charset val="238"/>
          </rPr>
          <t>Gabcova Gabriela
oranžovým je po filtrácii
čiernym před filtráciou - nativka</t>
        </r>
      </text>
    </comment>
    <comment ref="AR1" authorId="0" shapeId="0" xr:uid="{83CC0060-6106-4A03-9B7D-BFA9488B8F40}">
      <text>
        <r>
          <rPr>
            <b/>
            <sz val="9"/>
            <color indexed="81"/>
            <rFont val="Tahoma"/>
            <family val="2"/>
            <charset val="238"/>
          </rPr>
          <t>F1: L/M menší než 1
F2: L/M větší než 1
M1: L/M menší než 3
M2: L/M větší než 3</t>
        </r>
      </text>
    </comment>
    <comment ref="AT1" authorId="0" shapeId="0" xr:uid="{947E17E6-F5A3-4D06-B4FB-F690E51C3FD6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F1: L/(M+N) &lt; 0,95 a  N &lt; 30,1 %
F2: L/(M+N) ≥ 0,95 a  N &lt; 30,1 %
M1: L/(M+N) &lt; 0,95 a  N &lt; 30,1 %
M2: L/(M+N) ≥ 0,95 a  N &lt; 30,1 %</t>
        </r>
      </text>
    </comment>
    <comment ref="CH1" authorId="2" shapeId="0" xr:uid="{06A48914-5DAB-4DC1-A820-2DB6F7D4FA1D}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CJ1" authorId="0" shapeId="0" xr:uid="{7E32DE36-ACD7-4156-B94D-FD2843B3EEDA}">
      <text>
        <r>
          <rPr>
            <b/>
            <sz val="9"/>
            <color indexed="81"/>
            <rFont val="Tahoma"/>
            <family val="2"/>
            <charset val="238"/>
          </rPr>
          <t>ZM:
F1 a M1: L/(M+N) &lt; 0,95 a  N &lt; 30,1 %
F2 a M2: L/(M+N) ≥ 0,95 a  N &lt; 30,1 %
M1-NEU a F1-NEU : L/M &lt; 0,95 a  N &gt; 30 % a &lt; 75,1 %
M2-NEU a F2-NEU: L/M ≥ 0,95 a  N &gt; 30 % a &lt; 75,1 %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 xml:space="preserve">
M-NEU a F-NEU : 0,95 a  N &gt; 75 %
</t>
        </r>
      </text>
    </comment>
    <comment ref="CS1" authorId="0" shapeId="0" xr:uid="{9C06D32A-3AFA-4952-A0E7-F2B2B0F101A0}">
      <text>
        <r>
          <rPr>
            <b/>
            <sz val="9"/>
            <color indexed="81"/>
            <rFont val="Tahoma"/>
            <family val="2"/>
            <charset val="238"/>
          </rPr>
          <t>1 = hip
2 = knee
2a=Bakerova cysta v koleni
3=shoulder
4=elbow
5=ankle</t>
        </r>
      </text>
    </comment>
    <comment ref="CV1" authorId="1" shapeId="0" xr:uid="{AAA79256-2F5A-4520-8E85-97B1E949157B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The diagnosis at the time of the sample collection.
0 - aseptic
1 - infectious</t>
        </r>
      </text>
    </comment>
    <comment ref="CZ1" authorId="0" shapeId="0" xr:uid="{D94058FA-01B7-463A-8BEC-27206EFDEC37}">
      <text>
        <r>
          <rPr>
            <b/>
            <sz val="9"/>
            <color indexed="81"/>
            <rFont val="Tahoma"/>
            <family val="2"/>
            <charset val="238"/>
          </rPr>
          <t>ref. meze: 0-5 mg/l</t>
        </r>
      </text>
    </comment>
    <comment ref="DA1" authorId="0" shapeId="0" xr:uid="{4B2A4AFB-CE70-4694-A11B-7B4423EADD5E}">
      <text>
        <r>
          <rPr>
            <b/>
            <sz val="9"/>
            <color indexed="81"/>
            <rFont val="Tahoma"/>
            <family val="2"/>
            <charset val="238"/>
          </rPr>
          <t>ref. meze: 1,5-7 ng/l</t>
        </r>
      </text>
    </comment>
    <comment ref="DI1" authorId="0" shapeId="0" xr:uid="{0A69F161-98E8-4665-AC1D-6FD74213F871}">
      <text>
        <r>
          <rPr>
            <b/>
            <sz val="9"/>
            <color indexed="81"/>
            <rFont val="Tahoma"/>
            <family val="2"/>
            <charset val="238"/>
          </rPr>
          <t>0 - kultivace negativní
1 - koaguláza pozitivní stafylokok (S. aureus, S. intermedius)
2 - koaguláza negativní stafylokok (S. epidermidis, S. saprophyticus, S. haemolyticus, S. hominis, S. capitis)
3 - anhemolytický a viridující streptokok (S. pneumoniae, S. mutans, S. salivarius, S. bovis, S. urinalis)
4 - beta hemolytický streptokok  (S. pyogenes, S. agalactiae, S. dysgalactiae)
5 - Enterokoky
6 - G-tyčky z čeledi Enterobacteriaceae
7 - pseudomonády
8 - velmi suspektní kontaminace: Bacillus, Micrococcus, Corynebacterium
9 - ostatní</t>
        </r>
      </text>
    </comment>
    <comment ref="DO1" authorId="2" shapeId="0" xr:uid="{DEE7190E-069F-402C-AFF9-022D6030DA36}">
      <text>
        <r>
          <rPr>
            <b/>
            <sz val="9"/>
            <color indexed="81"/>
            <rFont val="Tahoma"/>
            <family val="2"/>
            <charset val="238"/>
          </rPr>
          <t>Semiquantitative estimate of intraoperative fluid volume:
1 - no or very little fluid
2 - up to 5 ml in hip joint, up to 25 ml in knee joint
3 - more than 5 ml in hip joint, more than 25 ml in knee joint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T1" authorId="2" shapeId="0" xr:uid="{8AFC7D80-46AF-4DAD-8159-92BAAC8721AA}">
      <text>
        <r>
          <rPr>
            <b/>
            <sz val="9"/>
            <color indexed="81"/>
            <rFont val="Tahoma"/>
            <family val="2"/>
            <charset val="238"/>
          </rPr>
          <t>0 - no pain
1 - mild pain
2 - intermediate pain, that needs to be treated with non-opioid analgesics or NSAID
3 - severe pain that needs to be treated with NSAID or opiods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E1" authorId="0" shapeId="0" xr:uid="{136FF92D-AA24-49F3-BE48-A318C8E893A6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hodnota SSC/CD45+ gatu 
úprava přes singletový gate je ztráta buněk!!!</t>
        </r>
      </text>
    </comment>
    <comment ref="EN1" authorId="1" shapeId="0" xr:uid="{72356440-B7FD-4879-95BF-5D0B0D22C12F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EO1" authorId="1" shapeId="0" xr:uid="{585DA4B5-F707-49E0-9F1A-7A42CF26DDFC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teplota, zarudnutí, bolest atd</t>
        </r>
      </text>
    </comment>
    <comment ref="EP1" authorId="1" shapeId="0" xr:uid="{429E0A45-560D-4A81-A8D0-0180A333E89F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EX1" authorId="1" shapeId="0" xr:uid="{EF56C6AA-2B94-4B22-9D8F-C2582F163FF4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 | Freq. of Parent</t>
        </r>
      </text>
    </comment>
    <comment ref="EY1" authorId="1" shapeId="0" xr:uid="{DE3ABBFF-18AE-45F4-9369-04FA194C4B4D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EZ1" authorId="1" shapeId="0" xr:uid="{9B4C40D6-893A-4F7C-8AE9-42C154B69990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FA1" authorId="1" shapeId="0" xr:uid="{821C95D4-6D12-43BA-8536-2F6FAB377048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 | Freq. of Parent</t>
        </r>
      </text>
    </comment>
    <comment ref="FB1" authorId="1" shapeId="0" xr:uid="{18D9DC07-A17F-4572-962A-8BCA3595DFB2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FC1" authorId="1" shapeId="0" xr:uid="{7AE5B93B-F5D7-4811-BAF3-2933EED6FA59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FF1" authorId="1" shapeId="0" xr:uid="{7C8C5CE7-00BE-4B2F-893A-82081CCA263C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FG1" authorId="1" shapeId="0" xr:uid="{96410A12-C2DA-4088-9410-92DB5C3AD8F8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FH1" authorId="1" shapeId="0" xr:uid="{B109B796-EB9D-418E-9EAF-00BBBEDFD009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% minus NEU DHR123 %</t>
        </r>
      </text>
    </comment>
    <comment ref="FI1" authorId="1" shapeId="0" xr:uid="{2803F88C-8A9F-4764-A437-8889FBF3EF37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MFI minus NEU DHR123 MFI</t>
        </r>
      </text>
    </comment>
    <comment ref="DI4" authorId="3" shapeId="0" xr:uid="{E84A39D1-6EDF-47A7-B3F7-9C40F801BB69}">
      <text>
        <r>
          <rPr>
            <i/>
            <sz val="9"/>
            <color indexed="81"/>
            <rFont val="Tahoma"/>
            <family val="2"/>
            <charset val="238"/>
          </rPr>
          <t>Staphylococcus haemolyticus</t>
        </r>
        <r>
          <rPr>
            <sz val="9"/>
            <color indexed="81"/>
            <rFont val="Tahoma"/>
            <family val="2"/>
            <charset val="238"/>
          </rPr>
          <t xml:space="preserve"> after multiplying</t>
        </r>
      </text>
    </comment>
    <comment ref="DI5" authorId="3" shapeId="0" xr:uid="{B3F4C66D-0D36-4C53-B5D2-7ACE508C4B1B}">
      <text>
        <r>
          <rPr>
            <i/>
            <sz val="9"/>
            <color indexed="81"/>
            <rFont val="Tahoma"/>
            <family val="2"/>
            <charset val="238"/>
          </rPr>
          <t>Staphylococcus epidermidis</t>
        </r>
        <r>
          <rPr>
            <sz val="9"/>
            <color indexed="81"/>
            <rFont val="Tahoma"/>
            <family val="2"/>
            <charset val="238"/>
          </rPr>
          <t xml:space="preserve"> after multiplying</t>
        </r>
      </text>
    </comment>
    <comment ref="EV10" authorId="4" shapeId="0" xr:uid="{0EBF9E4C-497D-4761-B6CD-406948E36971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Biochemka: 43,8</t>
      </text>
    </comment>
    <comment ref="R20" authorId="1" shapeId="0" xr:uid="{EB7016EB-BA5B-4006-B098-800B53784EF7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2x dil for FC</t>
        </r>
      </text>
    </comment>
    <comment ref="R21" authorId="1" shapeId="0" xr:uid="{1B2E9218-A247-472B-85B2-E2AB7246F522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20x dil for FC</t>
        </r>
      </text>
    </comment>
    <comment ref="EF38" authorId="0" shapeId="0" xr:uid="{2233451A-15DF-41CA-B11E-1155276366DC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dopočítáno</t>
        </r>
      </text>
    </comment>
    <comment ref="EF39" authorId="0" shapeId="0" xr:uid="{C35EEA24-86AB-49E8-9D92-3F341853CCAD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dopočítáno</t>
        </r>
      </text>
    </comment>
    <comment ref="EF40" authorId="0" shapeId="0" xr:uid="{E9DB7AD8-6FA4-4329-91FB-110900D03205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dopočítáno</t>
        </r>
      </text>
    </comment>
    <comment ref="DB69" authorId="5" shapeId="0" xr:uid="{CD3E9706-F512-49F1-8439-5D2162E8A9AB}">
      <text>
        <r>
          <rPr>
            <b/>
            <sz val="9"/>
            <color indexed="81"/>
            <rFont val="Tahoma"/>
            <family val="2"/>
            <charset val="238"/>
          </rPr>
          <t>ODBĚR 28.8.2018</t>
        </r>
      </text>
    </comment>
    <comment ref="FD74" authorId="1" shapeId="0" xr:uid="{8BC953A2-2FDF-4EA7-9001-434CA5B7C281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celkový počet bb po filtraci v tis.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ZM</author>
    <author>Gabcova Gabriela</author>
    <author>Žužla</author>
    <author>Svoboda Michal, MUDr.</author>
    <author>tc={E73B5887-18AD-4E18-9B8A-D6DF9867D747}</author>
    <author>C009745 user</author>
  </authors>
  <commentList>
    <comment ref="M1" authorId="0" shapeId="0" xr:uid="{CBC6DF80-CB76-4ED4-97F6-81513A38A4A3}">
      <text>
        <r>
          <rPr>
            <sz val="9"/>
            <color indexed="81"/>
            <rFont val="Tahoma"/>
            <family val="2"/>
            <charset val="238"/>
          </rPr>
          <t xml:space="preserve">1 clear, slightly yellow 
2 yellow
3 clear with white clumps
4 clear viscous
5 cloudy
6 cloudy with clumps
7 cloudy with cloths
8 orange
9 bloody
10 bloody with clusters
11 white sediment
12 small particles
13 brown
</t>
        </r>
      </text>
    </comment>
    <comment ref="N1" authorId="1" shapeId="0" xr:uid="{4921ABF5-D4B9-46B0-86E6-FF9F704BE7CE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- normal 
L - low
H - high</t>
        </r>
      </text>
    </comment>
    <comment ref="AA1" authorId="2" shapeId="0" xr:uid="{C9721F77-C031-4F76-8C22-A74760A4FF3B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C1" authorId="1" shapeId="0" xr:uid="{838FF671-05EB-4144-86AC-9A3A75DB073C}">
      <text>
        <r>
          <rPr>
            <b/>
            <sz val="9"/>
            <color indexed="81"/>
            <rFont val="Tahoma"/>
            <family val="2"/>
            <charset val="238"/>
          </rPr>
          <t>Gabcova Gabriela
oranžovým je po filtrácii
čiernym před filtráciou - nativka</t>
        </r>
      </text>
    </comment>
    <comment ref="AR1" authorId="0" shapeId="0" xr:uid="{273ABE7E-9E37-475B-A12D-4ABAB6A3E521}">
      <text>
        <r>
          <rPr>
            <b/>
            <sz val="9"/>
            <color indexed="81"/>
            <rFont val="Tahoma"/>
            <family val="2"/>
            <charset val="238"/>
          </rPr>
          <t>F1: L/M menší než 1
F2: L/M větší než 1
M1: L/M menší než 3
M2: L/M větší než 3</t>
        </r>
      </text>
    </comment>
    <comment ref="AT1" authorId="0" shapeId="0" xr:uid="{E6EA0758-96BE-40BC-9FD3-D47417FA6E8D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F1: L/(M+N) &lt; 0,95 a  N &lt; 30,1 %
F2: L/(M+N) ≥ 0,95 a  N &lt; 30,1 %
M1: L/(M+N) &lt; 0,95 a  N &lt; 30,1 %
M2: L/(M+N) ≥ 0,95 a  N &lt; 30,1 %</t>
        </r>
      </text>
    </comment>
    <comment ref="CH1" authorId="2" shapeId="0" xr:uid="{7BDA9364-71D9-42BE-87C4-DD629BF4F126}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CJ1" authorId="0" shapeId="0" xr:uid="{0E8BB49B-1D46-45F2-B962-A442E6C38110}">
      <text>
        <r>
          <rPr>
            <b/>
            <sz val="9"/>
            <color indexed="81"/>
            <rFont val="Tahoma"/>
            <family val="2"/>
            <charset val="238"/>
          </rPr>
          <t>ZM:
F1 a M1: L/(M+N) &lt; 0,95 a  N &lt; 30,1 %
F2 a M2: L/(M+N) ≥ 0,95 a  N &lt; 30,1 %
M1-NEU a F1-NEU : L/M &lt; 0,95 a  N &gt; 30 % a &lt; 75,1 %
M2-NEU a F2-NEU: L/M ≥ 0,95 a  N &gt; 30 % a &lt; 75,1 %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 xml:space="preserve">
M-NEU a F-NEU : 0,95 a  N &gt; 75 %
</t>
        </r>
      </text>
    </comment>
    <comment ref="CS1" authorId="0" shapeId="0" xr:uid="{5245EF13-8DB3-4593-9E2F-3C4058DCEE15}">
      <text>
        <r>
          <rPr>
            <b/>
            <sz val="9"/>
            <color indexed="81"/>
            <rFont val="Tahoma"/>
            <family val="2"/>
            <charset val="238"/>
          </rPr>
          <t>1 = hip
2 = knee
2a=Bakerova cysta v koleni
3=shoulder
4=elbow
5=ankle</t>
        </r>
      </text>
    </comment>
    <comment ref="CV1" authorId="1" shapeId="0" xr:uid="{87C431DF-5478-4417-9910-10309F9640D4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The diagnosis at the time of the sample collection.
0 - aseptic
1 - infectious</t>
        </r>
      </text>
    </comment>
    <comment ref="CZ1" authorId="0" shapeId="0" xr:uid="{2BA22132-B9A6-412C-ACE6-4134DEF8E502}">
      <text>
        <r>
          <rPr>
            <b/>
            <sz val="9"/>
            <color indexed="81"/>
            <rFont val="Tahoma"/>
            <family val="2"/>
            <charset val="238"/>
          </rPr>
          <t>ref. meze: 0-5 mg/l</t>
        </r>
      </text>
    </comment>
    <comment ref="DA1" authorId="0" shapeId="0" xr:uid="{CF03BF58-692E-4079-9355-AA6DE5BBCA9F}">
      <text>
        <r>
          <rPr>
            <b/>
            <sz val="9"/>
            <color indexed="81"/>
            <rFont val="Tahoma"/>
            <family val="2"/>
            <charset val="238"/>
          </rPr>
          <t>ref. meze: 1,5-7 ng/l</t>
        </r>
      </text>
    </comment>
    <comment ref="DI1" authorId="0" shapeId="0" xr:uid="{6C349ABD-60C2-4331-8BB1-1D1C7AE6DBD0}">
      <text>
        <r>
          <rPr>
            <b/>
            <sz val="9"/>
            <color indexed="81"/>
            <rFont val="Tahoma"/>
            <family val="2"/>
            <charset val="238"/>
          </rPr>
          <t>0 - kultivace negativní
1 - koaguláza pozitivní stafylokok (S. aureus, S. intermedius)
2 - koaguláza negativní stafylokok (S. epidermidis, S. saprophyticus, S. haemolyticus, S. hominis, S. capitis)
3 - anhemolytický a viridující streptokok (S. pneumoniae, S. mutans, S. salivarius, S. bovis, S. urinalis)
4 - beta hemolytický streptokok  (S. pyogenes, S. agalactiae, S. dysgalactiae)
5 - Enterokoky
6 - G-tyčky z čeledi Enterobacteriaceae
7 - pseudomonády
8 - velmi suspektní kontaminace: Bacillus, Micrococcus, Corynebacterium
9 - ostatní</t>
        </r>
      </text>
    </comment>
    <comment ref="DO1" authorId="2" shapeId="0" xr:uid="{A8476485-7846-4AC1-88DF-7346D889F365}">
      <text>
        <r>
          <rPr>
            <b/>
            <sz val="9"/>
            <color indexed="81"/>
            <rFont val="Tahoma"/>
            <family val="2"/>
            <charset val="238"/>
          </rPr>
          <t>Semiquantitative estimate of intraoperative fluid volume:
1 - no or very little fluid
2 - up to 5 ml in hip joint, up to 25 ml in knee joint
3 - more than 5 ml in hip joint, more than 25 ml in knee joint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T1" authorId="2" shapeId="0" xr:uid="{FC222A54-B4C2-4B69-A6ED-044E82EB2861}">
      <text>
        <r>
          <rPr>
            <b/>
            <sz val="9"/>
            <color indexed="81"/>
            <rFont val="Tahoma"/>
            <family val="2"/>
            <charset val="238"/>
          </rPr>
          <t>0 - no pain
1 - mild pain
2 - intermediate pain, that needs to be treated with non-opioid analgesics or NSAID
3 - severe pain that needs to be treated with NSAID or opiods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E1" authorId="0" shapeId="0" xr:uid="{C6643304-999D-4244-A27A-4F3E1F4092F1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hodnota SSC/CD45+ gatu 
úprava přes singletový gate je ztráta buněk!!!</t>
        </r>
      </text>
    </comment>
    <comment ref="EN1" authorId="1" shapeId="0" xr:uid="{ED036300-1186-43F6-9C21-2EC80E12ACDF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EO1" authorId="1" shapeId="0" xr:uid="{B7781D93-175A-42B1-9B1B-B57C5D92EF4E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teplota, zarudnutí, bolest atd</t>
        </r>
      </text>
    </comment>
    <comment ref="EP1" authorId="1" shapeId="0" xr:uid="{0478295A-655F-4278-9C5E-45B11DD7C159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EX1" authorId="1" shapeId="0" xr:uid="{69ADCCD9-2279-4883-B409-1DF718605040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 | Freq. of Parent</t>
        </r>
      </text>
    </comment>
    <comment ref="EY1" authorId="1" shapeId="0" xr:uid="{0D3FD933-F8BD-47C5-A872-DCA60944CCE5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EZ1" authorId="1" shapeId="0" xr:uid="{29991D8E-09FE-4507-98E7-950885E79855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FA1" authorId="1" shapeId="0" xr:uid="{2648310A-7521-4147-B416-8613005A2E07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 | Freq. of Parent</t>
        </r>
      </text>
    </comment>
    <comment ref="FB1" authorId="1" shapeId="0" xr:uid="{A0A17223-C710-4DCC-8134-C8F82CCEAD29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FC1" authorId="1" shapeId="0" xr:uid="{6DC34F3B-5692-432D-903D-B896876A452C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FF1" authorId="1" shapeId="0" xr:uid="{EB91A25F-4A2F-4C4F-AB9D-CEAF32DF49CF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FG1" authorId="1" shapeId="0" xr:uid="{90C639AD-6599-4956-BFAF-473DB1F62AAC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FH1" authorId="1" shapeId="0" xr:uid="{1695E8CC-58C2-4EC8-BC2B-E8CCD81C8D16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% minus NEU DHR123 %</t>
        </r>
      </text>
    </comment>
    <comment ref="FI1" authorId="1" shapeId="0" xr:uid="{B053CDB7-1107-437F-A95A-B311558E69E6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MFI minus NEU DHR123 MFI</t>
        </r>
      </text>
    </comment>
    <comment ref="DI3" authorId="3" shapeId="0" xr:uid="{CBB864E3-FFDC-4421-BEA0-1C1B7E5FEF3D}">
      <text>
        <r>
          <rPr>
            <i/>
            <sz val="9"/>
            <color indexed="81"/>
            <rFont val="Tahoma"/>
            <family val="2"/>
            <charset val="238"/>
          </rPr>
          <t>Staphylococcus haemolyticus</t>
        </r>
        <r>
          <rPr>
            <sz val="9"/>
            <color indexed="81"/>
            <rFont val="Tahoma"/>
            <family val="2"/>
            <charset val="238"/>
          </rPr>
          <t xml:space="preserve"> after multiplying</t>
        </r>
      </text>
    </comment>
    <comment ref="EV4" authorId="4" shapeId="0" xr:uid="{E73B5887-18AD-4E18-9B8A-D6DF9867D747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Biochemka: 43,8</t>
      </text>
    </comment>
    <comment ref="R8" authorId="1" shapeId="0" xr:uid="{B152F836-0523-4AD2-BF2E-A263641F3CC4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20x dil for FC</t>
        </r>
      </text>
    </comment>
    <comment ref="EF14" authorId="0" shapeId="0" xr:uid="{6D371D86-78D3-4C7D-AF26-56BB2BDCF621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dopočítáno</t>
        </r>
      </text>
    </comment>
    <comment ref="EF15" authorId="0" shapeId="0" xr:uid="{B34721F9-E2EB-4917-AD87-6BCFF3279A66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dopočítáno</t>
        </r>
      </text>
    </comment>
    <comment ref="EF16" authorId="0" shapeId="0" xr:uid="{2DCD0D1E-E4FE-4A6D-BCBC-4338C199040B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dopočítáno</t>
        </r>
      </text>
    </comment>
    <comment ref="DB40" authorId="5" shapeId="0" xr:uid="{942C20B8-9C3E-411E-8149-E5596BC7C5B7}">
      <text>
        <r>
          <rPr>
            <b/>
            <sz val="9"/>
            <color indexed="81"/>
            <rFont val="Tahoma"/>
            <family val="2"/>
            <charset val="238"/>
          </rPr>
          <t>ODBĚR 28.8.2018</t>
        </r>
      </text>
    </comment>
  </commentList>
</comments>
</file>

<file path=xl/sharedStrings.xml><?xml version="1.0" encoding="utf-8"?>
<sst xmlns="http://schemas.openxmlformats.org/spreadsheetml/2006/main" count="29277" uniqueCount="2224">
  <si>
    <t>Fluid No.</t>
  </si>
  <si>
    <t>Nr of sampling</t>
  </si>
  <si>
    <t>Number</t>
  </si>
  <si>
    <t>Surname</t>
  </si>
  <si>
    <t>name</t>
  </si>
  <si>
    <t>Patient number</t>
  </si>
  <si>
    <t>Age</t>
  </si>
  <si>
    <t>Date of removal/ analysis</t>
  </si>
  <si>
    <t>Dg</t>
  </si>
  <si>
    <t>Dept.</t>
  </si>
  <si>
    <t>Material</t>
  </si>
  <si>
    <t>Volume of fluid [mL]</t>
  </si>
  <si>
    <t>note</t>
  </si>
  <si>
    <t>Viscosity</t>
  </si>
  <si>
    <t>Heparin</t>
  </si>
  <si>
    <t>super -t. of the fluid in -80°C (box)</t>
  </si>
  <si>
    <t>used super -t. (ELISA etc.)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</si>
  <si>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</si>
  <si>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</si>
  <si>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</si>
  <si>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</si>
  <si>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</si>
  <si>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</si>
  <si>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</si>
  <si>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</si>
  <si>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</si>
  <si>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</si>
  <si>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</si>
  <si>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</si>
  <si>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</si>
  <si>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</si>
  <si>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</si>
  <si>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</si>
  <si>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</si>
  <si>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Marcela</t>
  </si>
  <si>
    <t>ORT-AMB</t>
  </si>
  <si>
    <t>fluid</t>
  </si>
  <si>
    <t>2+5</t>
  </si>
  <si>
    <t>N</t>
  </si>
  <si>
    <t>3x (44)</t>
  </si>
  <si>
    <t>Spáčil</t>
  </si>
  <si>
    <t>Oldřich</t>
  </si>
  <si>
    <t>2019_01_15</t>
  </si>
  <si>
    <t>M171, M7056</t>
  </si>
  <si>
    <t>3x (37)</t>
  </si>
  <si>
    <t>FC-isotype</t>
  </si>
  <si>
    <t>FC-macrophages CD14/CD86/CD11b/CD163/DR/CD206</t>
  </si>
  <si>
    <t>FC-neutrophils CD54/CD55/CD11b/CD15/CD62L/CD64</t>
  </si>
  <si>
    <t>FC-NK cells + mast cells CD3/CD16+CD56/CD45/CD203c/CD69/CD117</t>
  </si>
  <si>
    <t>FC-T cells CD3/CD25/CD127/CD8/CD49d/CD4</t>
  </si>
  <si>
    <t>FC-B cells CD27/CD20/CD45/CD138/DR/CD19</t>
  </si>
  <si>
    <t>Dendritic cells  CD3/CD55/cD303/CD123/HLA-DR/CD11c</t>
  </si>
  <si>
    <t>Chemokines</t>
  </si>
  <si>
    <t>Absolute count of singlets - IQ</t>
  </si>
  <si>
    <t>HOK LEU/uL</t>
  </si>
  <si>
    <r>
      <rPr>
        <b/>
        <sz val="8"/>
        <color rgb="FF000000"/>
        <rFont val="Calibri"/>
        <family val="2"/>
        <charset val="238"/>
      </rPr>
      <t xml:space="preserve">Počet bb v SSC/CD45+ gate </t>
    </r>
    <r>
      <rPr>
        <b/>
        <sz val="8"/>
        <color rgb="FFFF0000"/>
        <rFont val="Calibri"/>
        <family val="2"/>
        <charset val="238"/>
      </rPr>
      <t>po filtr</t>
    </r>
    <r>
      <rPr>
        <b/>
        <sz val="11"/>
        <color rgb="FFFF0000"/>
        <rFont val="Calibri"/>
        <family val="2"/>
        <charset val="238"/>
      </rPr>
      <t>.</t>
    </r>
    <r>
      <rPr>
        <b/>
        <sz val="11"/>
        <color rgb="FF000000"/>
        <rFont val="Calibri"/>
        <family val="2"/>
        <charset val="238"/>
      </rPr>
      <t xml:space="preserve"> / </t>
    </r>
    <r>
      <rPr>
        <b/>
        <sz val="11"/>
        <color rgb="FF7030A0"/>
        <rFont val="Calibri"/>
        <family val="2"/>
        <charset val="238"/>
      </rPr>
      <t>nativní buň. na 1 ul</t>
    </r>
  </si>
  <si>
    <r>
      <rPr>
        <b/>
        <sz val="10"/>
        <color rgb="FF000000"/>
        <rFont val="Calibri"/>
        <family val="2"/>
        <charset val="238"/>
      </rPr>
      <t>Celková buněčnost v tis.</t>
    </r>
    <r>
      <rPr>
        <b/>
        <sz val="8"/>
        <color rgb="FFFF0000"/>
        <rFont val="Calibri"/>
        <family val="2"/>
        <charset val="238"/>
      </rPr>
      <t xml:space="preserve"> po filtr.</t>
    </r>
    <r>
      <rPr>
        <b/>
        <sz val="8"/>
        <color rgb="FF000000"/>
        <rFont val="Calibri"/>
        <family val="2"/>
        <charset val="238"/>
      </rPr>
      <t xml:space="preserve"> </t>
    </r>
    <r>
      <rPr>
        <b/>
        <sz val="11"/>
        <color rgb="FF000000"/>
        <rFont val="Calibri"/>
        <family val="2"/>
        <charset val="238"/>
      </rPr>
      <t xml:space="preserve">/ </t>
    </r>
    <r>
      <rPr>
        <b/>
        <sz val="11"/>
        <color rgb="FF7030A0"/>
        <rFont val="Calibri"/>
        <family val="2"/>
        <charset val="238"/>
      </rPr>
      <t>Nativní buň. Celková v tis.</t>
    </r>
  </si>
  <si>
    <t>Počet kryo SF PBMC</t>
  </si>
  <si>
    <t>Buněčnost/kryo SF PBMC v tis.</t>
  </si>
  <si>
    <t>Note1</t>
  </si>
  <si>
    <r>
      <t xml:space="preserve">Note2 / </t>
    </r>
    <r>
      <rPr>
        <b/>
        <sz val="11"/>
        <color rgb="FF7030A0"/>
        <rFont val="Calibri"/>
        <family val="2"/>
        <charset val="238"/>
      </rPr>
      <t>ředění 1% FBS po filtr</t>
    </r>
  </si>
  <si>
    <t>CD45+ %</t>
  </si>
  <si>
    <t>Singlets %</t>
  </si>
  <si>
    <t>CD45+ Singlets %</t>
  </si>
  <si>
    <t>CD45+ Singlets count</t>
  </si>
  <si>
    <t>CD45+ Singlets count per ul</t>
  </si>
  <si>
    <t>No of tubes</t>
  </si>
  <si>
    <t>LYM %</t>
  </si>
  <si>
    <t>MON/Mf %</t>
  </si>
  <si>
    <t>NEU %</t>
  </si>
  <si>
    <t>L+M+N</t>
  </si>
  <si>
    <t>LYM/MON-Mf</t>
  </si>
  <si>
    <t>LYM/MON-Mf*NEU</t>
  </si>
  <si>
    <t>LYM/(MON-Mf+NEU)</t>
  </si>
  <si>
    <t>Singlets / CD3+ %</t>
  </si>
  <si>
    <t>LYM / CD3+ %</t>
  </si>
  <si>
    <t>Singlets / NK cells %</t>
  </si>
  <si>
    <t>LYM / NK cells %</t>
  </si>
  <si>
    <t>NK cells / CD69+</t>
  </si>
  <si>
    <t>NK cells / HLA-DR+</t>
  </si>
  <si>
    <t>Singlets / Mast cells %</t>
  </si>
  <si>
    <t>CD16-CD14-CD15+ EOS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</si>
  <si>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</si>
  <si>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</si>
  <si>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</si>
  <si>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</si>
  <si>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</si>
  <si>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</si>
  <si>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</si>
  <si>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</si>
  <si>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</si>
  <si>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</si>
  <si>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</si>
  <si>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</si>
  <si>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</si>
  <si>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</si>
  <si>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</si>
  <si>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</si>
  <si>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</si>
  <si>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</si>
  <si>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</si>
  <si>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</si>
  <si>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</si>
  <si>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</si>
  <si>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</si>
  <si>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</si>
  <si>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</si>
  <si>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</si>
  <si>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</si>
  <si>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</si>
  <si>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</si>
  <si>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</si>
  <si>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</si>
  <si>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</si>
  <si>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</si>
  <si>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</si>
  <si>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</si>
  <si>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</si>
  <si>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</si>
  <si>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3/16+56/123/127/163/HLA-DR/11b/64/25/45/15/4/14/8</t>
  </si>
  <si>
    <t>GG</t>
  </si>
  <si>
    <t>na</t>
  </si>
  <si>
    <t>yes (APC-IgG2-IQ)</t>
  </si>
  <si>
    <t>14/16-3G8/45/163/11b/11c</t>
  </si>
  <si>
    <t xml:space="preserve"> -</t>
  </si>
  <si>
    <t>3/16+56/4(PerCP)/203c/HLA-DR/117</t>
  </si>
  <si>
    <t>4/25/127/15/HLA-DR/64</t>
  </si>
  <si>
    <t>yes</t>
  </si>
  <si>
    <t>pravé koleno</t>
  </si>
  <si>
    <t>CD15+ / CD64+ %</t>
  </si>
  <si>
    <t>CD3+ / Th %</t>
  </si>
  <si>
    <t>CD3+ / Tc %</t>
  </si>
  <si>
    <t>CD4/CD8 Th/Tc</t>
  </si>
  <si>
    <t>Singlets / Tregs %</t>
  </si>
  <si>
    <t>LYM / Tregs %</t>
  </si>
  <si>
    <t>Singlets / CD3- / CD19+ B cells</t>
  </si>
  <si>
    <t>CD3+ / Th HLA-DR+ %</t>
  </si>
  <si>
    <t>CD3+ / Tc HLA-DR+ %</t>
  </si>
  <si>
    <t>Tc DR/Th DR</t>
  </si>
  <si>
    <t>MON-Mf / CD14+ %</t>
  </si>
  <si>
    <t>MON-Mf / CD11b+ %</t>
  </si>
  <si>
    <t>MON-Mf / CD11b+ MFI</t>
  </si>
  <si>
    <t xml:space="preserve">Singlets / MON-Mf-mDC / others (CD14-CD11b-) </t>
  </si>
  <si>
    <t>Singlets / MON-Mf-DC %</t>
  </si>
  <si>
    <r>
      <t xml:space="preserve">MON-Mf-mDC / </t>
    </r>
    <r>
      <rPr>
        <b/>
        <sz val="11"/>
        <color rgb="FFFF0000"/>
        <rFont val="Calibri"/>
        <family val="2"/>
        <charset val="238"/>
        <scheme val="minor"/>
      </rPr>
      <t>Macr</t>
    </r>
    <r>
      <rPr>
        <b/>
        <sz val="11"/>
        <rFont val="Calibri"/>
        <family val="2"/>
        <charset val="238"/>
        <scheme val="minor"/>
      </rPr>
      <t xml:space="preserve"> (CD16+CD14+) %</t>
    </r>
  </si>
  <si>
    <r>
      <rPr>
        <b/>
        <sz val="11"/>
        <color rgb="FFFF0000"/>
        <rFont val="Calibri"/>
        <family val="2"/>
        <charset val="238"/>
        <scheme val="minor"/>
      </rPr>
      <t xml:space="preserve">Singlets </t>
    </r>
    <r>
      <rPr>
        <b/>
        <sz val="11"/>
        <rFont val="Calibri"/>
        <family val="2"/>
        <charset val="238"/>
        <scheme val="minor"/>
      </rPr>
      <t xml:space="preserve">/ (CD16+CD14+) </t>
    </r>
    <r>
      <rPr>
        <b/>
        <sz val="11"/>
        <color rgb="FFFF0000"/>
        <rFont val="Calibri"/>
        <family val="2"/>
        <charset val="238"/>
        <scheme val="minor"/>
      </rPr>
      <t>Makrofágy %</t>
    </r>
  </si>
  <si>
    <r>
      <t xml:space="preserve">MON-Mf-mDC/ </t>
    </r>
    <r>
      <rPr>
        <b/>
        <sz val="11"/>
        <color rgb="FFFF0000"/>
        <rFont val="Calibri"/>
        <family val="2"/>
        <charset val="238"/>
        <scheme val="minor"/>
      </rPr>
      <t>MON</t>
    </r>
    <r>
      <rPr>
        <b/>
        <sz val="11"/>
        <rFont val="Calibri"/>
        <family val="2"/>
        <charset val="238"/>
        <scheme val="minor"/>
      </rPr>
      <t xml:space="preserve"> (CD16-CD14+) %</t>
    </r>
  </si>
  <si>
    <r>
      <rPr>
        <b/>
        <sz val="11"/>
        <color rgb="FFFF0000"/>
        <rFont val="Calibri"/>
        <family val="2"/>
        <charset val="238"/>
        <scheme val="minor"/>
      </rPr>
      <t>Singlets</t>
    </r>
    <r>
      <rPr>
        <b/>
        <sz val="11"/>
        <rFont val="Calibri"/>
        <family val="2"/>
        <charset val="238"/>
        <scheme val="minor"/>
      </rPr>
      <t xml:space="preserve"> / (CD16-CD14+) </t>
    </r>
    <r>
      <rPr>
        <b/>
        <sz val="11"/>
        <color rgb="FFFF0000"/>
        <rFont val="Calibri"/>
        <family val="2"/>
        <charset val="238"/>
        <scheme val="minor"/>
      </rPr>
      <t>Monocyty %</t>
    </r>
  </si>
  <si>
    <r>
      <t xml:space="preserve">MON-Mf-mDC / </t>
    </r>
    <r>
      <rPr>
        <b/>
        <sz val="11"/>
        <color rgb="FFFF0000"/>
        <rFont val="Calibri"/>
        <family val="2"/>
        <charset val="238"/>
        <scheme val="minor"/>
      </rPr>
      <t>mDC</t>
    </r>
    <r>
      <rPr>
        <b/>
        <sz val="11"/>
        <rFont val="Calibri"/>
        <family val="2"/>
        <charset val="238"/>
        <scheme val="minor"/>
      </rPr>
      <t xml:space="preserve"> %</t>
    </r>
  </si>
  <si>
    <t>Singlets / mDC %</t>
  </si>
  <si>
    <t>Singlets / pDC %</t>
  </si>
  <si>
    <t>MAKR / CD64 %</t>
  </si>
  <si>
    <t>MAKR / CD64 MFI</t>
  </si>
  <si>
    <t>MON / CD64 %</t>
  </si>
  <si>
    <t>MON / CD64 MFI</t>
  </si>
  <si>
    <r>
      <t xml:space="preserve"> </t>
    </r>
    <r>
      <rPr>
        <b/>
        <sz val="11"/>
        <color rgb="FF00B050"/>
        <rFont val="Calibri"/>
        <family val="2"/>
        <charset val="238"/>
      </rPr>
      <t>mDC / CD64 %</t>
    </r>
  </si>
  <si>
    <t>MON-Mf-mDC / CD64 %</t>
  </si>
  <si>
    <t>MON-Mf-mDC / CD64 MFI</t>
  </si>
  <si>
    <t>Mf/MON</t>
  </si>
  <si>
    <t>F61</t>
  </si>
  <si>
    <t>F62</t>
  </si>
  <si>
    <t>F63</t>
  </si>
  <si>
    <t>F64</t>
  </si>
  <si>
    <t>F65</t>
  </si>
  <si>
    <t>F66</t>
  </si>
  <si>
    <t>F67</t>
  </si>
  <si>
    <t>F68</t>
  </si>
  <si>
    <t>F69</t>
  </si>
  <si>
    <t>F70</t>
  </si>
  <si>
    <t>F71</t>
  </si>
  <si>
    <t>F72</t>
  </si>
  <si>
    <t>F73</t>
  </si>
  <si>
    <t>F74</t>
  </si>
  <si>
    <t>F75</t>
  </si>
  <si>
    <t>F76</t>
  </si>
  <si>
    <t>F77</t>
  </si>
  <si>
    <t>F78</t>
  </si>
  <si>
    <t>F79</t>
  </si>
  <si>
    <t>F80</t>
  </si>
  <si>
    <t>F81</t>
  </si>
  <si>
    <t>F82</t>
  </si>
  <si>
    <t>F83</t>
  </si>
  <si>
    <t>F84</t>
  </si>
  <si>
    <t>F85</t>
  </si>
  <si>
    <t>F86</t>
  </si>
  <si>
    <t>F87</t>
  </si>
  <si>
    <t>F88</t>
  </si>
  <si>
    <t>F89</t>
  </si>
  <si>
    <t>F90</t>
  </si>
  <si>
    <t>group</t>
  </si>
  <si>
    <t>Nr of subgroup</t>
  </si>
  <si>
    <t>subgroup</t>
  </si>
  <si>
    <t>LYM/(MON+NEU) subgroup</t>
  </si>
  <si>
    <t>note FC</t>
  </si>
  <si>
    <t>max. 120 znaků (typ Tlym od pomětu 0,4 a 2,5 včetně)</t>
  </si>
  <si>
    <t xml:space="preserve">MCP-1 </t>
  </si>
  <si>
    <t>RANTES</t>
  </si>
  <si>
    <t>TNFa</t>
  </si>
  <si>
    <t>IL-17</t>
  </si>
  <si>
    <t>Sex</t>
  </si>
  <si>
    <t>Note from the hospital</t>
  </si>
  <si>
    <t>Joint</t>
  </si>
  <si>
    <t>Primary diagnosis</t>
  </si>
  <si>
    <t xml:space="preserve">Current diagnosis </t>
  </si>
  <si>
    <t>Aseptic/Infectious</t>
  </si>
  <si>
    <t>Presence of Implant</t>
  </si>
  <si>
    <t>Date of endoprosthesis implantation</t>
  </si>
  <si>
    <t>Cement</t>
  </si>
  <si>
    <t>CRP krev</t>
  </si>
  <si>
    <t>IL-6 krev</t>
  </si>
  <si>
    <t>Leukocyty-BodyFluid(BF) (SWCC)</t>
  </si>
  <si>
    <t>Polymorfonukleáry - BF %</t>
  </si>
  <si>
    <t>Mononukleáry - BF %</t>
  </si>
  <si>
    <t>CRP v punktátu</t>
  </si>
  <si>
    <t>IL-6 v punktátu</t>
  </si>
  <si>
    <t>NGAL v punktátu</t>
  </si>
  <si>
    <t>Laktát v punktátu</t>
  </si>
  <si>
    <t>Mikrobiologie kultivace</t>
  </si>
  <si>
    <t>Mikrobiologie pozn.</t>
  </si>
  <si>
    <t>Patient Subgroup</t>
  </si>
  <si>
    <t>Fluid appearance</t>
  </si>
  <si>
    <t>Fluid volume - obtained (mL)</t>
  </si>
  <si>
    <t>Fluid volume</t>
  </si>
  <si>
    <t>Semiquant. fluid volume</t>
  </si>
  <si>
    <t>Recurrent effusion</t>
  </si>
  <si>
    <t>Body height</t>
  </si>
  <si>
    <t>Body weight</t>
  </si>
  <si>
    <t>BMI</t>
  </si>
  <si>
    <t>Pain level</t>
  </si>
  <si>
    <t>Date of revision surgery</t>
  </si>
  <si>
    <t>Osteoarthritis grade</t>
  </si>
  <si>
    <t>Range of joint damage</t>
  </si>
  <si>
    <t>Arthroscopic finding</t>
  </si>
  <si>
    <t>Date of arthroscopy</t>
  </si>
  <si>
    <t>Změřený objem (korekce na time)</t>
  </si>
  <si>
    <r>
      <rPr>
        <b/>
        <sz val="11"/>
        <color rgb="FFFF0000"/>
        <rFont val="Calibri"/>
        <family val="2"/>
        <charset val="238"/>
      </rPr>
      <t xml:space="preserve">all cells </t>
    </r>
    <r>
      <rPr>
        <b/>
        <sz val="11"/>
        <color rgb="FF000000"/>
        <rFont val="Calibri"/>
        <family val="2"/>
        <charset val="238"/>
      </rPr>
      <t xml:space="preserve">(native) - </t>
    </r>
    <r>
      <rPr>
        <b/>
        <sz val="11"/>
        <color rgb="FFFF0000"/>
        <rFont val="Calibri"/>
        <family val="2"/>
        <charset val="238"/>
      </rPr>
      <t>bez CountBrights!!!</t>
    </r>
  </si>
  <si>
    <r>
      <t xml:space="preserve">dilution / </t>
    </r>
    <r>
      <rPr>
        <b/>
        <sz val="11"/>
        <color rgb="FF7030A0"/>
        <rFont val="Calibri"/>
        <family val="2"/>
        <charset val="238"/>
      </rPr>
      <t>number of Beads</t>
    </r>
  </si>
  <si>
    <r>
      <t>all/ul /</t>
    </r>
    <r>
      <rPr>
        <b/>
        <sz val="11"/>
        <color rgb="FF7030A0"/>
        <rFont val="Calibri"/>
        <family val="2"/>
        <charset val="238"/>
      </rPr>
      <t xml:space="preserve"> number of used Beads</t>
    </r>
  </si>
  <si>
    <t>CD45+ count</t>
  </si>
  <si>
    <t>Počet im. Buněk singlets/ul CD45/ul</t>
  </si>
  <si>
    <t>celkový počet bb v tis</t>
  </si>
  <si>
    <t>F103</t>
  </si>
  <si>
    <t>F104</t>
  </si>
  <si>
    <t>F105</t>
  </si>
  <si>
    <t>F106</t>
  </si>
  <si>
    <t>F107</t>
  </si>
  <si>
    <t>F108</t>
  </si>
  <si>
    <t>F109</t>
  </si>
  <si>
    <t>F110</t>
  </si>
  <si>
    <t>F111</t>
  </si>
  <si>
    <t>F112</t>
  </si>
  <si>
    <t>F113</t>
  </si>
  <si>
    <t>F114</t>
  </si>
  <si>
    <t>F115</t>
  </si>
  <si>
    <t>F116</t>
  </si>
  <si>
    <t>F117</t>
  </si>
  <si>
    <t>F118</t>
  </si>
  <si>
    <t>F119</t>
  </si>
  <si>
    <t>F120</t>
  </si>
  <si>
    <t>F121</t>
  </si>
  <si>
    <t>F122</t>
  </si>
  <si>
    <t>F123</t>
  </si>
  <si>
    <t>F124</t>
  </si>
  <si>
    <t>F125</t>
  </si>
  <si>
    <t>F126</t>
  </si>
  <si>
    <t>F127</t>
  </si>
  <si>
    <t>F128</t>
  </si>
  <si>
    <t>F129</t>
  </si>
  <si>
    <t>F130</t>
  </si>
  <si>
    <t>F131</t>
  </si>
  <si>
    <t>F132</t>
  </si>
  <si>
    <t>F133</t>
  </si>
  <si>
    <t>F134</t>
  </si>
  <si>
    <t>F135</t>
  </si>
  <si>
    <t>F136</t>
  </si>
  <si>
    <t>F137</t>
  </si>
  <si>
    <t>F138</t>
  </si>
  <si>
    <t>F139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</si>
  <si>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</si>
  <si>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</si>
  <si>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</si>
  <si>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</si>
  <si>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</si>
  <si>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</si>
  <si>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</si>
  <si>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</si>
  <si>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</si>
  <si>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F149</t>
  </si>
  <si>
    <t>F150</t>
  </si>
  <si>
    <t>F151</t>
  </si>
  <si>
    <t>F152</t>
  </si>
  <si>
    <t>F153</t>
  </si>
  <si>
    <t>F154</t>
  </si>
  <si>
    <t>F155</t>
  </si>
  <si>
    <t>F</t>
  </si>
  <si>
    <t>M2</t>
  </si>
  <si>
    <t>Zánětlivý typ s výraznou převahou antigenně-specif. imunity (LYM&gt;75%).</t>
  </si>
  <si>
    <t>M</t>
  </si>
  <si>
    <t>?</t>
  </si>
  <si>
    <t>NA</t>
  </si>
  <si>
    <t>Zastoupení im. Buněk CD45+ %</t>
  </si>
  <si>
    <t>Počet im. buněk *10e9/L</t>
  </si>
  <si>
    <t>poměr SVCC/naše buněčnost</t>
  </si>
  <si>
    <t>Podezření na infekci </t>
  </si>
  <si>
    <t>Klinika k datumu odběru (sloupec H)</t>
  </si>
  <si>
    <t>Antibiotika (ano/ne)</t>
  </si>
  <si>
    <t>Léčba (včetně antibiotik) 1měsic před, až 6 měsíců po odběru</t>
  </si>
  <si>
    <t>Klinika v období po 6 měsících po odběru</t>
  </si>
  <si>
    <t>Stimulant</t>
  </si>
  <si>
    <t>MMP9 [ng/ml]</t>
  </si>
  <si>
    <r>
      <t xml:space="preserve"> CRP [ug/ml] </t>
    </r>
    <r>
      <rPr>
        <b/>
        <sz val="11"/>
        <color theme="9" tint="-0.249977111117893"/>
        <rFont val="Calibri"/>
        <family val="2"/>
        <charset val="238"/>
      </rPr>
      <t>CRP from biochemistry</t>
    </r>
  </si>
  <si>
    <t>MPO [ng/ml]</t>
  </si>
  <si>
    <t>Singlets - MON-MF %</t>
  </si>
  <si>
    <t>MON-MF - fMLP %</t>
  </si>
  <si>
    <t>MON-MF - fMLP MFI</t>
  </si>
  <si>
    <t>Singlets - NEU %</t>
  </si>
  <si>
    <t>NEU - fMLP %</t>
  </si>
  <si>
    <t>NEU - fMLP MFI</t>
  </si>
  <si>
    <t>abs počet NEU fMLP+</t>
  </si>
  <si>
    <t>NEU - DHR123 %</t>
  </si>
  <si>
    <t>NEU - DHR123 MFI</t>
  </si>
  <si>
    <t>ROS delta NEU %</t>
  </si>
  <si>
    <t>delta NEU MFI</t>
  </si>
  <si>
    <t>abs.p FMLP neu</t>
  </si>
  <si>
    <t>abs.p DHR neu</t>
  </si>
  <si>
    <t>delta abs počtov</t>
  </si>
  <si>
    <t>Objem SF</t>
  </si>
  <si>
    <t>abs počet fMLP/1ul</t>
  </si>
  <si>
    <t>abs počet DHR123/1ul</t>
  </si>
  <si>
    <t>abs počet NEU/ul</t>
  </si>
  <si>
    <t>Canto NEU%</t>
  </si>
  <si>
    <t>Canto NEU-CD11b %</t>
  </si>
  <si>
    <t>Canto NEU-CD11b MFI</t>
  </si>
  <si>
    <t>Canto NEU-CD54 %</t>
  </si>
  <si>
    <t>Canto NEU-CD54 MFI</t>
  </si>
  <si>
    <t>Canto NEU-CD62L %</t>
  </si>
  <si>
    <t>Canto NEU-CD62L MFI</t>
  </si>
  <si>
    <t>Canto NEU-CD64 %</t>
  </si>
  <si>
    <t>Canto NEU-CD64 MFI</t>
  </si>
  <si>
    <t>Canto NEU-CXCR1 %</t>
  </si>
  <si>
    <t>Canto NEU-CXCR1 MFI</t>
  </si>
  <si>
    <t>Canto NEU-CXCR2 %</t>
  </si>
  <si>
    <t>Canto NEU-CXCR2 MFI</t>
  </si>
  <si>
    <t>Canto LYM %</t>
  </si>
  <si>
    <t>Canto MON % vyber!!</t>
  </si>
  <si>
    <t xml:space="preserve">Canto MON/CD11b % </t>
  </si>
  <si>
    <t xml:space="preserve">Canto MON/CD11b MFI </t>
  </si>
  <si>
    <t xml:space="preserve">Canto MON/CD54 % </t>
  </si>
  <si>
    <t xml:space="preserve">Canto MON/CD54 MFI </t>
  </si>
  <si>
    <t xml:space="preserve">Canto MON/CD62L % </t>
  </si>
  <si>
    <t xml:space="preserve">Canto MON/CD62L MFI </t>
  </si>
  <si>
    <t xml:space="preserve">Canto MON/CD64 % </t>
  </si>
  <si>
    <t xml:space="preserve">Canto MON/CD64 MFI </t>
  </si>
  <si>
    <t xml:space="preserve">Canto MON/CXCR1 % </t>
  </si>
  <si>
    <t xml:space="preserve">Canto MON/CXCR1 MFI </t>
  </si>
  <si>
    <t xml:space="preserve">Canto MON/CXCR2 % </t>
  </si>
  <si>
    <t xml:space="preserve">Canto MON/CXCR2 MFI </t>
  </si>
  <si>
    <t>Canto MON hlavny %</t>
  </si>
  <si>
    <t>F169</t>
  </si>
  <si>
    <t>F170</t>
  </si>
  <si>
    <t>F171</t>
  </si>
  <si>
    <t>F172</t>
  </si>
  <si>
    <t>F173</t>
  </si>
  <si>
    <t>F174</t>
  </si>
  <si>
    <t>F175</t>
  </si>
  <si>
    <t>F176</t>
  </si>
  <si>
    <t>F177</t>
  </si>
  <si>
    <t>F178</t>
  </si>
  <si>
    <t>F179</t>
  </si>
  <si>
    <t>F180</t>
  </si>
  <si>
    <t>F181</t>
  </si>
  <si>
    <t>F182</t>
  </si>
  <si>
    <t>F183</t>
  </si>
  <si>
    <t>F184</t>
  </si>
  <si>
    <t>F185</t>
  </si>
  <si>
    <t>F186</t>
  </si>
  <si>
    <t>F187</t>
  </si>
  <si>
    <t>F188</t>
  </si>
  <si>
    <t>F189</t>
  </si>
  <si>
    <t>F190</t>
  </si>
  <si>
    <t>F191</t>
  </si>
  <si>
    <t>F192</t>
  </si>
  <si>
    <t>F193</t>
  </si>
  <si>
    <t>F194</t>
  </si>
  <si>
    <t>F195</t>
  </si>
  <si>
    <t>F196</t>
  </si>
  <si>
    <t>F197</t>
  </si>
  <si>
    <t>F198</t>
  </si>
  <si>
    <t>F199</t>
  </si>
  <si>
    <t>F200</t>
  </si>
  <si>
    <t>F201</t>
  </si>
  <si>
    <t>F202</t>
  </si>
  <si>
    <t>F203</t>
  </si>
  <si>
    <t>F204</t>
  </si>
  <si>
    <t>F205</t>
  </si>
  <si>
    <t>F206</t>
  </si>
  <si>
    <t>F207</t>
  </si>
  <si>
    <t>F208</t>
  </si>
  <si>
    <t>F209</t>
  </si>
  <si>
    <t>F210</t>
  </si>
  <si>
    <t>F211</t>
  </si>
  <si>
    <t>F212</t>
  </si>
  <si>
    <t>F213</t>
  </si>
  <si>
    <t>F214</t>
  </si>
  <si>
    <t>F215</t>
  </si>
  <si>
    <t>F216</t>
  </si>
  <si>
    <t>F217</t>
  </si>
  <si>
    <t>F218</t>
  </si>
  <si>
    <t>F219</t>
  </si>
  <si>
    <t>F220</t>
  </si>
  <si>
    <t>F221</t>
  </si>
  <si>
    <t>F222</t>
  </si>
  <si>
    <t>F223</t>
  </si>
  <si>
    <t>F224</t>
  </si>
  <si>
    <t>F225</t>
  </si>
  <si>
    <t>F226</t>
  </si>
  <si>
    <t>F227</t>
  </si>
  <si>
    <t>F228</t>
  </si>
  <si>
    <t>F229</t>
  </si>
  <si>
    <t>F230</t>
  </si>
  <si>
    <t>F231</t>
  </si>
  <si>
    <t>ano</t>
  </si>
  <si>
    <t>burzitis praepatellaris</t>
  </si>
  <si>
    <t>ne</t>
  </si>
  <si>
    <t>pce + obstřik, klidový režim, lokálně nSA</t>
  </si>
  <si>
    <t>kontrola nebyla</t>
  </si>
  <si>
    <t>fMLP</t>
  </si>
  <si>
    <t>n/a</t>
  </si>
  <si>
    <t>Hromádko</t>
  </si>
  <si>
    <t>Matěj</t>
  </si>
  <si>
    <t>1308230506</t>
  </si>
  <si>
    <t>2019_10_09</t>
  </si>
  <si>
    <t>M2546</t>
  </si>
  <si>
    <t>DK-REVM</t>
  </si>
  <si>
    <t>2+6</t>
  </si>
  <si>
    <t>H</t>
  </si>
  <si>
    <t>2x (47)</t>
  </si>
  <si>
    <t>Martina</t>
  </si>
  <si>
    <t xml:space="preserve">Lukešová </t>
  </si>
  <si>
    <t>2016_12_08</t>
  </si>
  <si>
    <t>T84</t>
  </si>
  <si>
    <t>11c/PD-L1/-/303/163/HLA-DR/11b/206/64/45/15/16/14/3</t>
  </si>
  <si>
    <t>3/16+56/-/127/PD-1/HLA-DR/11b/64/25/45/15/4/14/8</t>
  </si>
  <si>
    <t>MCh</t>
  </si>
  <si>
    <t>levé koleno</t>
  </si>
  <si>
    <t>14/62L/11b/163/HLA-DR/64</t>
  </si>
  <si>
    <t>14/55/11b/15/62L/64</t>
  </si>
  <si>
    <t>-</t>
  </si>
  <si>
    <t>koleno</t>
  </si>
  <si>
    <t>Zánětlivý typ s převahou antigenně-specif. imunity (LYM&gt;75%) a vysokou buněčností.</t>
  </si>
  <si>
    <t>&lt;0,6</t>
  </si>
  <si>
    <t>neg.</t>
  </si>
  <si>
    <t>RA apod</t>
  </si>
  <si>
    <t>proteza</t>
  </si>
  <si>
    <t>M7046</t>
  </si>
  <si>
    <t>Burgetová</t>
  </si>
  <si>
    <t>Jana</t>
  </si>
  <si>
    <t>2018_12_20</t>
  </si>
  <si>
    <t>9+7</t>
  </si>
  <si>
    <t>3x (36)</t>
  </si>
  <si>
    <t>Zánětlivý typ s výraznou převahou antigenně-specif. imunity (LYM&gt;75%).</t>
  </si>
  <si>
    <t>M2320</t>
  </si>
  <si>
    <t>5x (14)</t>
  </si>
  <si>
    <t xml:space="preserve">Shaqiri </t>
  </si>
  <si>
    <t>2018_12_13</t>
  </si>
  <si>
    <t>M174, M2556</t>
  </si>
  <si>
    <t>Ferenc</t>
  </si>
  <si>
    <t>Adam</t>
  </si>
  <si>
    <t>2019_04_24</t>
  </si>
  <si>
    <t>M0806</t>
  </si>
  <si>
    <t>DK-AMBD</t>
  </si>
  <si>
    <t>Dostálová</t>
  </si>
  <si>
    <t>Sára</t>
  </si>
  <si>
    <t>2020_02_26</t>
  </si>
  <si>
    <t>10+5</t>
  </si>
  <si>
    <t>L</t>
  </si>
  <si>
    <t>1x(53)</t>
  </si>
  <si>
    <t>Crhonek</t>
  </si>
  <si>
    <t>Martin</t>
  </si>
  <si>
    <t>0311294841</t>
  </si>
  <si>
    <t>2019_12_11</t>
  </si>
  <si>
    <t>M0085, M7966</t>
  </si>
  <si>
    <t>3x(50)</t>
  </si>
  <si>
    <t>M171, M2326</t>
  </si>
  <si>
    <t>Běhalík</t>
  </si>
  <si>
    <t>Jiří</t>
  </si>
  <si>
    <t>2017_03_23</t>
  </si>
  <si>
    <t>M171, M161</t>
  </si>
  <si>
    <t>5x (11)</t>
  </si>
  <si>
    <t>Kropáčová</t>
  </si>
  <si>
    <t>Hana</t>
  </si>
  <si>
    <t>2019_05_09</t>
  </si>
  <si>
    <t>M171, A692, M5210</t>
  </si>
  <si>
    <t>2+12</t>
  </si>
  <si>
    <t>3x (42)</t>
  </si>
  <si>
    <t>15/64/11b/163/HLA-DR/14</t>
  </si>
  <si>
    <t>3/4/45/203c/HLA-DR/117</t>
  </si>
  <si>
    <t>3+14/86/80/123/HLA-DR/11c</t>
  </si>
  <si>
    <t>3/16+56/123/127/163/HLA-DR/11b/11c/25/45/15/4/14/8</t>
  </si>
  <si>
    <t>3/16+56/123/127/90/HLA-DR/11b/64/25/45/15/4/14/8</t>
  </si>
  <si>
    <r>
      <t>3/16+56/</t>
    </r>
    <r>
      <rPr>
        <b/>
        <sz val="8.5"/>
        <rFont val="Calibri"/>
        <family val="2"/>
        <charset val="238"/>
      </rPr>
      <t>45RO</t>
    </r>
    <r>
      <rPr>
        <sz val="8.5"/>
        <rFont val="Calibri"/>
        <family val="2"/>
        <charset val="238"/>
      </rPr>
      <t>/127/PD-1/HLA-DR/11b/64/25/45/15/4/14/8</t>
    </r>
  </si>
  <si>
    <t>3/25/127/8/DR/19</t>
  </si>
  <si>
    <t>3+14/55/303/123/HLA-DR/11c</t>
  </si>
  <si>
    <t>MD</t>
  </si>
  <si>
    <t>zpracované druhý den (ARIA servis)</t>
  </si>
  <si>
    <t>1,17</t>
  </si>
  <si>
    <t>other</t>
  </si>
  <si>
    <t>Zánětlivý typ s výraznou převahou antigenně-specif. imunity (LYM&gt;75%), s vysokou buněčností.</t>
  </si>
  <si>
    <t>Zánětlivý typ s převahou antigenně-specif. imunity (LYM&gt;80%) a vysokou buněčností.</t>
  </si>
  <si>
    <t>Zánětlivý typ s převahou antigenně-specif. imunity (LYM&gt;80%), typu CD4 lymfocytů a vysokou buněčností.</t>
  </si>
  <si>
    <t>OA</t>
  </si>
  <si>
    <t>M171</t>
  </si>
  <si>
    <t>Miroslav</t>
  </si>
  <si>
    <t>M170</t>
  </si>
  <si>
    <t>5x (18)</t>
  </si>
  <si>
    <t>Janů</t>
  </si>
  <si>
    <t>Pavel</t>
  </si>
  <si>
    <t>2017_12_06</t>
  </si>
  <si>
    <t>S832</t>
  </si>
  <si>
    <t>3x (22)</t>
  </si>
  <si>
    <t>14/64/11b/163/HLA-DR/16</t>
  </si>
  <si>
    <t>Novocyte only</t>
  </si>
  <si>
    <t>yes (APC-IgG2)</t>
  </si>
  <si>
    <t>14/16(3G8)/45/163/11b/11c</t>
  </si>
  <si>
    <t>3/16+56/4/203c/HLA-DR/117</t>
  </si>
  <si>
    <t>1b</t>
  </si>
  <si>
    <t>Čtvrtlíková</t>
  </si>
  <si>
    <t>Ivana</t>
  </si>
  <si>
    <t>M2322, M2416</t>
  </si>
  <si>
    <t>Puchmeltrová</t>
  </si>
  <si>
    <t>Marie</t>
  </si>
  <si>
    <t>2018_10_11</t>
  </si>
  <si>
    <t>M5456, M6534</t>
  </si>
  <si>
    <t>3x (34)</t>
  </si>
  <si>
    <t>Petružela</t>
  </si>
  <si>
    <t>Rudolf</t>
  </si>
  <si>
    <t>2017_04_19</t>
  </si>
  <si>
    <t>M171, Z478</t>
  </si>
  <si>
    <t>5x (13)</t>
  </si>
  <si>
    <t xml:space="preserve">Vlček </t>
  </si>
  <si>
    <t>2016_12_05</t>
  </si>
  <si>
    <t>Ravasz</t>
  </si>
  <si>
    <t>Štěpán</t>
  </si>
  <si>
    <t>2019_02_14</t>
  </si>
  <si>
    <t>T848, Y792</t>
  </si>
  <si>
    <t>9+6</t>
  </si>
  <si>
    <t>3x (39)</t>
  </si>
  <si>
    <t xml:space="preserve">Jaroměřský </t>
  </si>
  <si>
    <t>Jan</t>
  </si>
  <si>
    <t>2019_03_19</t>
  </si>
  <si>
    <t>S835, W0130, W0191</t>
  </si>
  <si>
    <t>3x (40)</t>
  </si>
  <si>
    <t>Jarmila</t>
  </si>
  <si>
    <t>ORT-29a</t>
  </si>
  <si>
    <t>2+3</t>
  </si>
  <si>
    <t>2x (39)</t>
  </si>
  <si>
    <t>Fišer</t>
  </si>
  <si>
    <t>Bronislav</t>
  </si>
  <si>
    <t>2019_01_17</t>
  </si>
  <si>
    <t>Šturalová</t>
  </si>
  <si>
    <t>Petra</t>
  </si>
  <si>
    <t>2018_12_07</t>
  </si>
  <si>
    <t>M2351</t>
  </si>
  <si>
    <t>Haislar</t>
  </si>
  <si>
    <t>Zdeněk</t>
  </si>
  <si>
    <t>6504182707</t>
  </si>
  <si>
    <t>2020_01_06</t>
  </si>
  <si>
    <t>M171, W0199, M2417</t>
  </si>
  <si>
    <t>3x(51)</t>
  </si>
  <si>
    <t> -</t>
  </si>
  <si>
    <t>levé koleno po TEP</t>
  </si>
  <si>
    <t>levá kyčel po TEP</t>
  </si>
  <si>
    <t>14 col Aria</t>
  </si>
  <si>
    <t>3/16+56/4(PCPC55)/45/DR/14</t>
  </si>
  <si>
    <t>M2322</t>
  </si>
  <si>
    <t>2</t>
  </si>
  <si>
    <t>T841</t>
  </si>
  <si>
    <t>2-yellow</t>
  </si>
  <si>
    <t>Zánětlivý typ s převahou antigenně-specif. imunity (LYM&gt;80%), typu CD4 lymfocytů.</t>
  </si>
  <si>
    <t>výpotek</t>
  </si>
  <si>
    <t>opakované punkce (v 2018 inf.gonitis)</t>
  </si>
  <si>
    <t>občas bolesti, výpotky</t>
  </si>
  <si>
    <t>Mikulec</t>
  </si>
  <si>
    <t>2017_04_03</t>
  </si>
  <si>
    <t>S837, W0130</t>
  </si>
  <si>
    <t>5x (12)</t>
  </si>
  <si>
    <t xml:space="preserve">Nezhybová </t>
  </si>
  <si>
    <t>2016_12_12</t>
  </si>
  <si>
    <t>Brada</t>
  </si>
  <si>
    <t>Josef</t>
  </si>
  <si>
    <t>2019_02_21</t>
  </si>
  <si>
    <t>M2323</t>
  </si>
  <si>
    <t>Vitásek</t>
  </si>
  <si>
    <t>Roman</t>
  </si>
  <si>
    <t>2019_05_28</t>
  </si>
  <si>
    <t>3x (43)</t>
  </si>
  <si>
    <t>2019_03_14</t>
  </si>
  <si>
    <t>Giesl</t>
  </si>
  <si>
    <t>Vlastimil</t>
  </si>
  <si>
    <t>2018_06_22</t>
  </si>
  <si>
    <t>3x (28)</t>
  </si>
  <si>
    <t>Dušan</t>
  </si>
  <si>
    <r>
      <t>3/16+56/123/127/163/HLA-DR/11b/</t>
    </r>
    <r>
      <rPr>
        <b/>
        <sz val="8.5"/>
        <color rgb="FFFF0000"/>
        <rFont val="Calibri"/>
        <family val="2"/>
        <charset val="238"/>
      </rPr>
      <t>11c</t>
    </r>
    <r>
      <rPr>
        <sz val="8.5"/>
        <color rgb="FF000000"/>
        <rFont val="Calibri"/>
        <family val="2"/>
        <charset val="238"/>
      </rPr>
      <t>/25/45/15/4/14/8</t>
    </r>
  </si>
  <si>
    <t>JK</t>
  </si>
  <si>
    <t>1/2 CD11c v mixu</t>
  </si>
  <si>
    <t>kyčel</t>
  </si>
  <si>
    <t>2a</t>
  </si>
  <si>
    <t>S837</t>
  </si>
  <si>
    <t xml:space="preserve">Proteus  mirabilis </t>
  </si>
  <si>
    <t>PCR - borrelie                Pozitivní</t>
  </si>
  <si>
    <t>Zánětlivý typ s výraznou převahou antigenně-specif. imunity (LYM&gt;75%) a s vysokou buněčností.</t>
  </si>
  <si>
    <t>pravé koleno - BC</t>
  </si>
  <si>
    <t>otoky, bolesti</t>
  </si>
  <si>
    <t>pozitivní PCR borelie, ATB terapie</t>
  </si>
  <si>
    <t>na další kontrolu se nedostavil</t>
  </si>
  <si>
    <t>Vojkůvka</t>
  </si>
  <si>
    <t>Antonín</t>
  </si>
  <si>
    <t>2019_01_30</t>
  </si>
  <si>
    <t>2+1</t>
  </si>
  <si>
    <t>3x (38)</t>
  </si>
  <si>
    <t>Kyncelmanová</t>
  </si>
  <si>
    <t>Silvie</t>
  </si>
  <si>
    <t>2020_02_13</t>
  </si>
  <si>
    <t>1x(52)</t>
  </si>
  <si>
    <t>Holemá</t>
  </si>
  <si>
    <t>Leona</t>
  </si>
  <si>
    <t>2017_04_06</t>
  </si>
  <si>
    <t>S832, W0191</t>
  </si>
  <si>
    <t>2+clots</t>
  </si>
  <si>
    <t>9505 b</t>
  </si>
  <si>
    <t>Murzová</t>
  </si>
  <si>
    <t>Sofie</t>
  </si>
  <si>
    <t>2018_10_03</t>
  </si>
  <si>
    <t>M2499</t>
  </si>
  <si>
    <t>3x (33)</t>
  </si>
  <si>
    <t>Uličný</t>
  </si>
  <si>
    <t>Petr</t>
  </si>
  <si>
    <t>M2550</t>
  </si>
  <si>
    <t>8+6+12</t>
  </si>
  <si>
    <t>27_MA_16</t>
  </si>
  <si>
    <t>Aufart</t>
  </si>
  <si>
    <t>2016_09_09</t>
  </si>
  <si>
    <t>Filipčuk</t>
  </si>
  <si>
    <t>Jaroslav</t>
  </si>
  <si>
    <t>2017_06_01</t>
  </si>
  <si>
    <t>10+9</t>
  </si>
  <si>
    <t>2017_06_29</t>
  </si>
  <si>
    <t>5x (16)</t>
  </si>
  <si>
    <t>Ledvina</t>
  </si>
  <si>
    <t>2019_07_03</t>
  </si>
  <si>
    <t>M171, W0101</t>
  </si>
  <si>
    <t>Baďura</t>
  </si>
  <si>
    <t>2019_09_18</t>
  </si>
  <si>
    <t>8+6</t>
  </si>
  <si>
    <t>3x (46)</t>
  </si>
  <si>
    <t>Hlaváčová</t>
  </si>
  <si>
    <t>6153020500</t>
  </si>
  <si>
    <t>2019_11_13</t>
  </si>
  <si>
    <t>11,5</t>
  </si>
  <si>
    <t>3x(48)</t>
  </si>
  <si>
    <t>Stoklasová</t>
  </si>
  <si>
    <t>5953180739</t>
  </si>
  <si>
    <t>2019_11_20</t>
  </si>
  <si>
    <t>T848, Y792, S700</t>
  </si>
  <si>
    <t>6+9</t>
  </si>
  <si>
    <t>3x (49)</t>
  </si>
  <si>
    <t xml:space="preserve">Krmelová </t>
  </si>
  <si>
    <t>Karolína</t>
  </si>
  <si>
    <t>2017_11_24</t>
  </si>
  <si>
    <t>M2556</t>
  </si>
  <si>
    <t>Vlčková</t>
  </si>
  <si>
    <t>Anna</t>
  </si>
  <si>
    <t>2019_01_09</t>
  </si>
  <si>
    <t>M171, M2322</t>
  </si>
  <si>
    <t>1+12</t>
  </si>
  <si>
    <t>Smékal</t>
  </si>
  <si>
    <t>Vojtěch</t>
  </si>
  <si>
    <t>2019_03_21</t>
  </si>
  <si>
    <t>3x (41)</t>
  </si>
  <si>
    <t>Macek</t>
  </si>
  <si>
    <t>2018_09_13</t>
  </si>
  <si>
    <t>S837, W0190, M2506</t>
  </si>
  <si>
    <t>3x (30)</t>
  </si>
  <si>
    <t>Zdeňka</t>
  </si>
  <si>
    <t>2017_09_06</t>
  </si>
  <si>
    <t>M161</t>
  </si>
  <si>
    <t>Mareš</t>
  </si>
  <si>
    <t>Tomáš</t>
  </si>
  <si>
    <t>2018_06_13</t>
  </si>
  <si>
    <t>S832, W0100</t>
  </si>
  <si>
    <t>5+8</t>
  </si>
  <si>
    <t>MT</t>
  </si>
  <si>
    <t>pravé koleno B</t>
  </si>
  <si>
    <t>pravé koleno A</t>
  </si>
  <si>
    <t>lyzace</t>
  </si>
  <si>
    <t>CXCR3/62L/3/90/CCR7/4</t>
  </si>
  <si>
    <t>11c/86/123/303/163/HLA-DR/11b/206/64/45/15/16/-/3</t>
  </si>
  <si>
    <r>
      <t>3/16+56/123/127/163/HLA-DR/11b/</t>
    </r>
    <r>
      <rPr>
        <b/>
        <sz val="8.5"/>
        <color rgb="FFFF0000"/>
        <rFont val="Calibri"/>
        <family val="2"/>
        <charset val="238"/>
      </rPr>
      <t>64</t>
    </r>
    <r>
      <rPr>
        <sz val="8.5"/>
        <color rgb="FF000000"/>
        <rFont val="Calibri"/>
        <family val="2"/>
        <charset val="238"/>
      </rPr>
      <t>/25/45/15/4/-/8</t>
    </r>
  </si>
  <si>
    <t>OJ</t>
  </si>
  <si>
    <r>
      <t>3/16+56/-/127/PD-1/HLA-DR/11b/</t>
    </r>
    <r>
      <rPr>
        <b/>
        <sz val="8.5"/>
        <rFont val="Calibri"/>
        <family val="2"/>
        <charset val="238"/>
      </rPr>
      <t>64</t>
    </r>
    <r>
      <rPr>
        <sz val="8.5"/>
        <rFont val="Calibri"/>
        <family val="2"/>
        <charset val="238"/>
      </rPr>
      <t>/25/45/15/4/14/8</t>
    </r>
  </si>
  <si>
    <t>3+14/16+56/45/15/4/19</t>
  </si>
  <si>
    <t>PBMC rovnou do -80 °C (nebyl volný Frostík)</t>
  </si>
  <si>
    <t>Zánětlivý typ s převahou antigenně-specif. imunity (LYM&gt;80%) a velmi vysokou buněčností.</t>
  </si>
  <si>
    <t>S835</t>
  </si>
  <si>
    <t>LEVÉ KOLENO</t>
  </si>
  <si>
    <t>PRAVÉ KOLENO</t>
  </si>
  <si>
    <t>Zánětlivý typ s převahou antigenně-specif. imunity (LYM&gt;75%).</t>
  </si>
  <si>
    <t>tkáň femuru-Staphylococcus  epidermidis   po pomnožení</t>
  </si>
  <si>
    <t>obstřik, RHB, viscosuplementace</t>
  </si>
  <si>
    <t>bolesti kolene, recidiva výpotku.</t>
  </si>
  <si>
    <t>punkce, obstřik, viskosuplemetace</t>
  </si>
  <si>
    <t>výhledově k TEP</t>
  </si>
  <si>
    <t>chemokiny</t>
  </si>
  <si>
    <t>Poláš</t>
  </si>
  <si>
    <t>2018_06_08</t>
  </si>
  <si>
    <t>S8231, W0111, S8210</t>
  </si>
  <si>
    <t>Soldánová</t>
  </si>
  <si>
    <t>Marta</t>
  </si>
  <si>
    <t>3x (29)</t>
  </si>
  <si>
    <t>Koukal</t>
  </si>
  <si>
    <t>Jaromír</t>
  </si>
  <si>
    <t>2020_01_30</t>
  </si>
  <si>
    <t>M0096, M8696</t>
  </si>
  <si>
    <t>3x(52)</t>
  </si>
  <si>
    <t>Holík</t>
  </si>
  <si>
    <t>Ladislav</t>
  </si>
  <si>
    <t>5x (15)</t>
  </si>
  <si>
    <t>Hirschová</t>
  </si>
  <si>
    <t>2019_04_29</t>
  </si>
  <si>
    <t>Wiedermann</t>
  </si>
  <si>
    <t>490406010</t>
  </si>
  <si>
    <t>2019_09_25</t>
  </si>
  <si>
    <t>T848, Y792, Z479</t>
  </si>
  <si>
    <t>8+5</t>
  </si>
  <si>
    <t>3x (47)</t>
  </si>
  <si>
    <t>Grofková</t>
  </si>
  <si>
    <t>Ludmila</t>
  </si>
  <si>
    <t>5454173901</t>
  </si>
  <si>
    <t>2019_11_06</t>
  </si>
  <si>
    <t>2018_06_27</t>
  </si>
  <si>
    <t>9+clumps</t>
  </si>
  <si>
    <t>3/16+56/4(PCPC55)/15/DR/45</t>
  </si>
  <si>
    <t>TEP kolene</t>
  </si>
  <si>
    <t>pravé koleno po TEP</t>
  </si>
  <si>
    <t>Zánětlivý typ s převahou antigenně-specif. imunity (LYM&gt;70%), typu CD8 lymfocytů.</t>
  </si>
  <si>
    <t>aerobní kultivace-Staphylococcus  hominis</t>
  </si>
  <si>
    <t>Staphylococcus  haemolyticus</t>
  </si>
  <si>
    <t xml:space="preserve">výpotek po ASK </t>
  </si>
  <si>
    <t>bez obtíží</t>
  </si>
  <si>
    <t xml:space="preserve"> </t>
  </si>
  <si>
    <t xml:space="preserve">Molík </t>
  </si>
  <si>
    <t>2016_11_03</t>
  </si>
  <si>
    <t>Runštuk</t>
  </si>
  <si>
    <t>2019_01_10</t>
  </si>
  <si>
    <t>M7033, M1914</t>
  </si>
  <si>
    <t>Vranová</t>
  </si>
  <si>
    <t>Veronika</t>
  </si>
  <si>
    <t>2020_02_21</t>
  </si>
  <si>
    <t>S832, W0111</t>
  </si>
  <si>
    <t>3x(53)</t>
  </si>
  <si>
    <t>Pospíšil</t>
  </si>
  <si>
    <t>Robert</t>
  </si>
  <si>
    <t>5410133333</t>
  </si>
  <si>
    <t>2019_12_04</t>
  </si>
  <si>
    <t>M2321</t>
  </si>
  <si>
    <t>9+5</t>
  </si>
  <si>
    <t>Grygar</t>
  </si>
  <si>
    <t>2019_07_11</t>
  </si>
  <si>
    <t>M2322, M171, M2556</t>
  </si>
  <si>
    <t>3x (45)</t>
  </si>
  <si>
    <t>CCR3/CCR6/-/CCR1/CCR7/CCR5/11b/CXCR5/CXCR4/HLA-DR/15/16/14/45</t>
  </si>
  <si>
    <r>
      <rPr>
        <b/>
        <sz val="8.5"/>
        <color rgb="FFFF0000"/>
        <rFont val="Calibri"/>
        <family val="2"/>
        <charset val="238"/>
      </rPr>
      <t>14</t>
    </r>
    <r>
      <rPr>
        <sz val="8.5"/>
        <color rgb="FF000000"/>
        <rFont val="Calibri"/>
        <family val="2"/>
        <charset val="238"/>
      </rPr>
      <t>/86/123/303/163/HLA-DR/11b/206/64/45/15/16/-/3</t>
    </r>
  </si>
  <si>
    <t>M2326</t>
  </si>
  <si>
    <t>Zánětlivý typ s převahou antigenně-specif. imunity (LYM&gt;75%) s převahou CD8 T-LYM.</t>
  </si>
  <si>
    <t>Zánětlivý typ s převahou antigenně-specif. imunity (LYM&gt;70%), se shodným zastoupením CD4 a CD8 lymfocytů.</t>
  </si>
  <si>
    <t>M2322, M171</t>
  </si>
  <si>
    <t>burzizida lokte!!!! - otok</t>
  </si>
  <si>
    <t>pce výpotku, amoksiklav, NSA</t>
  </si>
  <si>
    <t>bez potíží</t>
  </si>
  <si>
    <t>Procházková</t>
  </si>
  <si>
    <t>Weiserová</t>
  </si>
  <si>
    <t>2017_11_23</t>
  </si>
  <si>
    <t>S832, W1001</t>
  </si>
  <si>
    <t>Hájková</t>
  </si>
  <si>
    <t>Eva</t>
  </si>
  <si>
    <t>2019_02_07</t>
  </si>
  <si>
    <t>T841, Y792</t>
  </si>
  <si>
    <t>Harbec</t>
  </si>
  <si>
    <t>Bohdan</t>
  </si>
  <si>
    <t>2019_03_05</t>
  </si>
  <si>
    <t>1+2+12</t>
  </si>
  <si>
    <t>Růžičková</t>
  </si>
  <si>
    <t>Věra</t>
  </si>
  <si>
    <t xml:space="preserve">Smékal </t>
  </si>
  <si>
    <t>5503252018</t>
  </si>
  <si>
    <t>2019_10_17</t>
  </si>
  <si>
    <t>M170, M2546, M170</t>
  </si>
  <si>
    <t>Lucie</t>
  </si>
  <si>
    <t>Olivová</t>
  </si>
  <si>
    <t>2019_03_28</t>
  </si>
  <si>
    <t>2+7</t>
  </si>
  <si>
    <t xml:space="preserve">Němcová </t>
  </si>
  <si>
    <t>Škrabálek</t>
  </si>
  <si>
    <t>Milan</t>
  </si>
  <si>
    <t>510914244</t>
  </si>
  <si>
    <t>2019_11_19</t>
  </si>
  <si>
    <t xml:space="preserve">pravé koleno </t>
  </si>
  <si>
    <t>pravá kyčel</t>
  </si>
  <si>
    <t>ROS</t>
  </si>
  <si>
    <t>Zánětlivý typ s převahou antigenně-specif. imunity (LYM 75%).</t>
  </si>
  <si>
    <t>Staphylococcus  hominis</t>
  </si>
  <si>
    <t>Zánětlivý typ s převahou antigenně-specif. imunity (LYM&gt;50%).</t>
  </si>
  <si>
    <t>Zánětlivý typ s převahou antigenně-specif. imunity (LYM&gt;50%), typu CD8 lymfocytů.</t>
  </si>
  <si>
    <t>výpotek, bolesti</t>
  </si>
  <si>
    <t>punkce, obstřik</t>
  </si>
  <si>
    <t>indikován k OWOT</t>
  </si>
  <si>
    <t>František</t>
  </si>
  <si>
    <t>2018_12_12</t>
  </si>
  <si>
    <t>S832, W0100, M2556</t>
  </si>
  <si>
    <t>Naděžda</t>
  </si>
  <si>
    <t>2017_11_02</t>
  </si>
  <si>
    <t>M5456, M171, M2147</t>
  </si>
  <si>
    <t>1+clots</t>
  </si>
  <si>
    <t>3x (21)</t>
  </si>
  <si>
    <t>Sekaninová</t>
  </si>
  <si>
    <t>2018_08_07</t>
  </si>
  <si>
    <t>Plšková</t>
  </si>
  <si>
    <t>2018_04_12</t>
  </si>
  <si>
    <t>OA-other</t>
  </si>
  <si>
    <t>bolesti</t>
  </si>
  <si>
    <t>pce, obstřik, NSA</t>
  </si>
  <si>
    <t>Šín</t>
  </si>
  <si>
    <t>2017_01_12</t>
  </si>
  <si>
    <t>3x (7)</t>
  </si>
  <si>
    <t>Köhlerová</t>
  </si>
  <si>
    <t>8956075744</t>
  </si>
  <si>
    <t>2019_11_08</t>
  </si>
  <si>
    <t>Špirochová</t>
  </si>
  <si>
    <t>2017_06_08</t>
  </si>
  <si>
    <t>ORT-29b</t>
  </si>
  <si>
    <t>Dydowicz</t>
  </si>
  <si>
    <t>2018_09_06</t>
  </si>
  <si>
    <t>without CD11b</t>
  </si>
  <si>
    <t>3+14/55/-/-/HLA-DR/-</t>
  </si>
  <si>
    <t>ROS+cultiv</t>
  </si>
  <si>
    <t>kyčel, selhání TEP</t>
  </si>
  <si>
    <t xml:space="preserve"> 2x lyzace</t>
  </si>
  <si>
    <t>3/16+56/4(PerCP)/203c/HLA-DR/118</t>
  </si>
  <si>
    <t>4/25/127/15/HLA-DR/65</t>
  </si>
  <si>
    <t>Zánětlivý typ s převahou antigenně-specif. imunity (LYM&gt;50%) s vysokou buněčností.</t>
  </si>
  <si>
    <t>M163</t>
  </si>
  <si>
    <t>2020_02_03</t>
  </si>
  <si>
    <t>M2350</t>
  </si>
  <si>
    <t>Božena</t>
  </si>
  <si>
    <t>3x (35)</t>
  </si>
  <si>
    <t>Polzerová</t>
  </si>
  <si>
    <t>Helena</t>
  </si>
  <si>
    <t>456107470</t>
  </si>
  <si>
    <t>2019_11_04</t>
  </si>
  <si>
    <t>S833, W0100</t>
  </si>
  <si>
    <t>nativka na Cantu aj Arii - blbla</t>
  </si>
  <si>
    <t xml:space="preserve">Chabičovský </t>
  </si>
  <si>
    <t>2016_11_08</t>
  </si>
  <si>
    <t>Kamená</t>
  </si>
  <si>
    <t>Renáta</t>
  </si>
  <si>
    <t>M2546, M2326</t>
  </si>
  <si>
    <t>1+6</t>
  </si>
  <si>
    <t>2x (38)</t>
  </si>
  <si>
    <t>tuhá konzistence</t>
  </si>
  <si>
    <t xml:space="preserve">Gábová </t>
  </si>
  <si>
    <t>Šárka</t>
  </si>
  <si>
    <t>2019_02_06</t>
  </si>
  <si>
    <t>M171, S836, M171</t>
  </si>
  <si>
    <t>1+3</t>
  </si>
  <si>
    <t>1x (38)</t>
  </si>
  <si>
    <t>MON-Mf-mDC / mDC %</t>
  </si>
  <si>
    <t>Straka</t>
  </si>
  <si>
    <t>2020_01_29</t>
  </si>
  <si>
    <t>M674, M7023</t>
  </si>
  <si>
    <t>VH</t>
  </si>
  <si>
    <t>Palánek</t>
  </si>
  <si>
    <t>2020_02_10</t>
  </si>
  <si>
    <t>S800, W1999</t>
  </si>
  <si>
    <t>pravé rameno</t>
  </si>
  <si>
    <t>M1</t>
  </si>
  <si>
    <t>Prozánětlivý typ s převahou vrozené imunity - MON-linie (&gt;90%).</t>
  </si>
  <si>
    <t>Prozánětlivý typ s převahou vrozené imunity - MON-linie (&gt;90%) a vysokou buněčností.</t>
  </si>
  <si>
    <t>Lučanová</t>
  </si>
  <si>
    <t>5757191759</t>
  </si>
  <si>
    <t>2019_10_14</t>
  </si>
  <si>
    <t>Kešelák</t>
  </si>
  <si>
    <t>7811075448</t>
  </si>
  <si>
    <t>2020_01_02</t>
  </si>
  <si>
    <t>Pecháček</t>
  </si>
  <si>
    <t>Lubomír</t>
  </si>
  <si>
    <t>M170, M171</t>
  </si>
  <si>
    <t>Prozánětlivý typ s převahou vrozené imunity - MON-linie (&gt;80%).</t>
  </si>
  <si>
    <t xml:space="preserve">Hruška </t>
  </si>
  <si>
    <t>7806095341</t>
  </si>
  <si>
    <t>2019_11_18</t>
  </si>
  <si>
    <t>2x (48)</t>
  </si>
  <si>
    <t>Prozánětlivý typ s výraznou převahou vrozené imunity - MON-linie (&gt;75%).</t>
  </si>
  <si>
    <t>Evžen</t>
  </si>
  <si>
    <t>Trčka</t>
  </si>
  <si>
    <t>2017_11_13</t>
  </si>
  <si>
    <t>Spurná</t>
  </si>
  <si>
    <t>2019_06_14</t>
  </si>
  <si>
    <t>1+2</t>
  </si>
  <si>
    <t>Stejskalová</t>
  </si>
  <si>
    <t>Kristýna</t>
  </si>
  <si>
    <t>2020_01_31</t>
  </si>
  <si>
    <t>2016_12_01</t>
  </si>
  <si>
    <t>Andrésová</t>
  </si>
  <si>
    <t>2019_02_04</t>
  </si>
  <si>
    <t>S835, W0100, M5312</t>
  </si>
  <si>
    <t>Kršková</t>
  </si>
  <si>
    <t>naděžda</t>
  </si>
  <si>
    <r>
      <t>3/16+56/123/127/163/HLA-DR/11b/</t>
    </r>
    <r>
      <rPr>
        <b/>
        <sz val="8.5"/>
        <color rgb="FFFF0000"/>
        <rFont val="Calibri"/>
        <family val="2"/>
        <charset val="238"/>
      </rPr>
      <t>-</t>
    </r>
    <r>
      <rPr>
        <sz val="8.5"/>
        <color rgb="FF000000"/>
        <rFont val="Calibri"/>
        <family val="2"/>
        <charset val="238"/>
      </rPr>
      <t>/25/45/15/4/14/8</t>
    </r>
  </si>
  <si>
    <t>TEP GEN L DX koleno</t>
  </si>
  <si>
    <t>50?</t>
  </si>
  <si>
    <t>1,7</t>
  </si>
  <si>
    <t>S835, W0100</t>
  </si>
  <si>
    <t>1</t>
  </si>
  <si>
    <t>hemor.výpotek, nestabilita</t>
  </si>
  <si>
    <t>plastika LCA</t>
  </si>
  <si>
    <t>stp.replastice LCA, bez problémů</t>
  </si>
  <si>
    <t>Šmíd</t>
  </si>
  <si>
    <t>2018_12_04</t>
  </si>
  <si>
    <t>Maródi</t>
  </si>
  <si>
    <t>Radek</t>
  </si>
  <si>
    <t>2017_10_03</t>
  </si>
  <si>
    <t>5x (20)</t>
  </si>
  <si>
    <t>S800</t>
  </si>
  <si>
    <t>Zelenka</t>
  </si>
  <si>
    <t>Študentová</t>
  </si>
  <si>
    <t>2018_03_13</t>
  </si>
  <si>
    <t>M171, Z966</t>
  </si>
  <si>
    <t>3x (25)</t>
  </si>
  <si>
    <t>Cahlíková</t>
  </si>
  <si>
    <t>2019_06_07</t>
  </si>
  <si>
    <t>Jílek</t>
  </si>
  <si>
    <t>Libor</t>
  </si>
  <si>
    <t>2017_06_16</t>
  </si>
  <si>
    <t>Dittrichová</t>
  </si>
  <si>
    <t>Jitka</t>
  </si>
  <si>
    <t>2+</t>
  </si>
  <si>
    <t>Schmid</t>
  </si>
  <si>
    <t>2017_09_14</t>
  </si>
  <si>
    <t>M160, M2322</t>
  </si>
  <si>
    <t>5x (19)</t>
  </si>
  <si>
    <t>Tuschl</t>
  </si>
  <si>
    <t>Arnošt</t>
  </si>
  <si>
    <t xml:space="preserve">Z966, M171 </t>
  </si>
  <si>
    <t>Hálková</t>
  </si>
  <si>
    <t>2018_06_21</t>
  </si>
  <si>
    <t>M171, M7195</t>
  </si>
  <si>
    <t>Kovaříková</t>
  </si>
  <si>
    <t>2017_10_30</t>
  </si>
  <si>
    <t>JS</t>
  </si>
  <si>
    <t>yes + IQ</t>
  </si>
  <si>
    <t>Canto+Novocyte</t>
  </si>
  <si>
    <t>Prozánětlivý výraznou převahou vrozené imunity - MON-linie typ s (&gt;75%).</t>
  </si>
  <si>
    <t>Schiner</t>
  </si>
  <si>
    <t>2017_09_19</t>
  </si>
  <si>
    <t>M2355</t>
  </si>
  <si>
    <t>8+12</t>
  </si>
  <si>
    <t>Válková</t>
  </si>
  <si>
    <t>Dagmar</t>
  </si>
  <si>
    <t>2018_12_10</t>
  </si>
  <si>
    <t>M2320, M2322</t>
  </si>
  <si>
    <t>Smital</t>
  </si>
  <si>
    <t>0702013246</t>
  </si>
  <si>
    <t>2020_02_06</t>
  </si>
  <si>
    <t>ORT-DĚT</t>
  </si>
  <si>
    <t>Lýsek</t>
  </si>
  <si>
    <t>Mojmír</t>
  </si>
  <si>
    <t>2018_03_08</t>
  </si>
  <si>
    <t>S832, W0111, W0188</t>
  </si>
  <si>
    <t>Huťka</t>
  </si>
  <si>
    <t>2020_01_27</t>
  </si>
  <si>
    <t>M171, M2320</t>
  </si>
  <si>
    <t>Bartoníková</t>
  </si>
  <si>
    <t>Alena</t>
  </si>
  <si>
    <t>2019_02_27</t>
  </si>
  <si>
    <t>M171, M7126, R104</t>
  </si>
  <si>
    <t>Kadlec</t>
  </si>
  <si>
    <t>Dalibor</t>
  </si>
  <si>
    <t>2020_02_05</t>
  </si>
  <si>
    <t>nativka na cantu</t>
  </si>
  <si>
    <t>nativka</t>
  </si>
  <si>
    <t xml:space="preserve">Streptococcus  oralis </t>
  </si>
  <si>
    <t>Prozánětlivý typ s převahou vrozené imunity - MON-linie (&gt;70%); T-LYM převážně typu CD8, vysoká buněčnost.</t>
  </si>
  <si>
    <t>pravé koleno !!</t>
  </si>
  <si>
    <t>Prozánětlivý typ s převahou vrozené imunity - MON-linie (&gt;70%).</t>
  </si>
  <si>
    <t>Prozánětlivý typ s převahou vrozené imunity - MON-linie (&gt;70%); T-LYM převážně typu CD8.</t>
  </si>
  <si>
    <t>Konečný</t>
  </si>
  <si>
    <t>Svatopluk</t>
  </si>
  <si>
    <t>2018_04_19</t>
  </si>
  <si>
    <t>2018_04_18</t>
  </si>
  <si>
    <t>Knettigová</t>
  </si>
  <si>
    <t>2019_04_11</t>
  </si>
  <si>
    <t>M171, Z479</t>
  </si>
  <si>
    <t>2018_08_09</t>
  </si>
  <si>
    <t>M2320, M2147</t>
  </si>
  <si>
    <t>Vodička</t>
  </si>
  <si>
    <t>Karel</t>
  </si>
  <si>
    <t>2018_09_20</t>
  </si>
  <si>
    <t>Lesáková</t>
  </si>
  <si>
    <t>2019_05_17</t>
  </si>
  <si>
    <t>Košař</t>
  </si>
  <si>
    <t>Augustin</t>
  </si>
  <si>
    <t>2017_06_05</t>
  </si>
  <si>
    <t>M171, M2321</t>
  </si>
  <si>
    <t>Vetešníková</t>
  </si>
  <si>
    <t>Maria</t>
  </si>
  <si>
    <t>2018_09_05</t>
  </si>
  <si>
    <t>Belák</t>
  </si>
  <si>
    <t>2018_02_19</t>
  </si>
  <si>
    <t>M2352, M171, M2325</t>
  </si>
  <si>
    <t>Válal</t>
  </si>
  <si>
    <t>2018_01_25</t>
  </si>
  <si>
    <t>M5450, L400, M170</t>
  </si>
  <si>
    <t>3x (24)</t>
  </si>
  <si>
    <t>Urbanová</t>
  </si>
  <si>
    <t>7653185716</t>
  </si>
  <si>
    <t>M2546, M170</t>
  </si>
  <si>
    <t xml:space="preserve">Mádrová </t>
  </si>
  <si>
    <t>2018_09_19</t>
  </si>
  <si>
    <t>Hrubá</t>
  </si>
  <si>
    <t>2018_12_06</t>
  </si>
  <si>
    <t>M2323, M2320</t>
  </si>
  <si>
    <t>Kresslová</t>
  </si>
  <si>
    <t>Radmila</t>
  </si>
  <si>
    <t>6752151285</t>
  </si>
  <si>
    <t>2019_11_15</t>
  </si>
  <si>
    <t>S832, W0101</t>
  </si>
  <si>
    <t>Pokorný</t>
  </si>
  <si>
    <t>Miloš</t>
  </si>
  <si>
    <t>2020_01_15</t>
  </si>
  <si>
    <t>Davidová</t>
  </si>
  <si>
    <t>Arnoštka</t>
  </si>
  <si>
    <t>5755080386</t>
  </si>
  <si>
    <t>2019_12_20</t>
  </si>
  <si>
    <t>Zejda</t>
  </si>
  <si>
    <t>2018_05_10</t>
  </si>
  <si>
    <t>M2320, M171</t>
  </si>
  <si>
    <t>3x (27)</t>
  </si>
  <si>
    <t>Šmídová</t>
  </si>
  <si>
    <t>Dana</t>
  </si>
  <si>
    <t>5658011865</t>
  </si>
  <si>
    <t>Františka</t>
  </si>
  <si>
    <t>2018_10_01</t>
  </si>
  <si>
    <t>M2556, M1911, M160</t>
  </si>
  <si>
    <t>Moťka</t>
  </si>
  <si>
    <t>2+bright</t>
  </si>
  <si>
    <t>Prozánětlivý typ s převahou vrozené imunity - MON-linie (&gt;70%) a vysokou buněčností.</t>
  </si>
  <si>
    <t>viskozní</t>
  </si>
  <si>
    <t>Staphylococcus  warneri   po pomnožení</t>
  </si>
  <si>
    <t>Prozánětlivý typ s převahou vrozené imunity - MON-linie (&gt;50%).</t>
  </si>
  <si>
    <t>obstřik, objednán k TEP</t>
  </si>
  <si>
    <t>nedostavil se na kontrolu ani operaci</t>
  </si>
  <si>
    <t>fMLP, infekce</t>
  </si>
  <si>
    <t>Machatá</t>
  </si>
  <si>
    <t>2018_12_05</t>
  </si>
  <si>
    <t>M2321, M171, M2324</t>
  </si>
  <si>
    <t>Slivová</t>
  </si>
  <si>
    <t>Milena</t>
  </si>
  <si>
    <t>2017_10_11</t>
  </si>
  <si>
    <t>Valčík</t>
  </si>
  <si>
    <t>2017_01_05</t>
  </si>
  <si>
    <t>M171, M2356</t>
  </si>
  <si>
    <t>5x (7)</t>
  </si>
  <si>
    <t>Jurčiček</t>
  </si>
  <si>
    <t>M161, M171, M2556</t>
  </si>
  <si>
    <t>1+2+clots</t>
  </si>
  <si>
    <t>1a</t>
  </si>
  <si>
    <t>M2356</t>
  </si>
  <si>
    <t>Rolenc</t>
  </si>
  <si>
    <t>M2546, M7065</t>
  </si>
  <si>
    <t>3x (26)</t>
  </si>
  <si>
    <t>Haitlová</t>
  </si>
  <si>
    <t>M173, M171, Z966</t>
  </si>
  <si>
    <t>M173</t>
  </si>
  <si>
    <t>Polyák</t>
  </si>
  <si>
    <t>2019_05_24</t>
  </si>
  <si>
    <t>bolest, otok</t>
  </si>
  <si>
    <t>opakované pce, obstřiky, NSA, indikován k ASK</t>
  </si>
  <si>
    <t>po ASK a viscosupl - bene, občasné bolesti, bez výpotku</t>
  </si>
  <si>
    <t>THP-1 M1-M2</t>
  </si>
  <si>
    <t xml:space="preserve">Bobáček </t>
  </si>
  <si>
    <t>6106030645</t>
  </si>
  <si>
    <t>2020_01_09</t>
  </si>
  <si>
    <t>M171, M2322, M2545</t>
  </si>
  <si>
    <t>Prozánětlivý typ s převahou vrozené imunity - MON-linie (&gt;60%); T-LYM převážně typu CD8.</t>
  </si>
  <si>
    <t>Faltus</t>
  </si>
  <si>
    <t>2018_05_31</t>
  </si>
  <si>
    <t>M7737, M171</t>
  </si>
  <si>
    <t>po filtraci téměř neviditelný pelet!</t>
  </si>
  <si>
    <t>Zdražil</t>
  </si>
  <si>
    <t>2017_09_21</t>
  </si>
  <si>
    <t>M0006, M2320</t>
  </si>
  <si>
    <t>sepsis</t>
  </si>
  <si>
    <t>2018_06_04</t>
  </si>
  <si>
    <t>Omelková</t>
  </si>
  <si>
    <t>Tereza</t>
  </si>
  <si>
    <t>levé koleno + BC</t>
  </si>
  <si>
    <t>Prozánětlivý typ s převahou vrozené imunity (MON-linie&gt;60%).</t>
  </si>
  <si>
    <t>Moravec</t>
  </si>
  <si>
    <t>2020_01_10</t>
  </si>
  <si>
    <t>M2546, M2321</t>
  </si>
  <si>
    <t xml:space="preserve">Svoboda </t>
  </si>
  <si>
    <t>2019_05_15</t>
  </si>
  <si>
    <t>Kosková</t>
  </si>
  <si>
    <t>2018_02_01</t>
  </si>
  <si>
    <t>no</t>
  </si>
  <si>
    <t>Hanák</t>
  </si>
  <si>
    <t>2019_05_20</t>
  </si>
  <si>
    <t>M171, M2546, M2320</t>
  </si>
  <si>
    <t xml:space="preserve">Švajdová </t>
  </si>
  <si>
    <t>Olga</t>
  </si>
  <si>
    <t>2018_09_10</t>
  </si>
  <si>
    <t>Šustr</t>
  </si>
  <si>
    <t>2017_12_14</t>
  </si>
  <si>
    <t>M170, M2546</t>
  </si>
  <si>
    <t>Müller</t>
  </si>
  <si>
    <t>Viktor</t>
  </si>
  <si>
    <t>490813281</t>
  </si>
  <si>
    <t>2019_11_11</t>
  </si>
  <si>
    <t>phrodo</t>
  </si>
  <si>
    <t>5x (9)</t>
  </si>
  <si>
    <t>Večeř</t>
  </si>
  <si>
    <t>Filip</t>
  </si>
  <si>
    <t>2019_05_23</t>
  </si>
  <si>
    <t>Prozánětlivý typ s převahou vrozené imunity - MON-linie (&gt;50%), s vysokým podílem LYM (30%).</t>
  </si>
  <si>
    <t>bolesti, výpotek</t>
  </si>
  <si>
    <t>obstřik, indikován k ASK</t>
  </si>
  <si>
    <t>6/19 - poslední kontrola kde objednán na ASK, nedostavil se pak</t>
  </si>
  <si>
    <t>pHRODO + THP-1 M1-M2</t>
  </si>
  <si>
    <t>2019_03_13</t>
  </si>
  <si>
    <t>Zavřel</t>
  </si>
  <si>
    <t>Marek</t>
  </si>
  <si>
    <t>2018_11_15</t>
  </si>
  <si>
    <t>Z470, M171, M2546</t>
  </si>
  <si>
    <t>Neisseria  mucosa   po pomnožení</t>
  </si>
  <si>
    <t>Hederer</t>
  </si>
  <si>
    <t>2019_12_13</t>
  </si>
  <si>
    <t>Prozánětlivý typ s převahou vrozené imunity - MON-linie (&gt;60%) a vysokým podílem LYM (31 %).</t>
  </si>
  <si>
    <t>Vích</t>
  </si>
  <si>
    <t>2018_05_09</t>
  </si>
  <si>
    <t>S832, W0130, M224</t>
  </si>
  <si>
    <t>391112428</t>
  </si>
  <si>
    <t>2019_11_21</t>
  </si>
  <si>
    <t>M2380, M7790</t>
  </si>
  <si>
    <t>Levé koleno</t>
  </si>
  <si>
    <t>nativka na Cantu</t>
  </si>
  <si>
    <t>Jachan</t>
  </si>
  <si>
    <t>S837, W0230, W0231</t>
  </si>
  <si>
    <t>Sovová</t>
  </si>
  <si>
    <t>Jaroslava</t>
  </si>
  <si>
    <t>445529436</t>
  </si>
  <si>
    <t>2019_12_06</t>
  </si>
  <si>
    <t>Prozánětlivý typ s převahou vrozené imunity - MON-linie (&gt;60%).</t>
  </si>
  <si>
    <t>Navrátil</t>
  </si>
  <si>
    <t>6105170126</t>
  </si>
  <si>
    <t>2020_03_04</t>
  </si>
  <si>
    <t>Z478</t>
  </si>
  <si>
    <t>3x(54)</t>
  </si>
  <si>
    <t>Dobešová</t>
  </si>
  <si>
    <t>2019_06_05</t>
  </si>
  <si>
    <t>S832, W0199, M2321</t>
  </si>
  <si>
    <t>S832, W0199</t>
  </si>
  <si>
    <t>výptek po ASK</t>
  </si>
  <si>
    <t>punkce, obstřik, chondroceutika</t>
  </si>
  <si>
    <t xml:space="preserve">otoky, výpotky,pravidelné kontroly, chondroceutika, </t>
  </si>
  <si>
    <t>Švejdík</t>
  </si>
  <si>
    <t>2019_07_16</t>
  </si>
  <si>
    <r>
      <t>3/16+56/123/127/163/HLA-DR/11b/</t>
    </r>
    <r>
      <rPr>
        <b/>
        <sz val="10"/>
        <color rgb="FFFF0000"/>
        <rFont val="Calibri"/>
        <family val="2"/>
        <charset val="238"/>
      </rPr>
      <t>64</t>
    </r>
    <r>
      <rPr>
        <sz val="10"/>
        <color rgb="FFFF0000"/>
        <rFont val="Calibri"/>
        <family val="2"/>
        <charset val="238"/>
      </rPr>
      <t>/-/45/15/4/-/8</t>
    </r>
  </si>
  <si>
    <t>Prozánětlivý typ s převahou vrozené imunity - MON-linie (&gt;50%), s vysokým podílem LYM (31%).</t>
  </si>
  <si>
    <t xml:space="preserve">Staphylococcus  cohnii  </t>
  </si>
  <si>
    <t>Černá</t>
  </si>
  <si>
    <t>5552271340</t>
  </si>
  <si>
    <t>2019_12_05</t>
  </si>
  <si>
    <t>M171, M5312, M750</t>
  </si>
  <si>
    <t>Sedláčková</t>
  </si>
  <si>
    <t>2020_01_17</t>
  </si>
  <si>
    <t>Žerníčková</t>
  </si>
  <si>
    <t>Leibner</t>
  </si>
  <si>
    <t>2018_05_24</t>
  </si>
  <si>
    <t>Z966, M510</t>
  </si>
  <si>
    <t>2017_08_24</t>
  </si>
  <si>
    <t>Hyaluronidase test, Novocyte only</t>
  </si>
  <si>
    <t>pravé koleno, Novocyte only</t>
  </si>
  <si>
    <t>Hyaluronidase test</t>
  </si>
  <si>
    <t>Slavičinský</t>
  </si>
  <si>
    <t>2017_09_08</t>
  </si>
  <si>
    <t xml:space="preserve"> 3/25/127/TCR/DR/4</t>
  </si>
  <si>
    <t>Novocyte only + 14/64/11b/163/DR/45/203-421/15-510/117-605 a 14/25/127/123/DR/11c/4-650/3-785+iso</t>
  </si>
  <si>
    <t>pravé rameno, Novocyte only + 14/64/11b/163/DR/45/203-421/15-510/117-605 a 14/25/127/123/DR/11c/4-650/3-785+iso</t>
  </si>
  <si>
    <t xml:space="preserve">Čep </t>
  </si>
  <si>
    <t>2016_10_31</t>
  </si>
  <si>
    <t>Kucián</t>
  </si>
  <si>
    <t>2019_01_24</t>
  </si>
  <si>
    <t>Rychlá</t>
  </si>
  <si>
    <t>Tylšarová</t>
  </si>
  <si>
    <t>2019_02_22</t>
  </si>
  <si>
    <t>M2322, M2540</t>
  </si>
  <si>
    <t>Fraňková</t>
  </si>
  <si>
    <t>M171, M2326, M5456</t>
  </si>
  <si>
    <t>indikována k ask, vzhledem k progresi k TEP</t>
  </si>
  <si>
    <t>po TEP gen.l.sin, spokojená</t>
  </si>
  <si>
    <t>Obšelová</t>
  </si>
  <si>
    <t>2019_09_09</t>
  </si>
  <si>
    <t>M2545</t>
  </si>
  <si>
    <t>iso</t>
  </si>
  <si>
    <t>výpotek, chron.bolesti</t>
  </si>
  <si>
    <t>obstřik</t>
  </si>
  <si>
    <t>Csóka</t>
  </si>
  <si>
    <t>Štefan</t>
  </si>
  <si>
    <t>2019_01_23</t>
  </si>
  <si>
    <t>M2322, M171, M751</t>
  </si>
  <si>
    <t>M2322, M171, M2350</t>
  </si>
  <si>
    <t xml:space="preserve">indikován k ASK </t>
  </si>
  <si>
    <t>Gabriel</t>
  </si>
  <si>
    <t>2019_12_12</t>
  </si>
  <si>
    <t>M170, M2326</t>
  </si>
  <si>
    <t>Prozánětlivý typ s převahou vrozené imunity - MON-linie (&gt;60%) a vysokým podílem LYM (32 %).</t>
  </si>
  <si>
    <t>Grušková</t>
  </si>
  <si>
    <t xml:space="preserve"> Zdena</t>
  </si>
  <si>
    <t>2019_02_13</t>
  </si>
  <si>
    <t>Zelinková</t>
  </si>
  <si>
    <t>Stanislava</t>
  </si>
  <si>
    <t>2019_09_23</t>
  </si>
  <si>
    <t>Daniel</t>
  </si>
  <si>
    <t>S832, W0190</t>
  </si>
  <si>
    <t>Šteffek</t>
  </si>
  <si>
    <t>Vladimír</t>
  </si>
  <si>
    <t>8809103765</t>
  </si>
  <si>
    <t>S835, W0191, M2557</t>
  </si>
  <si>
    <t>M171, M2546</t>
  </si>
  <si>
    <t>Zechmeister</t>
  </si>
  <si>
    <t>2019_05_31</t>
  </si>
  <si>
    <t>M171, W0191</t>
  </si>
  <si>
    <t>ASK- menisektomie+shaving, RHB, pce, viscosuplement.</t>
  </si>
  <si>
    <t>opakovaný úraz ale zlepšení</t>
  </si>
  <si>
    <t>Hlobilová</t>
  </si>
  <si>
    <t>2017_11_09</t>
  </si>
  <si>
    <t>50.9</t>
  </si>
  <si>
    <t xml:space="preserve">Polišenský </t>
  </si>
  <si>
    <t>Prozánětlivý typ s převahou vrozené imunity - MON-linie (&gt;50%), s vysokým podílem LYM (35%).</t>
  </si>
  <si>
    <t>Petřeková</t>
  </si>
  <si>
    <t>6361010513</t>
  </si>
  <si>
    <t>Tomečková</t>
  </si>
  <si>
    <t>2018_10_24</t>
  </si>
  <si>
    <t>M220</t>
  </si>
  <si>
    <t>Microbacterium  sp   +++</t>
  </si>
  <si>
    <t>2019_06_06</t>
  </si>
  <si>
    <t>Prozánětlivý typ s převahou vrozené imunity - MON-linie (63%), s vysokým podílem LYM (31%).</t>
  </si>
  <si>
    <t>Rajmon</t>
  </si>
  <si>
    <t>Novák</t>
  </si>
  <si>
    <t>490521033</t>
  </si>
  <si>
    <t>Staphylococcus  hominis   po pomnožení</t>
  </si>
  <si>
    <t>Stejskal</t>
  </si>
  <si>
    <t>2017_01_06</t>
  </si>
  <si>
    <t>M2359</t>
  </si>
  <si>
    <t>M2353</t>
  </si>
  <si>
    <t>Všetička</t>
  </si>
  <si>
    <t>5402022274</t>
  </si>
  <si>
    <t>Fridrichová</t>
  </si>
  <si>
    <t>Valentová</t>
  </si>
  <si>
    <t>M5450, S400</t>
  </si>
  <si>
    <t>Prozánětlivý typ s převahou vrozené imunity - MON-linie (&gt;50%), s vysokým podílem LYM (34%).</t>
  </si>
  <si>
    <t xml:space="preserve">Voltnerová </t>
  </si>
  <si>
    <t>2019_02_25</t>
  </si>
  <si>
    <t>2+5+12</t>
  </si>
  <si>
    <t>Částková</t>
  </si>
  <si>
    <t>M2321, M171</t>
  </si>
  <si>
    <t>Galko</t>
  </si>
  <si>
    <t>punkce, obstřik,</t>
  </si>
  <si>
    <t>mírně zlepšen, objednán k TEP gen</t>
  </si>
  <si>
    <t>Klemš</t>
  </si>
  <si>
    <t>2019_09_16</t>
  </si>
  <si>
    <t>S835, W0130</t>
  </si>
  <si>
    <t>Hamal</t>
  </si>
  <si>
    <t>M2321, S835</t>
  </si>
  <si>
    <t>Valchář</t>
  </si>
  <si>
    <t xml:space="preserve">Vít </t>
  </si>
  <si>
    <t>M2540, M7032</t>
  </si>
  <si>
    <t>Skřebská</t>
  </si>
  <si>
    <t>pce, NSA, klidový režim</t>
  </si>
  <si>
    <t>9/19 - regrese potíží, pak bez KO</t>
  </si>
  <si>
    <t>Lučan</t>
  </si>
  <si>
    <t>Jozef</t>
  </si>
  <si>
    <t>2019_02_05</t>
  </si>
  <si>
    <t>M2322, M750</t>
  </si>
  <si>
    <t>levá kyčel</t>
  </si>
  <si>
    <t xml:space="preserve">Vozák </t>
  </si>
  <si>
    <t>M2322, M2548, M2551</t>
  </si>
  <si>
    <t>2018_11_28</t>
  </si>
  <si>
    <t xml:space="preserve">Míchal </t>
  </si>
  <si>
    <t>Stanislav</t>
  </si>
  <si>
    <t>2018_08_22</t>
  </si>
  <si>
    <t>Hruška</t>
  </si>
  <si>
    <t>M2380</t>
  </si>
  <si>
    <t>7501034596</t>
  </si>
  <si>
    <t>2019_11_27</t>
  </si>
  <si>
    <t>Prozánětlivý typ s převahou vrozené imunity - MON-linie (&gt;50%), s vysokým podílem LYM (35 %).</t>
  </si>
  <si>
    <t>Moussa</t>
  </si>
  <si>
    <t>0106265093</t>
  </si>
  <si>
    <t>S831, W0100</t>
  </si>
  <si>
    <t>Prozánětlivý typ s převahou vrozené imunity - MON-linie (&gt;60%) a vysokým podílem LYM (36%), T-LYM převážně typu CD8.</t>
  </si>
  <si>
    <t>Blechtová</t>
  </si>
  <si>
    <t>Alenka</t>
  </si>
  <si>
    <t>496005148</t>
  </si>
  <si>
    <t>M171, M5450</t>
  </si>
  <si>
    <t>, prave koleno</t>
  </si>
  <si>
    <t>3+12</t>
  </si>
  <si>
    <t>Nevrlý</t>
  </si>
  <si>
    <t>2018_10_10</t>
  </si>
  <si>
    <t>M171, M170</t>
  </si>
  <si>
    <t>Chodil</t>
  </si>
  <si>
    <t>2019_03_27</t>
  </si>
  <si>
    <t>S832, W0100, S831</t>
  </si>
  <si>
    <t xml:space="preserve">Spurná </t>
  </si>
  <si>
    <t>2020_03_03</t>
  </si>
  <si>
    <t>Prozánětlivý typ s převahou vrozené imunity (MON-linie&gt;60%) a vysokým podílem LYM (36%).</t>
  </si>
  <si>
    <t>Thon</t>
  </si>
  <si>
    <t>2018_06_26</t>
  </si>
  <si>
    <t>Staphylococcus  epidermidis</t>
  </si>
  <si>
    <t>3/2016</t>
  </si>
  <si>
    <t>Tomková</t>
  </si>
  <si>
    <t>2018_06_20</t>
  </si>
  <si>
    <t>x</t>
  </si>
  <si>
    <t>pravé koleno, Canto+Novocyte</t>
  </si>
  <si>
    <t>levé koleno, Novocyte only</t>
  </si>
  <si>
    <t>Backup</t>
  </si>
  <si>
    <t>SSC CD16+ NEU</t>
  </si>
  <si>
    <t>CD15+ / CD11b+ %</t>
  </si>
  <si>
    <t>CD15+ / CD11b+ delta MFI</t>
  </si>
  <si>
    <t>CD15+ / CD62L+ %</t>
  </si>
  <si>
    <t>CD15+ / CD62L+ delta MFI</t>
  </si>
  <si>
    <t>MON/Mf / CD14-  CD11b-  CD163- = others</t>
  </si>
  <si>
    <t>MON/Mf / CD14- / CD11b- / CD163- = others</t>
  </si>
  <si>
    <t>MON-Mf-mDC / Mf (CD163+CD14+) %</t>
  </si>
  <si>
    <t>Singlets / Mf (CD163+CD14+) %</t>
  </si>
  <si>
    <t>Singlets/MON-Mf-mDC/MON (CD163-CD14+) %</t>
  </si>
  <si>
    <t>Singlets / MON (CD163-CD14+) %</t>
  </si>
  <si>
    <t>all cells singlets</t>
  </si>
  <si>
    <t>dilution celk objem</t>
  </si>
  <si>
    <t>all/ul</t>
  </si>
  <si>
    <t>singlets/ul</t>
  </si>
  <si>
    <t>celkový počet bb po filtraci v tis.</t>
  </si>
  <si>
    <t>native/filtered</t>
  </si>
  <si>
    <t>HOK / filtered</t>
  </si>
  <si>
    <t>HOK / native</t>
  </si>
  <si>
    <t>HOK/45+singlets</t>
  </si>
  <si>
    <t>Note2</t>
  </si>
  <si>
    <t>F18</t>
  </si>
  <si>
    <t>F56</t>
  </si>
  <si>
    <t>F57</t>
  </si>
  <si>
    <t>F58</t>
  </si>
  <si>
    <t>F59</t>
  </si>
  <si>
    <t>F60</t>
  </si>
  <si>
    <t>F91</t>
  </si>
  <si>
    <t>F92</t>
  </si>
  <si>
    <t>F93</t>
  </si>
  <si>
    <t>F94</t>
  </si>
  <si>
    <t>F95</t>
  </si>
  <si>
    <t>F96</t>
  </si>
  <si>
    <t>F97</t>
  </si>
  <si>
    <t>F98</t>
  </si>
  <si>
    <t>F99</t>
  </si>
  <si>
    <t>F100</t>
  </si>
  <si>
    <t>F101</t>
  </si>
  <si>
    <t>F102</t>
  </si>
  <si>
    <t>F156</t>
  </si>
  <si>
    <t>F157</t>
  </si>
  <si>
    <t>F158</t>
  </si>
  <si>
    <t>F159</t>
  </si>
  <si>
    <t>F160</t>
  </si>
  <si>
    <t>F161</t>
  </si>
  <si>
    <t>F162</t>
  </si>
  <si>
    <t>F163</t>
  </si>
  <si>
    <t>F164</t>
  </si>
  <si>
    <t>F165</t>
  </si>
  <si>
    <t>F166</t>
  </si>
  <si>
    <t>F167</t>
  </si>
  <si>
    <t>F168</t>
  </si>
  <si>
    <t>Hajná</t>
  </si>
  <si>
    <t>2018_04_04</t>
  </si>
  <si>
    <t>S8210, W0101</t>
  </si>
  <si>
    <t>Příhoda</t>
  </si>
  <si>
    <t>Kužílek</t>
  </si>
  <si>
    <t>2017_10_05</t>
  </si>
  <si>
    <t>S832, W0111, M7713</t>
  </si>
  <si>
    <t>Slouková</t>
  </si>
  <si>
    <t>2019_05_06</t>
  </si>
  <si>
    <t>11c/86/123/303/163/HLA-DR/11b/206/64/45/15/16-3G8/14/3</t>
  </si>
  <si>
    <t>TEP GEN L SIN koleno</t>
  </si>
  <si>
    <t>Matúšů</t>
  </si>
  <si>
    <t>2019_02_18</t>
  </si>
  <si>
    <t>Kubík</t>
  </si>
  <si>
    <t>481104289</t>
  </si>
  <si>
    <t>M170, M1904</t>
  </si>
  <si>
    <t>Zánětlivý typ s převahou antigenně-specif. imunity (LYM&gt;60%), typu CD8 lymfocytů.</t>
  </si>
  <si>
    <t xml:space="preserve">Vrána </t>
  </si>
  <si>
    <t>2018_04_10</t>
  </si>
  <si>
    <t>S832, W0100, M2320</t>
  </si>
  <si>
    <t>2017_02_09</t>
  </si>
  <si>
    <t>14/55/11b/15/-/64</t>
  </si>
  <si>
    <t>9+5+12</t>
  </si>
  <si>
    <t>punkce, obstřik, indikován k ask</t>
  </si>
  <si>
    <t>po ask spokojen</t>
  </si>
  <si>
    <t>Koleňák</t>
  </si>
  <si>
    <t>Zánětlivý typ s převahou antigenně-specif. imunity (LYM&gt;50%), s vysokou buněčností.</t>
  </si>
  <si>
    <t>2020_02_17</t>
  </si>
  <si>
    <t>Zánětlivý typ s převahou antigenně-specif. imunity (LYM&gt;60%) a vysokým podílem MON-linie (30%).</t>
  </si>
  <si>
    <t>Vašátová</t>
  </si>
  <si>
    <t>2018_06_12</t>
  </si>
  <si>
    <t>T845, Y792</t>
  </si>
  <si>
    <t>inf</t>
  </si>
  <si>
    <t>Vaníčková</t>
  </si>
  <si>
    <t>2019_08_14</t>
  </si>
  <si>
    <t>T848, Y792, M6584</t>
  </si>
  <si>
    <t>11c/86/123/303/163/HLA-DR/11b/206/64/45/15/16/14/3</t>
  </si>
  <si>
    <t xml:space="preserve">stěr komponent- Staphylococcus  epidermidis </t>
  </si>
  <si>
    <t>Mitášová</t>
  </si>
  <si>
    <t>6555140295</t>
  </si>
  <si>
    <t>M2416, M2351</t>
  </si>
  <si>
    <t>ASK, punkce, obstřik viskosuplemetace</t>
  </si>
  <si>
    <t>Křivánková</t>
  </si>
  <si>
    <t>pHrodo + chem NEU</t>
  </si>
  <si>
    <t>Zánětlivý typ s převahou antigenně-specif. imunity (LYM&gt;60%).</t>
  </si>
  <si>
    <t>Rončák</t>
  </si>
  <si>
    <t>2020_03_02</t>
  </si>
  <si>
    <t>M171, M7666</t>
  </si>
  <si>
    <t>Zánětlivý typ s převahou antigenně-specif. imunity (LYM 66%) a vysokým podílem MON-linie (30%).</t>
  </si>
  <si>
    <t>Indrák</t>
  </si>
  <si>
    <t>M171, Z478, T848</t>
  </si>
  <si>
    <t>Zacpal</t>
  </si>
  <si>
    <t>7109064853</t>
  </si>
  <si>
    <t>M2351, M7787</t>
  </si>
  <si>
    <t>Andrýsek</t>
  </si>
  <si>
    <t>Nagy</t>
  </si>
  <si>
    <t>2018_09_18</t>
  </si>
  <si>
    <t>Dudek</t>
  </si>
  <si>
    <t>2+small bloody clumps</t>
  </si>
  <si>
    <t>prepared and measured next day (2017-04-07)</t>
  </si>
  <si>
    <t>2016_11_15</t>
  </si>
  <si>
    <t xml:space="preserve">Sklářová </t>
  </si>
  <si>
    <t>2016_11_16</t>
  </si>
  <si>
    <t>M162</t>
  </si>
  <si>
    <t xml:space="preserve">Staphylococcus  hominis  </t>
  </si>
  <si>
    <t>Hradilová</t>
  </si>
  <si>
    <t>Jiřina</t>
  </si>
  <si>
    <t>2018_07_31</t>
  </si>
  <si>
    <t>M185</t>
  </si>
  <si>
    <t>bolest, výpotek</t>
  </si>
  <si>
    <t>6959265093</t>
  </si>
  <si>
    <t>M170, M2540</t>
  </si>
  <si>
    <t>Zánětlivý typ s převahou antigenně-specif. imunity (LYM&gt;50%, převaha CD8) a vysokým podílem MON-linie (33 %).</t>
  </si>
  <si>
    <t>Hambálková</t>
  </si>
  <si>
    <t>2017_03_24</t>
  </si>
  <si>
    <t>Stodůlková</t>
  </si>
  <si>
    <t>Zorka</t>
  </si>
  <si>
    <t>2020_02_12</t>
  </si>
  <si>
    <t>H200, M2550</t>
  </si>
  <si>
    <t>3/16+56/123/127/90/HLA-DR/11b/64/25/45/15/4/14/8 - native</t>
  </si>
  <si>
    <t>Zánětlivý typ s převahou antigenně-specif. imunity (LYM&gt;60%), vysokým podílem MON-linie (35 %) a zvýšenou buněčností.</t>
  </si>
  <si>
    <t>Kožený</t>
  </si>
  <si>
    <t>2017_11_20</t>
  </si>
  <si>
    <t>M171, M2322, M2556</t>
  </si>
  <si>
    <t>Věroslav</t>
  </si>
  <si>
    <t>S8200, W0102</t>
  </si>
  <si>
    <t>pravidelná viskosuplementace+ kontroly</t>
  </si>
  <si>
    <t>Rozsypal</t>
  </si>
  <si>
    <t>Ivo</t>
  </si>
  <si>
    <t>M2332, M2416, M171</t>
  </si>
  <si>
    <t>špilháček</t>
  </si>
  <si>
    <t>2019_03_26</t>
  </si>
  <si>
    <t>Zánětlivý typ s převahou antigenně-specif. imunity (LYM&gt;50%) a vysokým podílem MON-linie (30%) a s vysokou buněčností.</t>
  </si>
  <si>
    <r>
      <rPr>
        <sz val="10"/>
        <rFont val="Calibri"/>
        <family val="2"/>
        <charset val="238"/>
      </rPr>
      <t>&lt;</t>
    </r>
    <r>
      <rPr>
        <sz val="10"/>
        <rFont val="Arial"/>
        <family val="2"/>
        <charset val="238"/>
      </rPr>
      <t>1,5</t>
    </r>
  </si>
  <si>
    <t>Dušek</t>
  </si>
  <si>
    <t>Drahoš</t>
  </si>
  <si>
    <t>6012180581</t>
  </si>
  <si>
    <t>Žižka</t>
  </si>
  <si>
    <t>2018_11_22</t>
  </si>
  <si>
    <t>M2326, M2546</t>
  </si>
  <si>
    <t>Michal</t>
  </si>
  <si>
    <t>Mitraš</t>
  </si>
  <si>
    <t>Michael</t>
  </si>
  <si>
    <t>9912106127</t>
  </si>
  <si>
    <t>2019_11_29</t>
  </si>
  <si>
    <t>Zánětlivý typ s převahou antigenně-specif. imunity (LYM&gt;50%), typu CD4 lymfocytů a vysokou buněčností.</t>
  </si>
  <si>
    <t>2020_02_20</t>
  </si>
  <si>
    <t>M171, M1900</t>
  </si>
  <si>
    <t>Zavadilová</t>
  </si>
  <si>
    <t>2017_06_20</t>
  </si>
  <si>
    <t>2+small clots</t>
  </si>
  <si>
    <t>Sedlář</t>
  </si>
  <si>
    <t>M171, M750</t>
  </si>
  <si>
    <t>M0085, J069, R600</t>
  </si>
  <si>
    <t>Rézner</t>
  </si>
  <si>
    <t>Luboš</t>
  </si>
  <si>
    <t>9107136082</t>
  </si>
  <si>
    <t>S830, W1011</t>
  </si>
  <si>
    <t>Zánětlivý typ s převahou antigenně-specif. imunity (LYM&gt;50%, převaha CD4) a vysokým podílem MON-linie (35%).</t>
  </si>
  <si>
    <t>Streptococcus  oralis   +</t>
  </si>
  <si>
    <t>Sýkora</t>
  </si>
  <si>
    <t>2019_04_09</t>
  </si>
  <si>
    <t>M161, T848</t>
  </si>
  <si>
    <t xml:space="preserve">levá kyčel  </t>
  </si>
  <si>
    <t>M2-NEU</t>
  </si>
  <si>
    <t>Zánětlivý typ s převahou antigenně-specif. imunity (LYM&gt;50%) a vysokým podílem NEU (31%).</t>
  </si>
  <si>
    <t>Vočka</t>
  </si>
  <si>
    <t>2020_03_10</t>
  </si>
  <si>
    <t>T844, Y792, M170</t>
  </si>
  <si>
    <t>Zánětlivý typ s převahou antigenně-specif. imunity (LYM&gt;60%), vysokým podílem MON-linie (32%) a vysokou buněčností.</t>
  </si>
  <si>
    <t>viskozní nelze hodnotit</t>
  </si>
  <si>
    <t>2017_11_22</t>
  </si>
  <si>
    <t>T848, Y792, M170</t>
  </si>
  <si>
    <t>viskozní NELZE HODNOTIT</t>
  </si>
  <si>
    <t>Rožnov 2016</t>
  </si>
  <si>
    <t>Martinec</t>
  </si>
  <si>
    <t>Miloslav</t>
  </si>
  <si>
    <t>Z966, M171, M170</t>
  </si>
  <si>
    <t xml:space="preserve">výpotek </t>
  </si>
  <si>
    <t>punkce, obstřiky</t>
  </si>
  <si>
    <t>Vaňková</t>
  </si>
  <si>
    <t>2020_02_07</t>
  </si>
  <si>
    <t>Zánětlivý typ s převahou antigenně-specif. imunity (LYM&gt;60%) a vysokým podílem MON-linie (34%).</t>
  </si>
  <si>
    <t>Smejkalová</t>
  </si>
  <si>
    <t>Gabriela</t>
  </si>
  <si>
    <t>2019_03_01</t>
  </si>
  <si>
    <t>S835, W0111, M2321</t>
  </si>
  <si>
    <t>Zánětlivý typ s převahou antigenně-specif. imunity (LYM&gt;50%) a vysokým podílem MON-linie (34%).</t>
  </si>
  <si>
    <t>Arabčuková</t>
  </si>
  <si>
    <t>Simona</t>
  </si>
  <si>
    <t>0254115708</t>
  </si>
  <si>
    <t>říjen-listopad 2018 artritida; už 1x punktováno na ORTA</t>
  </si>
  <si>
    <t>F2-NEU</t>
  </si>
  <si>
    <t>Zánětlivý typ s převahou antigenně-specif. imunity (LYM&gt;50%) a vysokým podílem NEU (31%), s vysokou buněčností.</t>
  </si>
  <si>
    <t>Dulava</t>
  </si>
  <si>
    <t>8+7</t>
  </si>
  <si>
    <t>Zánětlivý typ s převahou antigenně-specif. imunity (LYM&gt;50%) a vysokým podílem MON-linie (36%).</t>
  </si>
  <si>
    <t xml:space="preserve">Báťková </t>
  </si>
  <si>
    <t>2016_11_21</t>
  </si>
  <si>
    <t>2018_09_03</t>
  </si>
  <si>
    <t>stp.ASK, punkce, obstřik, viskosuplementace</t>
  </si>
  <si>
    <t>lázeňská péče</t>
  </si>
  <si>
    <t>Sabolíková</t>
  </si>
  <si>
    <t>M170, M7685</t>
  </si>
  <si>
    <t>levé koleno, Canto+Novocyte</t>
  </si>
  <si>
    <t xml:space="preserve">Kopeček </t>
  </si>
  <si>
    <t>2020_03_09</t>
  </si>
  <si>
    <t>M2320, S832</t>
  </si>
  <si>
    <t>Zánětlivý typ s převahou antigenně-specif. imunity (LYM 60%), T-lym převážně typu CD8, vysoký podíl MON-linie (37%).</t>
  </si>
  <si>
    <t>Kulísek</t>
  </si>
  <si>
    <t>2018_03_23</t>
  </si>
  <si>
    <t>TEP levého kolene</t>
  </si>
  <si>
    <t>2018_11_21</t>
  </si>
  <si>
    <t>2x (33)</t>
  </si>
  <si>
    <t xml:space="preserve">Kamp </t>
  </si>
  <si>
    <t>Zdenka</t>
  </si>
  <si>
    <t>ORT-29c</t>
  </si>
  <si>
    <t>2018_02_27</t>
  </si>
  <si>
    <t>Šuba</t>
  </si>
  <si>
    <t>2019_01_22</t>
  </si>
  <si>
    <t>M2500</t>
  </si>
  <si>
    <t xml:space="preserve">Hradil </t>
  </si>
  <si>
    <t xml:space="preserve">Radim </t>
  </si>
  <si>
    <t>2019_02_26</t>
  </si>
  <si>
    <t xml:space="preserve">S832, W0100 </t>
  </si>
  <si>
    <t>Stratil</t>
  </si>
  <si>
    <t>Ludvík</t>
  </si>
  <si>
    <t>2017_11_03</t>
  </si>
  <si>
    <t>T845, Y792, Z966</t>
  </si>
  <si>
    <t>5+9</t>
  </si>
  <si>
    <t>Lehký</t>
  </si>
  <si>
    <t>2018_10_25</t>
  </si>
  <si>
    <t>Brožková</t>
  </si>
  <si>
    <t>2019_01_02</t>
  </si>
  <si>
    <t>M0096</t>
  </si>
  <si>
    <t>Nedopilová</t>
  </si>
  <si>
    <t>Vlasta</t>
  </si>
  <si>
    <t>5+9+11</t>
  </si>
  <si>
    <t>2018_01_23</t>
  </si>
  <si>
    <t>Bartoš</t>
  </si>
  <si>
    <t>M2351, M5302</t>
  </si>
  <si>
    <t>Ctibor</t>
  </si>
  <si>
    <t>T845, Y792, Z478</t>
  </si>
  <si>
    <t>Bajer</t>
  </si>
  <si>
    <t>Hrubeš</t>
  </si>
  <si>
    <t>M2356, M2341</t>
  </si>
  <si>
    <t>Zapletal</t>
  </si>
  <si>
    <t>2019_12_18</t>
  </si>
  <si>
    <t>M2322, M170</t>
  </si>
  <si>
    <t>7852195681</t>
  </si>
  <si>
    <t>2019_12_03</t>
  </si>
  <si>
    <t>Vychodil</t>
  </si>
  <si>
    <t>2018_06_01</t>
  </si>
  <si>
    <t>M171, M2147</t>
  </si>
  <si>
    <t>6+slightly9</t>
  </si>
  <si>
    <t>Kroček</t>
  </si>
  <si>
    <t>Vratislav</t>
  </si>
  <si>
    <t>2+6+11</t>
  </si>
  <si>
    <t>Pacáková</t>
  </si>
  <si>
    <t>Blažena</t>
  </si>
  <si>
    <t>346226409</t>
  </si>
  <si>
    <t>2019_10_18</t>
  </si>
  <si>
    <t>M000</t>
  </si>
  <si>
    <t>3x(47)</t>
  </si>
  <si>
    <t>Skopalová</t>
  </si>
  <si>
    <t>Adéla</t>
  </si>
  <si>
    <t>S835, W1900, M7656</t>
  </si>
  <si>
    <t>Smetana</t>
  </si>
  <si>
    <t>M2322, M2351</t>
  </si>
  <si>
    <t>Kadlček</t>
  </si>
  <si>
    <t>2018_03_01</t>
  </si>
  <si>
    <t>M171, M2352</t>
  </si>
  <si>
    <t>Kopečný</t>
  </si>
  <si>
    <t>2018_10_05</t>
  </si>
  <si>
    <t>M2321, M2416, M171</t>
  </si>
  <si>
    <t>5+2</t>
  </si>
  <si>
    <t>2019_09_24</t>
  </si>
  <si>
    <t>Žvátorová</t>
  </si>
  <si>
    <t>Tea</t>
  </si>
  <si>
    <t>2017_08_25</t>
  </si>
  <si>
    <t>M2323, S832</t>
  </si>
  <si>
    <t>Hejč</t>
  </si>
  <si>
    <t>Bohuslav</t>
  </si>
  <si>
    <t>M2350, S837</t>
  </si>
  <si>
    <t>Opichal</t>
  </si>
  <si>
    <t>M171, I10</t>
  </si>
  <si>
    <t>9 dark</t>
  </si>
  <si>
    <t>Vojíř</t>
  </si>
  <si>
    <t>2020_02_25</t>
  </si>
  <si>
    <t>M171, M6530</t>
  </si>
  <si>
    <t>Bajerková</t>
  </si>
  <si>
    <t>2019_06_11</t>
  </si>
  <si>
    <t>Grunwaldová</t>
  </si>
  <si>
    <t>T845, Y792, Z470</t>
  </si>
  <si>
    <t>Vejražka</t>
  </si>
  <si>
    <t>2020_01_16</t>
  </si>
  <si>
    <t>S836, W1999</t>
  </si>
  <si>
    <t>Rollna</t>
  </si>
  <si>
    <t>2017_01_04</t>
  </si>
  <si>
    <t>5x (6/7)</t>
  </si>
  <si>
    <t xml:space="preserve">Zemanová </t>
  </si>
  <si>
    <t>Lukrécia</t>
  </si>
  <si>
    <t>0159254392</t>
  </si>
  <si>
    <t>2018_08_06</t>
  </si>
  <si>
    <t>S835, W0111, M2351</t>
  </si>
  <si>
    <t>Lukášek</t>
  </si>
  <si>
    <t>Vysloužilová</t>
  </si>
  <si>
    <t>2019_02_12</t>
  </si>
  <si>
    <t>1+7</t>
  </si>
  <si>
    <t>Začalová</t>
  </si>
  <si>
    <t>2018_11_08</t>
  </si>
  <si>
    <t xml:space="preserve">Macháč </t>
  </si>
  <si>
    <t>2016_11_29</t>
  </si>
  <si>
    <t>Říhová</t>
  </si>
  <si>
    <t>Irena</t>
  </si>
  <si>
    <t>2020_02_27</t>
  </si>
  <si>
    <t xml:space="preserve">Vaňák </t>
  </si>
  <si>
    <t xml:space="preserve">Lubomír </t>
  </si>
  <si>
    <t>M171, M2548</t>
  </si>
  <si>
    <t>Bednařík</t>
  </si>
  <si>
    <t xml:space="preserve">Drahomír </t>
  </si>
  <si>
    <t>2018_08_24</t>
  </si>
  <si>
    <t>Kikal</t>
  </si>
  <si>
    <t>2018_08_13</t>
  </si>
  <si>
    <t>M171, M1317, L031</t>
  </si>
  <si>
    <t>Škodová</t>
  </si>
  <si>
    <t>Květoslava</t>
  </si>
  <si>
    <t>M171, C672</t>
  </si>
  <si>
    <t>T845, Y792, Z479</t>
  </si>
  <si>
    <t>Matouš</t>
  </si>
  <si>
    <t>L+H</t>
  </si>
  <si>
    <t>Lastovka</t>
  </si>
  <si>
    <t>2020_01_24</t>
  </si>
  <si>
    <t>M2546, W1991</t>
  </si>
  <si>
    <t>Vávrová</t>
  </si>
  <si>
    <t>Renata</t>
  </si>
  <si>
    <t>2018_10_23</t>
  </si>
  <si>
    <t>M2536</t>
  </si>
  <si>
    <t>Šolc</t>
  </si>
  <si>
    <t>2019_04_01</t>
  </si>
  <si>
    <t>Dostál</t>
  </si>
  <si>
    <t>6611230945</t>
  </si>
  <si>
    <t>2019_09_30</t>
  </si>
  <si>
    <t>S837, W0130, M2350</t>
  </si>
  <si>
    <t>M1316</t>
  </si>
  <si>
    <t>Gurďalská</t>
  </si>
  <si>
    <t>2017_09_01</t>
  </si>
  <si>
    <t>M1910, M170</t>
  </si>
  <si>
    <t>Válek</t>
  </si>
  <si>
    <t>2019_01_25</t>
  </si>
  <si>
    <t>S8200, W1800</t>
  </si>
  <si>
    <t>Mašek</t>
  </si>
  <si>
    <t>Zbigniew</t>
  </si>
  <si>
    <t>2019_01_18</t>
  </si>
  <si>
    <t>Elner</t>
  </si>
  <si>
    <t>Emil</t>
  </si>
  <si>
    <t>2019_08_15</t>
  </si>
  <si>
    <t>0752053247</t>
  </si>
  <si>
    <t>M1315, J039</t>
  </si>
  <si>
    <t>Polášek</t>
  </si>
  <si>
    <t>2019_01_07</t>
  </si>
  <si>
    <t>Fencl</t>
  </si>
  <si>
    <t xml:space="preserve">Hirsch </t>
  </si>
  <si>
    <t>2018_06_11</t>
  </si>
  <si>
    <t>5+12</t>
  </si>
  <si>
    <t>Vlach</t>
  </si>
  <si>
    <t>2018_09_11</t>
  </si>
  <si>
    <t>L024, M0093</t>
  </si>
  <si>
    <t>Hýbl</t>
  </si>
  <si>
    <t>S837, W0190</t>
  </si>
  <si>
    <t>2018_06_25</t>
  </si>
  <si>
    <t>M2147, M1907</t>
  </si>
  <si>
    <t>2018_11_29</t>
  </si>
  <si>
    <t>Kubíček</t>
  </si>
  <si>
    <t>Václav</t>
  </si>
  <si>
    <t>S832, W0111, M2556</t>
  </si>
  <si>
    <t>Droběna</t>
  </si>
  <si>
    <t>Otakar</t>
  </si>
  <si>
    <t>2020_03_05</t>
  </si>
  <si>
    <t>M2557, M170</t>
  </si>
  <si>
    <t>6901183685</t>
  </si>
  <si>
    <t>2019_10_24</t>
  </si>
  <si>
    <t>M2546, M1904</t>
  </si>
  <si>
    <t xml:space="preserve">Eliáš </t>
  </si>
  <si>
    <t>Patrik</t>
  </si>
  <si>
    <t>S462, W0191</t>
  </si>
  <si>
    <t>Smejkal</t>
  </si>
  <si>
    <t>Skřipcová</t>
  </si>
  <si>
    <t>7355045687</t>
  </si>
  <si>
    <t>2019_10_10</t>
  </si>
  <si>
    <t>M7126, M0640, M7126</t>
  </si>
  <si>
    <t>Dokoupil</t>
  </si>
  <si>
    <t>2019_05_16</t>
  </si>
  <si>
    <t>2019_12_16</t>
  </si>
  <si>
    <t>S835, W0100, W0111</t>
  </si>
  <si>
    <t>Zdražilová</t>
  </si>
  <si>
    <t>Alžběta</t>
  </si>
  <si>
    <t>2019_07_01</t>
  </si>
  <si>
    <t>M201, M2147</t>
  </si>
  <si>
    <t>Chlápek</t>
  </si>
  <si>
    <t>7107225851</t>
  </si>
  <si>
    <t>2018_07_04</t>
  </si>
  <si>
    <t>2+12+5</t>
  </si>
  <si>
    <t xml:space="preserve">Smolík </t>
  </si>
  <si>
    <t>2020_01_28</t>
  </si>
  <si>
    <t>M2546, M2322</t>
  </si>
  <si>
    <t>7226-B</t>
  </si>
  <si>
    <t>Hopp</t>
  </si>
  <si>
    <t>2017_10_09</t>
  </si>
  <si>
    <t>Lenka</t>
  </si>
  <si>
    <t>Kontinová</t>
  </si>
  <si>
    <t>M2556, M7712</t>
  </si>
  <si>
    <t>M2546, M1316</t>
  </si>
  <si>
    <t xml:space="preserve">Dvořák </t>
  </si>
  <si>
    <t>2017_05_19</t>
  </si>
  <si>
    <t>9+9</t>
  </si>
  <si>
    <t>7226-A</t>
  </si>
  <si>
    <t>6+8</t>
  </si>
  <si>
    <t>Gutteková</t>
  </si>
  <si>
    <t>Švarcová</t>
  </si>
  <si>
    <t>6060161393</t>
  </si>
  <si>
    <t>2017_11_07</t>
  </si>
  <si>
    <t>3+8</t>
  </si>
  <si>
    <t>Zrník</t>
  </si>
  <si>
    <t>Radovan</t>
  </si>
  <si>
    <t>Němec</t>
  </si>
  <si>
    <t>Jakub</t>
  </si>
  <si>
    <t>0509213232</t>
  </si>
  <si>
    <t>2019_09_03</t>
  </si>
  <si>
    <t>M0886</t>
  </si>
  <si>
    <t>DK-21a</t>
  </si>
  <si>
    <t>Baroš</t>
  </si>
  <si>
    <t>Zdenek</t>
  </si>
  <si>
    <t>2018_04_17</t>
  </si>
  <si>
    <t>Veber</t>
  </si>
  <si>
    <t>2018_10_04</t>
  </si>
  <si>
    <t>6+12</t>
  </si>
  <si>
    <t>´0411036076</t>
  </si>
  <si>
    <t>2018_03_19</t>
  </si>
  <si>
    <t>M1390</t>
  </si>
  <si>
    <t xml:space="preserve">Techmann </t>
  </si>
  <si>
    <t>Čmovš</t>
  </si>
  <si>
    <t>2017_09_04</t>
  </si>
  <si>
    <t>S835, W0111</t>
  </si>
  <si>
    <t>1x (18)</t>
  </si>
  <si>
    <t>Iacopelli</t>
  </si>
  <si>
    <t>Maurizio</t>
  </si>
  <si>
    <t>2018_09_21</t>
  </si>
  <si>
    <t xml:space="preserve">Locker </t>
  </si>
  <si>
    <t>Voštinka</t>
  </si>
  <si>
    <t>Salač</t>
  </si>
  <si>
    <t>Vítězslav</t>
  </si>
  <si>
    <t xml:space="preserve">Skopal </t>
  </si>
  <si>
    <t>2019_07_04</t>
  </si>
  <si>
    <t>Drápalová</t>
  </si>
  <si>
    <t>2018_06_19</t>
  </si>
  <si>
    <t>M2546, M171, S7200</t>
  </si>
  <si>
    <t>2017_09_29</t>
  </si>
  <si>
    <t>Hránek</t>
  </si>
  <si>
    <t>2018_01_24</t>
  </si>
  <si>
    <t>Hándlová</t>
  </si>
  <si>
    <t>2018_05_15</t>
  </si>
  <si>
    <t>Šoustal</t>
  </si>
  <si>
    <t>Ivan</t>
  </si>
  <si>
    <t>Podgrabinská</t>
  </si>
  <si>
    <t>Lydia</t>
  </si>
  <si>
    <t>M750</t>
  </si>
  <si>
    <t>bloody</t>
  </si>
  <si>
    <t>Mádlová</t>
  </si>
  <si>
    <t>2019_04_08</t>
  </si>
  <si>
    <t>Kříček</t>
  </si>
  <si>
    <t>Z479, M161, S823</t>
  </si>
  <si>
    <t>Potůček</t>
  </si>
  <si>
    <t>8303015336</t>
  </si>
  <si>
    <t>2019_10_21</t>
  </si>
  <si>
    <t>Šatánek</t>
  </si>
  <si>
    <t>2018_01_22</t>
  </si>
  <si>
    <t>S832, W0130</t>
  </si>
  <si>
    <t>Heinz</t>
  </si>
  <si>
    <t>M2321, M2380</t>
  </si>
  <si>
    <t>Skaličková</t>
  </si>
  <si>
    <t>M171, M201</t>
  </si>
  <si>
    <t xml:space="preserve">Dohnal </t>
  </si>
  <si>
    <t>M2320, W0130</t>
  </si>
  <si>
    <t>Pelech</t>
  </si>
  <si>
    <t>2018_12_21</t>
  </si>
  <si>
    <t>König</t>
  </si>
  <si>
    <t>5412262669</t>
  </si>
  <si>
    <t>S832, W0100, M170</t>
  </si>
  <si>
    <t>13+6</t>
  </si>
  <si>
    <t xml:space="preserve">Hambálek </t>
  </si>
  <si>
    <t>Šmudlová</t>
  </si>
  <si>
    <t>1058151446</t>
  </si>
  <si>
    <t>2019_10_02</t>
  </si>
  <si>
    <t>Klec</t>
  </si>
  <si>
    <t>Tadeáš</t>
  </si>
  <si>
    <t>2019_05_10</t>
  </si>
  <si>
    <t>M2351, S835</t>
  </si>
  <si>
    <t>Bureš</t>
  </si>
  <si>
    <t>7612045309</t>
  </si>
  <si>
    <t>2019_11_05</t>
  </si>
  <si>
    <t>M0006</t>
  </si>
  <si>
    <t>Horváthová</t>
  </si>
  <si>
    <t>2017_04_27</t>
  </si>
  <si>
    <t>Králíček</t>
  </si>
  <si>
    <t>2019_05_13</t>
  </si>
  <si>
    <t>Jursa</t>
  </si>
  <si>
    <t>M7737, M7666</t>
  </si>
  <si>
    <t>Malenovský</t>
  </si>
  <si>
    <t>Navrátilová</t>
  </si>
  <si>
    <t>2019_03_08</t>
  </si>
  <si>
    <t>Kukučková</t>
  </si>
  <si>
    <t>M221</t>
  </si>
  <si>
    <t xml:space="preserve">Martincová </t>
  </si>
  <si>
    <t>2019_03_07</t>
  </si>
  <si>
    <t>Andrejší</t>
  </si>
  <si>
    <t>M2325, M2326, M171</t>
  </si>
  <si>
    <t>Darina</t>
  </si>
  <si>
    <t>0355145714</t>
  </si>
  <si>
    <t>2018_02_28</t>
  </si>
  <si>
    <t>M1395</t>
  </si>
  <si>
    <t>2019_06_20</t>
  </si>
  <si>
    <t>M170, M160</t>
  </si>
  <si>
    <t>2019_12_02</t>
  </si>
  <si>
    <t>Kupková</t>
  </si>
  <si>
    <t>Zdena</t>
  </si>
  <si>
    <t>5752202379</t>
  </si>
  <si>
    <t>M171, M161, M1907</t>
  </si>
  <si>
    <t>1x (49)</t>
  </si>
  <si>
    <t xml:space="preserve">Václavský </t>
  </si>
  <si>
    <t>2018_05_30</t>
  </si>
  <si>
    <t>M2556, M1097</t>
  </si>
  <si>
    <t>2017_09_26</t>
  </si>
  <si>
    <t>2019_12_17</t>
  </si>
  <si>
    <t>Macháč</t>
  </si>
  <si>
    <t>M171, M2351, M7712</t>
  </si>
  <si>
    <t>Čecháčková</t>
  </si>
  <si>
    <t>385501459</t>
  </si>
  <si>
    <t>Z479, M755</t>
  </si>
  <si>
    <t>2018_09_27</t>
  </si>
  <si>
    <t>M170, M7196</t>
  </si>
  <si>
    <t>Mika</t>
  </si>
  <si>
    <t>2019_07_18</t>
  </si>
  <si>
    <t>7+8</t>
  </si>
  <si>
    <t>Rozsíval</t>
  </si>
  <si>
    <t>0610123239</t>
  </si>
  <si>
    <t>2018_06_29</t>
  </si>
  <si>
    <t>M2399</t>
  </si>
  <si>
    <t>DK-21A</t>
  </si>
  <si>
    <t>Palinek</t>
  </si>
  <si>
    <t>Grigárková</t>
  </si>
  <si>
    <t>Linhart</t>
  </si>
  <si>
    <t>2019_04_05</t>
  </si>
  <si>
    <t>Přikryl</t>
  </si>
  <si>
    <t>Rostislav</t>
  </si>
  <si>
    <t>2017_08_29</t>
  </si>
  <si>
    <t>M171, E102</t>
  </si>
  <si>
    <t>2018_02_09</t>
  </si>
  <si>
    <t>Bezděková</t>
  </si>
  <si>
    <t>Zora</t>
  </si>
  <si>
    <t>M7666</t>
  </si>
  <si>
    <t>Bednář</t>
  </si>
  <si>
    <t>2019_04_02</t>
  </si>
  <si>
    <t>M0097</t>
  </si>
  <si>
    <t>Přivrel</t>
  </si>
  <si>
    <t>Ema</t>
  </si>
  <si>
    <t>2020_02_11</t>
  </si>
  <si>
    <t>DK-21b</t>
  </si>
  <si>
    <t>2x(52)</t>
  </si>
  <si>
    <t>M0006, M175</t>
  </si>
  <si>
    <t>3+9</t>
  </si>
  <si>
    <t>M2350, M2351</t>
  </si>
  <si>
    <t>Oral</t>
  </si>
  <si>
    <t>2019_07_23</t>
  </si>
  <si>
    <t>2017_11_16</t>
  </si>
  <si>
    <t>Čušková</t>
  </si>
  <si>
    <t>Svatava</t>
  </si>
  <si>
    <t>2017_06_02</t>
  </si>
  <si>
    <t>1, small clots</t>
  </si>
  <si>
    <t>Hwozdecki</t>
  </si>
  <si>
    <t>Richard</t>
  </si>
  <si>
    <t>S832, W0111, M160</t>
  </si>
  <si>
    <t>8+clots</t>
  </si>
  <si>
    <t>Zábranský</t>
  </si>
  <si>
    <t>Lukáš</t>
  </si>
  <si>
    <t>M2500, S834</t>
  </si>
  <si>
    <t xml:space="preserve">Vachutka </t>
  </si>
  <si>
    <t>2019_07_25</t>
  </si>
  <si>
    <t>Z470, W0111, M2546</t>
  </si>
  <si>
    <t>2019_06_03</t>
  </si>
  <si>
    <t>Martincová</t>
  </si>
  <si>
    <t>2019_06_13</t>
  </si>
  <si>
    <t>2017_10_17</t>
  </si>
  <si>
    <t>Skvorcovová</t>
  </si>
  <si>
    <t>2019_07_12</t>
  </si>
  <si>
    <t>M2548</t>
  </si>
  <si>
    <t>Mlčoch</t>
  </si>
  <si>
    <t>M2339</t>
  </si>
  <si>
    <t>Hamplová</t>
  </si>
  <si>
    <t>Iva</t>
  </si>
  <si>
    <t>2018_06_07</t>
  </si>
  <si>
    <t xml:space="preserve">Hajkr </t>
  </si>
  <si>
    <t>2018_04_27</t>
  </si>
  <si>
    <t>5702271047</t>
  </si>
  <si>
    <t xml:space="preserve">T845, Y792, </t>
  </si>
  <si>
    <t>Hynek</t>
  </si>
  <si>
    <t>2019_06_18</t>
  </si>
  <si>
    <t>M1717, M171</t>
  </si>
  <si>
    <t xml:space="preserve">Vašíček </t>
  </si>
  <si>
    <t>Vymazalová</t>
  </si>
  <si>
    <t>Kníž</t>
  </si>
  <si>
    <t>2019_01_28</t>
  </si>
  <si>
    <t>Rendla</t>
  </si>
  <si>
    <t>2017_11_06</t>
  </si>
  <si>
    <t>selhání TEP kyčle</t>
  </si>
  <si>
    <t>intracellular staining</t>
  </si>
  <si>
    <t>BC levé koleno</t>
  </si>
  <si>
    <t>po filtraci přeměření buněčnosti: 177 mil</t>
  </si>
  <si>
    <t>levé koleno s prepatelární burzou</t>
  </si>
  <si>
    <t>HLA-DR/55/303/123/-/11c</t>
  </si>
  <si>
    <t>CHEMOKINES</t>
  </si>
  <si>
    <t>1 sklíčko</t>
  </si>
  <si>
    <t>levé hlezno</t>
  </si>
  <si>
    <t>infekční?</t>
  </si>
  <si>
    <t>juvenilní artritída, Salmonela v stolici, + PK v EDTA</t>
  </si>
  <si>
    <t>dle MEDEA pravé koleno</t>
  </si>
  <si>
    <t>levé koleno po TEP, infekce?</t>
  </si>
  <si>
    <t>podezření na infekt</t>
  </si>
  <si>
    <t>nativka na Cantu aj Arii - blbla, po filtrácii zvláštna vzorka - cucek a vytvorena siet aj po filtracii</t>
  </si>
  <si>
    <t>3/16+56/4/163/HLA-DR/14/64/45</t>
  </si>
  <si>
    <t>4/PDL-1/127/PD-1/11b/11c/25/45</t>
  </si>
  <si>
    <t>měřeno na Cantu celé</t>
  </si>
  <si>
    <t>T+MC nezměřeno</t>
  </si>
  <si>
    <t>loket</t>
  </si>
  <si>
    <t>ROS+chem</t>
  </si>
  <si>
    <t xml:space="preserve">yes  </t>
  </si>
  <si>
    <t>14/62L/45/163/11b/-</t>
  </si>
  <si>
    <t>no CD11c v mixu</t>
  </si>
  <si>
    <t>změřeno i na Cantu jako BAL</t>
  </si>
  <si>
    <r>
      <t>3/16+56/123/127/163/HLA-DR/11b/</t>
    </r>
    <r>
      <rPr>
        <b/>
        <sz val="10"/>
        <color rgb="FFFF0000"/>
        <rFont val="Calibri"/>
        <family val="2"/>
        <charset val="238"/>
      </rPr>
      <t>64</t>
    </r>
    <r>
      <rPr>
        <sz val="10"/>
        <color rgb="FFFF0000"/>
        <rFont val="Calibri"/>
        <family val="2"/>
        <charset val="238"/>
      </rPr>
      <t>/-/45/-/4/-/8</t>
    </r>
  </si>
  <si>
    <t>3/25/-/127/15/4/-/45/-/-/-/-/-/-</t>
  </si>
  <si>
    <r>
      <t>3/16+56/123/127/163/HLA-DR/11b/</t>
    </r>
    <r>
      <rPr>
        <b/>
        <sz val="10"/>
        <color rgb="FFFF0000"/>
        <rFont val="Calibri"/>
        <family val="2"/>
        <charset val="238"/>
      </rPr>
      <t>64</t>
    </r>
    <r>
      <rPr>
        <sz val="10"/>
        <color rgb="FFFF0000"/>
        <rFont val="Calibri"/>
        <family val="2"/>
        <charset val="238"/>
      </rPr>
      <t>/-/45/-/4/-/-</t>
    </r>
  </si>
  <si>
    <t>ZM</t>
  </si>
  <si>
    <t>levé rameno</t>
  </si>
  <si>
    <t>M-NEU</t>
  </si>
  <si>
    <t>Escherichia  coli   +++</t>
  </si>
  <si>
    <t>F-NEU</t>
  </si>
  <si>
    <t>T845</t>
  </si>
  <si>
    <t>&gt;50000</t>
  </si>
  <si>
    <t xml:space="preserve">Staphylococcus  epidermidis  </t>
  </si>
  <si>
    <t>Neutrofilový imunofenotyp s výrazným podílem buněk vrozené imunity (NEU&gt;75%) a vysokou buněčností.</t>
  </si>
  <si>
    <t>nA</t>
  </si>
  <si>
    <t>M0599</t>
  </si>
  <si>
    <t>Staphylococcus  aureus   +</t>
  </si>
  <si>
    <t>13, 5 + dense</t>
  </si>
  <si>
    <t>T848 Y792</t>
  </si>
  <si>
    <t>Stafylococcus hominis</t>
  </si>
  <si>
    <t>levé koleno Backerova cysta</t>
  </si>
  <si>
    <t>Imunofenotyp s převahou NEU (90%), vysokou buněčností, T-LYM převážně typu CD4.</t>
  </si>
  <si>
    <t>Neutrofilový imunofenotyp s výrazným podílem buněk vrozené imunity (NEU&gt;90%) a velmi vysokou buněčností.</t>
  </si>
  <si>
    <t>S831</t>
  </si>
  <si>
    <t>Imunofenotyp s převahou NEU (&gt;90%), velmi vysokou buněčností, T-LYM převážně typu CD4.</t>
  </si>
  <si>
    <t>aerobní kultivace-Staphylococcus  epidermidis   ++,Streptococcus  mitis   po pomnožení</t>
  </si>
  <si>
    <t xml:space="preserve">Staphylococcus  epidermidis </t>
  </si>
  <si>
    <t>Neutrofilový imunofenotyp s výrazným podílem buněk vrozené imunity (NEU&gt;90%) a vysokou buněčností.</t>
  </si>
  <si>
    <t>S422</t>
  </si>
  <si>
    <t>m171</t>
  </si>
  <si>
    <t xml:space="preserve">Escherichia  coli </t>
  </si>
  <si>
    <t>Stafylococcus aureus</t>
  </si>
  <si>
    <t>OA sepsis</t>
  </si>
  <si>
    <t xml:space="preserve"> Staphylococcus  haemolyticus </t>
  </si>
  <si>
    <t>Imunofenotyp s převahou NEU (&gt;90%) a vysokou buněčností.</t>
  </si>
  <si>
    <t>Imunofenotyp s převahou NEU (&gt;90%), velmi vysokou buněčností, mírná převaha CD4 T-LYM.</t>
  </si>
  <si>
    <t>Imunofenotyp s převahou NEU (&gt;90%), vysokou buněčností, T-LYM převážně typu CD4.</t>
  </si>
  <si>
    <t>5+yellow</t>
  </si>
  <si>
    <t>M1901</t>
  </si>
  <si>
    <t>nelze hodnotit-viskozní</t>
  </si>
  <si>
    <t>Streptococcus  mitis   +</t>
  </si>
  <si>
    <t>&gt;5000</t>
  </si>
  <si>
    <t>Enterobacter  cloacae</t>
  </si>
  <si>
    <t>pozitivní mycoplasmata</t>
  </si>
  <si>
    <t>Imunofenotyp s převahou NEU (90%), velmi vysokou buněčností, T-LYM převážně typu CD4.</t>
  </si>
  <si>
    <t>M175</t>
  </si>
  <si>
    <t>Imunofenotyp s převahou NEU (&gt;80%), vysokou buněčností, T-LYM převážně typu CD4.</t>
  </si>
  <si>
    <t xml:space="preserve"> aerobní kultivace-Staphylococcus  aureus </t>
  </si>
  <si>
    <t>M2546,M1316</t>
  </si>
  <si>
    <t xml:space="preserve">8+clump </t>
  </si>
  <si>
    <t xml:space="preserve"> juvenilní artritída, Salmonela v stolici</t>
  </si>
  <si>
    <t>M0606</t>
  </si>
  <si>
    <t>Staphylococcus  aureus   +++</t>
  </si>
  <si>
    <t>JINÉ ID 502473/4011</t>
  </si>
  <si>
    <t>Neutrofilový imunofenotyp s výrazným podílem buněk vrozené imunity (NEU&gt;80%) a velmi vysokou buněčností.</t>
  </si>
  <si>
    <t>Imunofenotyp s převahou NEU (&gt;80%), velmi vysokou buněčností, T-LYM převážně typu CD4.</t>
  </si>
  <si>
    <t>aerobní kultivace-Staphylococcus  aureus   +++</t>
  </si>
  <si>
    <t>Streptococcus  dysgalactiae   ++</t>
  </si>
  <si>
    <t>Imunofenotyp s převahou NEU (&gt;80%), vysokou buněčností, T-LYM převážně typu CD8.</t>
  </si>
  <si>
    <t xml:space="preserve">Enterobacter  cloacae </t>
  </si>
  <si>
    <t xml:space="preserve">TKÁŇ- Staphylococcus  warneri </t>
  </si>
  <si>
    <t>6 + yellow</t>
  </si>
  <si>
    <t>Neutrofilový imunofenotyp s výrazným podílem buněk vrozené imunity (NEU&gt;75%).</t>
  </si>
  <si>
    <t>Neutrofilový imunofenotyp s výrazným podílem buněk vrozené imunity (NEU&gt;80%) a vysokou buněčností.</t>
  </si>
  <si>
    <t>chybí data</t>
  </si>
  <si>
    <t>Imunofenotyp s převahou NEU (&gt;80%) a vysokou buněčností.</t>
  </si>
  <si>
    <t>zatím nevydáno</t>
  </si>
  <si>
    <t>M450</t>
  </si>
  <si>
    <t>pravé koleno, po TEP</t>
  </si>
  <si>
    <t>M171, M2351</t>
  </si>
  <si>
    <t>M006</t>
  </si>
  <si>
    <t>Staphylococcus  aureus   ojediněle</t>
  </si>
  <si>
    <t>Punktát . BC kolen</t>
  </si>
  <si>
    <t>Imunofenotyp s převahou NEU (&gt;70%) a vysokou buněčností.</t>
  </si>
  <si>
    <t>není amb žádanka</t>
  </si>
  <si>
    <t>Imunofenotyp s převahou NEU (&gt;70%) a velmi vysokou buněčností.</t>
  </si>
  <si>
    <t>Imunofenotyp s převahou NEU (&gt;70%) a nízkou buněčností.</t>
  </si>
  <si>
    <t>M1-NEU</t>
  </si>
  <si>
    <t xml:space="preserve">Prozánětlivý typ s převahou vrozené imunity - NEU (75%) a MON-linie (22%) a vysokou buněčností. </t>
  </si>
  <si>
    <t>TEP pravé koleno</t>
  </si>
  <si>
    <t>F1-NEU</t>
  </si>
  <si>
    <t>Neutrofilový imunofenotyp s výrazným podílem buněk vrozené imunity (NEU&gt;50%) a vysokou buněčností.</t>
  </si>
  <si>
    <t>Zánětlivý typ s vysokým podílem vrozené imunity (NEU 74%) a antigenně-specif. imunity (LYM 20%) a vysokou buněčností.</t>
  </si>
  <si>
    <t>Zánětlivý typ s vysokým podílem vrozené imunity (NEU 73%) a antigenně-specif. imunity (LYM 23%) a vysokou buněčností.</t>
  </si>
  <si>
    <t xml:space="preserve">Prozánětlivý typ s převahou vrozené imunity - NEU (72%) a MON-linie (14%) a vysokou buněčností. </t>
  </si>
  <si>
    <t>L400</t>
  </si>
  <si>
    <t>m1096</t>
  </si>
  <si>
    <t>Neutrofilový imunofenotyp s výrazným podílem buněk vrozené imunity (NEU 72%) a vysokou buněčností.</t>
  </si>
  <si>
    <t xml:space="preserve">Prozánětlivý typ s převahou vrozené imunity - NEU (72%) a MON-linie (25%) a vysokou buněčností. </t>
  </si>
  <si>
    <t>M1917, M171</t>
  </si>
  <si>
    <t>1+clump</t>
  </si>
  <si>
    <t>otoky, recid. Zkalené výpotky</t>
  </si>
  <si>
    <t xml:space="preserve">02.03.18 - 19.3.2018 Amoksiklav, 02.03.18 - 12.03.2018 Ciprofloxacin, 19.3.2018 - 26.03.2018 Clindamycin, 26.03-06.04.2018- Dalacin C </t>
  </si>
  <si>
    <t>17.7.2018 - klidný kloub, bez zn. Inf.</t>
  </si>
  <si>
    <t>infekce</t>
  </si>
  <si>
    <t>&gt;50</t>
  </si>
  <si>
    <t>výpotek, bolesti, subfebrilie</t>
  </si>
  <si>
    <t>Doxyhexal 22.1.2019 - 24.1.2019 před punkcí</t>
  </si>
  <si>
    <t>24/1/19 bez potíží pak již kontrola nebyla</t>
  </si>
  <si>
    <t>bolest, zarudnutí, otok, subfebrilie</t>
  </si>
  <si>
    <t>ASK plastika LCA hamstring 2.2.2019, Ask laváž 1.3.2019</t>
  </si>
  <si>
    <t>klidné</t>
  </si>
  <si>
    <t>Aulin</t>
  </si>
  <si>
    <t>bolesti, otok</t>
  </si>
  <si>
    <t>bolesti, otok,výpotek,teploty</t>
  </si>
  <si>
    <t>ask výplach, ATB iv+ po Amoksiklav</t>
  </si>
  <si>
    <t>drobný výpotek, bolesti občas, omezená hybnost</t>
  </si>
  <si>
    <t>chemokiny + THP-1 M1-M2</t>
  </si>
  <si>
    <t>bolesti, výpotek, omez. Hybnost</t>
  </si>
  <si>
    <t>6.12.2018 - bolesti, man. na men. med +</t>
  </si>
  <si>
    <t>pozitiv Yersinie + RA</t>
  </si>
  <si>
    <t>byly atb iv + po, poté léčen na revmatologii v plánu TEP</t>
  </si>
  <si>
    <t>otoky, bolesti, přeskak. V koleni</t>
  </si>
  <si>
    <t>27.9.2018 - mírný výpotek, saltace mediálně</t>
  </si>
  <si>
    <t xml:space="preserve">ne </t>
  </si>
  <si>
    <t>reASK gen.l.sin</t>
  </si>
  <si>
    <t>30/04/19 přetrvávají bolesti a min.výpotek</t>
  </si>
  <si>
    <t>výpotek po plastice LCA</t>
  </si>
  <si>
    <t>opakované punkce a  obstřiky depo + meso</t>
  </si>
  <si>
    <t>8/7/19 indikován k OWOT</t>
  </si>
  <si>
    <t>obstřik, indometacin pr, klidový režim</t>
  </si>
  <si>
    <t>otok, výpotek, proteplání kolene</t>
  </si>
  <si>
    <t>6.8.2018 - ? - Zinnat</t>
  </si>
  <si>
    <t>nebyla</t>
  </si>
  <si>
    <t>13.6.2019 - idem, objednán k TEP</t>
  </si>
  <si>
    <t>otok, výpotek, bolesti</t>
  </si>
  <si>
    <t>Amoksiklav 7.2.2019 - 12.2.2019, Dalacin 12.2.2019 - 19.2.2019</t>
  </si>
  <si>
    <t>dočasná úleva, recidiva obtíží v dubnu 2019</t>
  </si>
  <si>
    <t>masivní výpotek</t>
  </si>
  <si>
    <t>2/3/19 opakované punkce, indikace k TEP</t>
  </si>
  <si>
    <t>výpotek, bolesti kolene</t>
  </si>
  <si>
    <t>Viskosuplement., Novalgin</t>
  </si>
  <si>
    <t>otok, výpotek, teploty</t>
  </si>
  <si>
    <t>opakované punkce, Amoksiklav 7 dní po</t>
  </si>
  <si>
    <t>opakované kontroly + pce výpotku,bez potíží, indikován k TEP</t>
  </si>
  <si>
    <t>zkalený výpotek, otok,bolesti</t>
  </si>
  <si>
    <t>další kontrola nebyla</t>
  </si>
  <si>
    <t>bolesti a otok po plastice LCA</t>
  </si>
  <si>
    <t>Amoksiklav po 14 dní</t>
  </si>
  <si>
    <t>26/2/19 bez potíží</t>
  </si>
  <si>
    <t xml:space="preserve">otok a výpotek </t>
  </si>
  <si>
    <t>pce, léčen na neur pro epi + sepsi neznámého origa, zde Ceftriaxon 2g iv +Metronidazol 500 mg iv</t>
  </si>
  <si>
    <t>excochleace OM čéšky, otevřená synovectomie ATB iv+po</t>
  </si>
  <si>
    <t>19/8/19 bolesti,.min.výpotek, bez známek infekce</t>
  </si>
  <si>
    <t>bez terapie</t>
  </si>
  <si>
    <t>recidivující výpotek</t>
  </si>
  <si>
    <t>moje vyhodnocení</t>
  </si>
  <si>
    <t>Augmentin tbl.po 14 dní</t>
  </si>
  <si>
    <t>14/8/19- nedostavil se</t>
  </si>
  <si>
    <t>otok, výpotek</t>
  </si>
  <si>
    <t>bolesti, výpotek, subfebrilie</t>
  </si>
  <si>
    <t>teploty, vznik abscesu</t>
  </si>
  <si>
    <t>operace, Vak,ATB iv + po Clindamycin</t>
  </si>
  <si>
    <t>rameno bez obtíží</t>
  </si>
  <si>
    <t>29.6.2018 - 13.7.2018 - Amoksiklav po, 20.7.2018 - 4.8.2018 Piperacillin/Tazobactam Kabi iv, 5.8.2018 - 17.8.2018 Amoksiklav iv, 17.8.2018 - Amoksiklav po na 8T</t>
  </si>
  <si>
    <t>5.12.2018 - otok, zátěžové bolesti</t>
  </si>
  <si>
    <t>ASK gen.l.dx</t>
  </si>
  <si>
    <t>15/5/19 bez potíží</t>
  </si>
  <si>
    <t xml:space="preserve">OWOT tibiae </t>
  </si>
  <si>
    <t>po OT zlepšení, VAS =1 přes den, v noci VAS 0</t>
  </si>
  <si>
    <t>bolesti, manévry na med. Men. +</t>
  </si>
  <si>
    <t>teploty, zchvácenost, otok, zarudnutí</t>
  </si>
  <si>
    <t>DAIR TEP gen.l.sin, CLI+CIPRO iv.</t>
  </si>
  <si>
    <t>27/6/19 bez výpotku, bolesti FP,TEP ve spravném postavení</t>
  </si>
  <si>
    <t>Diclofenac, rhb-ft</t>
  </si>
  <si>
    <t>9/1/19 kontrola, ad rhb-ft, přetrvávajécé bolesti, výpotek ne</t>
  </si>
  <si>
    <t>zkalený výpotek</t>
  </si>
  <si>
    <t>opakované punkce, ASK synovectomie,Xorimax</t>
  </si>
  <si>
    <t>přetrvávajéící bolesti a výpotky</t>
  </si>
  <si>
    <t xml:space="preserve">bolest, subfebrilie, </t>
  </si>
  <si>
    <t>pce, NSA, obstřik kortikoidem, viscosuplementce</t>
  </si>
  <si>
    <t>na poslední kontrole 11/19 zlepšení, mírné bolesti.</t>
  </si>
  <si>
    <t>hospitalizován na DK, léčí se s JA-metotrexát</t>
  </si>
  <si>
    <t>pravidelné punce a obstřiky na DK</t>
  </si>
  <si>
    <t>22.5.2018 - poslední KO kde recidiva výpotku</t>
  </si>
  <si>
    <t>kontrolní odběry, MRI negat, odeslán k Revmatologovi</t>
  </si>
  <si>
    <t>zatím bez intervence, čeká na výsledky revma</t>
  </si>
  <si>
    <t>30/5/19 bez potíží</t>
  </si>
  <si>
    <t>bolesti,výpotek, teploty</t>
  </si>
  <si>
    <t>otevřená synovectomie + Amoksiklav iv +po</t>
  </si>
  <si>
    <t>2/11/18 koleno klidné, min.výpotek, mírně omezená hybnost</t>
  </si>
  <si>
    <t>obstřik opakovaně, NSA</t>
  </si>
  <si>
    <t>kontroly nebyli</t>
  </si>
  <si>
    <t>ASK, opakované punkce a obstřiky</t>
  </si>
  <si>
    <t>20/8/19 opakované punkce výpotku</t>
  </si>
  <si>
    <t>výpotek, omez. Hybnost</t>
  </si>
  <si>
    <t>pce, NSA</t>
  </si>
  <si>
    <t>17.6.2018 do 24.6.2018 - Amoksiklav</t>
  </si>
  <si>
    <t>7.5.2018 - Amoksiklav na 4T</t>
  </si>
  <si>
    <t xml:space="preserve">9.1.2019 - bolesti </t>
  </si>
  <si>
    <t>bolesti, otok, výpotek</t>
  </si>
  <si>
    <t>pce, obstřik, klidový režim</t>
  </si>
  <si>
    <t>infekce kolene vyloučena, pak KO nebyla</t>
  </si>
  <si>
    <t>25.2.2019 - mírně omez. Hybnost jinak bpn.</t>
  </si>
  <si>
    <t>bolesti, teploty, výpotek</t>
  </si>
  <si>
    <t>ASK, otevřená synovectomie, ATB iv + po</t>
  </si>
  <si>
    <t>24/7/19 bolesti, indikován k OWOT</t>
  </si>
  <si>
    <t xml:space="preserve">punkce, obstřik, </t>
  </si>
  <si>
    <t>indikována k TEP</t>
  </si>
  <si>
    <t xml:space="preserve">opakované pce, obstřiky, viscosuplementace, </t>
  </si>
  <si>
    <t>výpotek opakovaně</t>
  </si>
  <si>
    <t>16/1/20 - bolesti na med. Straně kolene, stabilní. Bez zn. Zánětu</t>
  </si>
  <si>
    <t>obstřik, RHB, indikován k TEP</t>
  </si>
  <si>
    <t>trvající potíže, čekatel na TEP</t>
  </si>
  <si>
    <t xml:space="preserve">chemokiny + pHRODO + THP-1 M1-M2 </t>
  </si>
  <si>
    <t>otoky, neklid</t>
  </si>
  <si>
    <t>opakovaně ATB iv+ po</t>
  </si>
  <si>
    <t>chronická ATB terapie</t>
  </si>
  <si>
    <t xml:space="preserve">bolest, výpotek, </t>
  </si>
  <si>
    <t>Ask-menisektomie</t>
  </si>
  <si>
    <t>7.1.2019 - otok, omezená hybnost, po ASK</t>
  </si>
  <si>
    <t>punce, obstřik</t>
  </si>
  <si>
    <t>zatím stabilní</t>
  </si>
  <si>
    <t xml:space="preserve"> Amoksiklav 1 g tbl. p.o. 3x denně 18.7.2019 - 2.8.2019, NSAID</t>
  </si>
  <si>
    <t>nepotvrdila se infekce,ale akutní záchvat DNA, nyní kompenzován</t>
  </si>
  <si>
    <t>bolesti, výpotek, paramenisk. Ganglion</t>
  </si>
  <si>
    <t>obstřik kortikoidem</t>
  </si>
  <si>
    <t>infekce + pHRODO + THP-1 M1-M2</t>
  </si>
  <si>
    <t>obstřik, Aulin</t>
  </si>
  <si>
    <t>nyní bez potíží</t>
  </si>
  <si>
    <t>masivní výpotek, výrazné bolesti</t>
  </si>
  <si>
    <t>ASK laváž 13.2.2018, Amoksiklav</t>
  </si>
  <si>
    <t>výpotek čirý, omezení pohyblivosti</t>
  </si>
  <si>
    <t>obstřik depo+ meso ia, poté indikován k ASK výplachu,atb iv</t>
  </si>
  <si>
    <t>chemokiny + pHRODO</t>
  </si>
  <si>
    <t>po punkce, obstřik, indikován k tep</t>
  </si>
  <si>
    <t>stabilní po TEP</t>
  </si>
  <si>
    <t>výpotek, bolesti, v anamnéze CA</t>
  </si>
  <si>
    <t>byla indikace k ASK, je v péči nefrologa pro CA, zatím ask ne</t>
  </si>
  <si>
    <t>ask zrušena vzhledem k onemocnění, koleno s výpotkem</t>
  </si>
  <si>
    <t>pce, obstřik, NSA, klidový režim</t>
  </si>
  <si>
    <t>znova výpotek s pcí a obstřikem</t>
  </si>
  <si>
    <t xml:space="preserve">nepřišla </t>
  </si>
  <si>
    <t>opakované punkce a obstřiky kortikoidem</t>
  </si>
  <si>
    <t>výpotek po viskosuplementaci</t>
  </si>
  <si>
    <t>Dalacin 300mg 1-1-1 10dní a ex</t>
  </si>
  <si>
    <t>ASK - resekce pliky, pce výpotku, RHB</t>
  </si>
  <si>
    <t>bolesti, výpotek, tep</t>
  </si>
  <si>
    <t>punkce během tep</t>
  </si>
  <si>
    <t>po tep, spokojen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</si>
</sst>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yyyy\-mm\-dd;@"/>
    <numFmt numFmtId="166" formatCode="0.000"/>
  </numFmts>
  <fonts count="8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1"/>
      <name val="Calibri"/>
      <family val="2"/>
      <charset val="238"/>
    </font>
    <font>
      <sz val="10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8"/>
      <color rgb="FF000000"/>
      <name val="Calibri"/>
      <family val="2"/>
      <charset val="238"/>
    </font>
    <font>
      <b/>
      <sz val="8"/>
      <color rgb="FFFF0000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color rgb="FF7030A0"/>
      <name val="Calibri"/>
      <family val="2"/>
      <charset val="238"/>
    </font>
    <font>
      <b/>
      <sz val="11"/>
      <color theme="0" tint="-0.249977111117893"/>
      <name val="Calibri"/>
      <family val="2"/>
      <charset val="238"/>
    </font>
    <font>
      <b/>
      <sz val="11"/>
      <color theme="4" tint="-0.249977111117893"/>
      <name val="Calibri"/>
      <family val="2"/>
      <charset val="238"/>
    </font>
    <font>
      <b/>
      <sz val="11"/>
      <color rgb="FF00B050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8.5"/>
      <color rgb="FF000000"/>
      <name val="Calibri"/>
      <family val="2"/>
      <charset val="238"/>
    </font>
    <font>
      <sz val="11"/>
      <color rgb="FF7030A0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7" tint="-0.499984740745262"/>
      <name val="Calibri"/>
      <family val="2"/>
      <charset val="238"/>
    </font>
    <font>
      <b/>
      <sz val="11"/>
      <color theme="0" tint="-0.499984740745262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</font>
    <font>
      <sz val="11"/>
      <color theme="0" tint="-0.499984740745262"/>
      <name val="Calibri"/>
      <family val="2"/>
      <charset val="238"/>
    </font>
    <font>
      <sz val="11"/>
      <color theme="9" tint="-0.249977111117893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1"/>
    </font>
    <font>
      <sz val="10"/>
      <name val="Arial"/>
      <family val="2"/>
      <charset val="238"/>
    </font>
    <font>
      <sz val="11"/>
      <color theme="4" tint="-0.249977111117893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theme="0" tint="-0.34998626667073579"/>
      <name val="Calibri"/>
      <family val="2"/>
      <charset val="238"/>
    </font>
    <font>
      <sz val="11"/>
      <color theme="4"/>
      <name val="Calibri"/>
      <family val="2"/>
      <charset val="238"/>
    </font>
    <font>
      <b/>
      <sz val="11"/>
      <color theme="9" tint="-0.249977111117893"/>
      <name val="Calibri"/>
      <family val="2"/>
      <charset val="238"/>
    </font>
    <font>
      <b/>
      <sz val="10"/>
      <name val="Arial"/>
      <family val="2"/>
      <charset val="238"/>
    </font>
    <font>
      <sz val="10"/>
      <color rgb="FFFF0000"/>
      <name val="Calibri"/>
      <family val="2"/>
      <charset val="238"/>
    </font>
    <font>
      <sz val="8.5"/>
      <name val="Calibri"/>
      <family val="2"/>
      <charset val="238"/>
    </font>
    <font>
      <sz val="8.5"/>
      <color rgb="FF00B050"/>
      <name val="Calibri"/>
      <family val="2"/>
      <charset val="238"/>
    </font>
    <font>
      <sz val="8.5"/>
      <color rgb="FFFF0000"/>
      <name val="Calibri"/>
      <family val="2"/>
      <charset val="238"/>
    </font>
    <font>
      <sz val="11"/>
      <color theme="0" tint="-0.249977111117893"/>
      <name val="Calibri"/>
      <family val="2"/>
      <charset val="238"/>
    </font>
    <font>
      <sz val="10"/>
      <color theme="0" tint="-0.499984740745262"/>
      <name val="Arial"/>
      <family val="2"/>
      <charset val="238"/>
    </font>
    <font>
      <sz val="11"/>
      <color theme="6" tint="-0.249977111117893"/>
      <name val="Calibri"/>
      <family val="2"/>
      <charset val="238"/>
    </font>
    <font>
      <sz val="10"/>
      <color theme="6" tint="-0.249977111117893"/>
      <name val="Arial"/>
      <family val="2"/>
      <charset val="238"/>
    </font>
    <font>
      <sz val="8"/>
      <name val="Arial"/>
      <family val="2"/>
      <charset val="238"/>
    </font>
    <font>
      <sz val="10"/>
      <name val="Calibri"/>
      <family val="2"/>
      <charset val="238"/>
    </font>
    <font>
      <b/>
      <sz val="8.5"/>
      <name val="Calibri"/>
      <family val="2"/>
      <charset val="238"/>
    </font>
    <font>
      <sz val="8"/>
      <color theme="0" tint="-0.499984740745262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8.5"/>
      <color theme="4" tint="-0.249977111117893"/>
      <name val="Calibri"/>
      <family val="2"/>
      <charset val="238"/>
    </font>
    <font>
      <sz val="10"/>
      <color theme="9" tint="-0.249977111117893"/>
      <name val="Arial"/>
      <family val="2"/>
      <charset val="238"/>
    </font>
    <font>
      <sz val="10"/>
      <color theme="2" tint="-0.249977111117893"/>
      <name val="Arial"/>
      <family val="2"/>
      <charset val="238"/>
    </font>
    <font>
      <sz val="12"/>
      <color rgb="FF000000"/>
      <name val="Calibri"/>
      <family val="2"/>
      <charset val="238"/>
    </font>
    <font>
      <sz val="10"/>
      <color rgb="FF00B050"/>
      <name val="Arial"/>
      <family val="2"/>
      <charset val="238"/>
    </font>
    <font>
      <b/>
      <sz val="8.5"/>
      <color rgb="FFFF0000"/>
      <name val="Calibri"/>
      <family val="2"/>
      <charset val="238"/>
    </font>
    <font>
      <b/>
      <sz val="11"/>
      <color theme="9"/>
      <name val="Calibri"/>
      <family val="2"/>
      <charset val="238"/>
    </font>
    <font>
      <sz val="11"/>
      <color theme="9"/>
      <name val="Calibri"/>
      <family val="2"/>
      <charset val="238"/>
    </font>
    <font>
      <sz val="10"/>
      <color rgb="FF000000"/>
      <name val="Arial"/>
      <family val="2"/>
      <charset val="238"/>
    </font>
    <font>
      <sz val="11"/>
      <color theme="5" tint="-0.499984740745262"/>
      <name val="Calibri"/>
      <family val="2"/>
      <charset val="238"/>
    </font>
    <font>
      <sz val="11"/>
      <color theme="6" tint="-0.249977111117893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</font>
    <font>
      <sz val="11"/>
      <color theme="1" tint="0.499984740745262"/>
      <name val="Calibri"/>
      <family val="2"/>
      <charset val="238"/>
    </font>
    <font>
      <b/>
      <sz val="12"/>
      <color theme="4" tint="-0.249977111117893"/>
      <name val="Calibri"/>
      <family val="2"/>
      <charset val="238"/>
    </font>
    <font>
      <sz val="9"/>
      <color theme="0" tint="-0.34998626667073579"/>
      <name val="Calibri"/>
      <family val="2"/>
      <charset val="238"/>
    </font>
    <font>
      <b/>
      <sz val="12"/>
      <color rgb="FFFF0000"/>
      <name val="Calibri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</font>
    <font>
      <b/>
      <sz val="11"/>
      <color theme="1" tint="0.499984740745262"/>
      <name val="Calibri"/>
      <family val="2"/>
      <charset val="238"/>
    </font>
    <font>
      <b/>
      <sz val="9"/>
      <name val="Arial"/>
      <family val="2"/>
      <charset val="238"/>
    </font>
    <font>
      <b/>
      <sz val="9"/>
      <color theme="0" tint="-0.499984740745262"/>
      <name val="Arial"/>
      <family val="2"/>
      <charset val="238"/>
    </font>
    <font>
      <b/>
      <sz val="9"/>
      <color theme="4" tint="-0.249977111117893"/>
      <name val="Calibri"/>
      <family val="2"/>
      <charset val="238"/>
      <scheme val="minor"/>
    </font>
    <font>
      <sz val="8.5"/>
      <color theme="0"/>
      <name val="Calibri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sz val="11"/>
      <color theme="2" tint="-0.249977111117893"/>
      <name val="Calibri"/>
      <family val="2"/>
      <charset val="238"/>
    </font>
    <font>
      <sz val="9"/>
      <name val="Arial"/>
      <family val="2"/>
      <charset val="238"/>
    </font>
    <font>
      <sz val="9"/>
      <color theme="0" tint="-0.34998626667073579"/>
      <name val="Arial"/>
      <family val="2"/>
      <charset val="238"/>
    </font>
    <font>
      <i/>
      <sz val="9"/>
      <color indexed="81"/>
      <name val="Tahoma"/>
      <family val="2"/>
      <charset val="238"/>
    </font>
    <font>
      <sz val="11"/>
      <color rgb="FF92D050"/>
      <name val="Calibri"/>
      <family val="2"/>
      <charset val="238"/>
    </font>
    <font>
      <b/>
      <sz val="11"/>
      <color rgb="FF92D050"/>
      <name val="Calibri"/>
      <family val="2"/>
      <charset val="238"/>
    </font>
  </fonts>
  <fills count="57">
    <fill>
      <patternFill patternType="none"/>
    </fill>
    <fill>
      <patternFill patternType="gray125"/>
    </fill>
    <fill>
      <patternFill patternType="solid">
        <fgColor rgb="FF9DC3E6"/>
        <bgColor rgb="FF8DB3E2"/>
      </patternFill>
    </fill>
    <fill>
      <patternFill patternType="solid">
        <fgColor theme="2" tint="-9.9978637043366805E-2"/>
        <bgColor rgb="FF8DB3E2"/>
      </patternFill>
    </fill>
    <fill>
      <patternFill patternType="solid">
        <fgColor theme="9" tint="0.79998168889431442"/>
        <bgColor rgb="FF8DB3E2"/>
      </patternFill>
    </fill>
    <fill>
      <patternFill patternType="solid">
        <fgColor theme="8" tint="0.79998168889431442"/>
        <bgColor rgb="FF8DB3E2"/>
      </patternFill>
    </fill>
    <fill>
      <patternFill patternType="solid">
        <fgColor theme="5" tint="0.59999389629810485"/>
        <bgColor rgb="FF8DB3E2"/>
      </patternFill>
    </fill>
    <fill>
      <patternFill patternType="solid">
        <fgColor rgb="FFDBB7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993FF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00B0F0"/>
        <bgColor rgb="FF8DB3E2"/>
      </patternFill>
    </fill>
    <fill>
      <patternFill patternType="solid">
        <fgColor theme="8" tint="0.59999389629810485"/>
        <bgColor rgb="FF8DB3E2"/>
      </patternFill>
    </fill>
    <fill>
      <patternFill patternType="solid">
        <fgColor rgb="FFFFFF00"/>
        <bgColor rgb="FFFFFF00"/>
      </patternFill>
    </fill>
    <fill>
      <patternFill patternType="solid">
        <fgColor rgb="FFA6A6A6"/>
        <bgColor rgb="FF9DC3E6"/>
      </patternFill>
    </fill>
    <fill>
      <patternFill patternType="solid">
        <fgColor rgb="FFA9D18E"/>
        <bgColor rgb="FFC3D69B"/>
      </patternFill>
    </fill>
    <fill>
      <patternFill patternType="solid">
        <fgColor rgb="FFF8CBAD"/>
        <bgColor rgb="FFFFE699"/>
      </patternFill>
    </fill>
    <fill>
      <patternFill patternType="solid">
        <fgColor rgb="FF9DC3E6"/>
        <bgColor rgb="FFBDD7EE"/>
      </patternFill>
    </fill>
    <fill>
      <patternFill patternType="solid">
        <fgColor rgb="FFFFFF00"/>
        <bgColor rgb="FFBDD7EE"/>
      </patternFill>
    </fill>
    <fill>
      <patternFill patternType="solid">
        <fgColor theme="4" tint="0.79998168889431442"/>
        <bgColor rgb="FF8DB3E2"/>
      </patternFill>
    </fill>
    <fill>
      <patternFill patternType="solid">
        <fgColor rgb="FFDAAADA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rgb="FF8DB3E2"/>
      </patternFill>
    </fill>
    <fill>
      <patternFill patternType="solid">
        <fgColor theme="9" tint="0.39997558519241921"/>
        <bgColor rgb="FF8DB3E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9C9C9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DBE5F1"/>
        <bgColor rgb="FFDCE6F2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6">
    <xf numFmtId="0" fontId="0" fillId="0" borderId="0"/>
    <xf numFmtId="0" fontId="1" fillId="0" borderId="0"/>
    <xf numFmtId="0" fontId="5" fillId="0" borderId="0"/>
    <xf numFmtId="0" fontId="5" fillId="0" borderId="0"/>
    <xf numFmtId="0" fontId="32" fillId="0" borderId="0"/>
    <xf numFmtId="0" fontId="1" fillId="0" borderId="0"/>
  </cellStyleXfs>
  <cellXfs count="1225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3" borderId="0" xfId="0" applyFont="1" applyFill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4" xfId="0" applyFont="1" applyBorder="1" applyAlignment="1">
      <alignment horizontal="left"/>
    </xf>
    <xf numFmtId="0" fontId="7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5" fillId="0" borderId="9" xfId="0" applyFont="1" applyBorder="1" applyAlignment="1">
      <alignment horizontal="center"/>
    </xf>
    <xf numFmtId="0" fontId="14" fillId="0" borderId="0" xfId="0" applyFont="1" applyAlignment="1">
      <alignment horizontal="center"/>
    </xf>
    <xf numFmtId="164" fontId="6" fillId="8" borderId="9" xfId="0" applyNumberFormat="1" applyFont="1" applyFill="1" applyBorder="1" applyAlignment="1">
      <alignment horizontal="center"/>
    </xf>
    <xf numFmtId="164" fontId="6" fillId="9" borderId="0" xfId="0" applyNumberFormat="1" applyFont="1" applyFill="1" applyAlignment="1">
      <alignment horizontal="center"/>
    </xf>
    <xf numFmtId="164" fontId="6" fillId="10" borderId="0" xfId="0" applyNumberFormat="1" applyFont="1" applyFill="1" applyAlignment="1">
      <alignment horizontal="center"/>
    </xf>
    <xf numFmtId="164" fontId="15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5" fillId="0" borderId="1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9" fillId="11" borderId="11" xfId="0" applyFont="1" applyFill="1" applyBorder="1" applyAlignment="1">
      <alignment horizontal="center"/>
    </xf>
    <xf numFmtId="0" fontId="19" fillId="11" borderId="4" xfId="0" applyFont="1" applyFill="1" applyBorder="1" applyAlignment="1">
      <alignment horizontal="center"/>
    </xf>
    <xf numFmtId="0" fontId="19" fillId="12" borderId="4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/>
    </xf>
    <xf numFmtId="0" fontId="0" fillId="0" borderId="4" xfId="0" applyBorder="1" applyAlignment="1">
      <alignment horizontal="left"/>
    </xf>
    <xf numFmtId="0" fontId="5" fillId="0" borderId="1" xfId="0" applyFont="1" applyBorder="1"/>
    <xf numFmtId="0" fontId="13" fillId="0" borderId="4" xfId="0" applyFont="1" applyBorder="1" applyAlignment="1">
      <alignment horizontal="center"/>
    </xf>
    <xf numFmtId="1" fontId="13" fillId="0" borderId="4" xfId="0" applyNumberFormat="1" applyFont="1" applyBorder="1" applyAlignment="1">
      <alignment horizontal="center"/>
    </xf>
    <xf numFmtId="49" fontId="0" fillId="0" borderId="4" xfId="0" applyNumberFormat="1" applyBorder="1" applyAlignment="1">
      <alignment horizontal="left"/>
    </xf>
    <xf numFmtId="0" fontId="13" fillId="0" borderId="0" xfId="0" applyFont="1" applyAlignment="1">
      <alignment horizontal="center"/>
    </xf>
    <xf numFmtId="0" fontId="6" fillId="8" borderId="0" xfId="0" applyFont="1" applyFill="1" applyAlignment="1">
      <alignment horizontal="center"/>
    </xf>
    <xf numFmtId="0" fontId="6" fillId="9" borderId="0" xfId="0" applyFont="1" applyFill="1" applyAlignment="1">
      <alignment horizontal="center"/>
    </xf>
    <xf numFmtId="164" fontId="0" fillId="0" borderId="0" xfId="0" applyNumberFormat="1" applyAlignment="1">
      <alignment horizontal="center" wrapText="1"/>
    </xf>
    <xf numFmtId="164" fontId="21" fillId="0" borderId="0" xfId="0" applyNumberFormat="1" applyFont="1" applyAlignment="1">
      <alignment horizontal="center" wrapText="1"/>
    </xf>
    <xf numFmtId="0" fontId="0" fillId="0" borderId="0" xfId="0" applyAlignment="1">
      <alignment horizontal="center" wrapText="1"/>
    </xf>
    <xf numFmtId="0" fontId="22" fillId="0" borderId="0" xfId="0" applyFont="1" applyAlignment="1">
      <alignment horizontal="center" wrapText="1"/>
    </xf>
    <xf numFmtId="0" fontId="2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3" fillId="2" borderId="8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0" fontId="25" fillId="13" borderId="9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horizontal="center" vertical="center" wrapText="1"/>
    </xf>
    <xf numFmtId="0" fontId="25" fillId="13" borderId="8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horizontal="center" vertical="center" wrapText="1"/>
    </xf>
    <xf numFmtId="0" fontId="26" fillId="13" borderId="8" xfId="0" applyFont="1" applyFill="1" applyBorder="1" applyAlignment="1">
      <alignment horizontal="center" vertical="center" wrapText="1"/>
    </xf>
    <xf numFmtId="0" fontId="25" fillId="13" borderId="0" xfId="0" applyFont="1" applyFill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164" fontId="23" fillId="14" borderId="0" xfId="0" applyNumberFormat="1" applyFont="1" applyFill="1" applyAlignment="1">
      <alignment horizontal="center"/>
    </xf>
    <xf numFmtId="164" fontId="27" fillId="0" borderId="0" xfId="0" applyNumberFormat="1" applyFont="1" applyAlignment="1">
      <alignment horizontal="center"/>
    </xf>
    <xf numFmtId="164" fontId="22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164" fontId="29" fillId="0" borderId="10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0" fontId="22" fillId="0" borderId="10" xfId="0" applyFont="1" applyBorder="1" applyAlignment="1">
      <alignment horizontal="center"/>
    </xf>
    <xf numFmtId="0" fontId="29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3" fillId="15" borderId="5" xfId="0" applyFont="1" applyFill="1" applyBorder="1" applyAlignment="1">
      <alignment horizontal="center" vertical="center" wrapText="1"/>
    </xf>
    <xf numFmtId="0" fontId="16" fillId="16" borderId="5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vertical="center"/>
    </xf>
    <xf numFmtId="0" fontId="30" fillId="0" borderId="1" xfId="1" applyFont="1" applyBorder="1" applyAlignment="1">
      <alignment horizontal="center" vertical="center"/>
    </xf>
    <xf numFmtId="0" fontId="5" fillId="0" borderId="0" xfId="2" applyAlignment="1">
      <alignment horizontal="center" vertical="center"/>
    </xf>
    <xf numFmtId="0" fontId="4" fillId="0" borderId="0" xfId="2" applyFont="1" applyAlignment="1">
      <alignment horizontal="center" vertical="center" wrapText="1"/>
    </xf>
    <xf numFmtId="0" fontId="3" fillId="17" borderId="0" xfId="3" applyFont="1" applyFill="1" applyAlignment="1">
      <alignment horizontal="center" vertical="center" wrapText="1"/>
    </xf>
    <xf numFmtId="0" fontId="3" fillId="17" borderId="13" xfId="3" applyFont="1" applyFill="1" applyBorder="1" applyAlignment="1">
      <alignment horizontal="center" vertical="center" wrapText="1"/>
    </xf>
    <xf numFmtId="0" fontId="31" fillId="17" borderId="0" xfId="0" applyFont="1" applyFill="1" applyAlignment="1">
      <alignment horizontal="center" vertical="center" wrapText="1"/>
    </xf>
    <xf numFmtId="165" fontId="31" fillId="17" borderId="0" xfId="0" applyNumberFormat="1" applyFont="1" applyFill="1" applyAlignment="1">
      <alignment horizontal="center" vertical="center" wrapText="1"/>
    </xf>
    <xf numFmtId="0" fontId="3" fillId="17" borderId="0" xfId="0" applyFont="1" applyFill="1" applyAlignment="1">
      <alignment horizontal="center" vertical="center" wrapText="1"/>
    </xf>
    <xf numFmtId="0" fontId="31" fillId="18" borderId="0" xfId="0" applyFont="1" applyFill="1" applyAlignment="1">
      <alignment horizontal="center" vertical="center" wrapText="1"/>
    </xf>
    <xf numFmtId="0" fontId="3" fillId="19" borderId="0" xfId="0" applyFont="1" applyFill="1" applyAlignment="1">
      <alignment horizontal="center" vertical="center" wrapText="1"/>
    </xf>
    <xf numFmtId="0" fontId="3" fillId="20" borderId="0" xfId="0" applyFont="1" applyFill="1" applyAlignment="1">
      <alignment horizontal="center" vertical="center" wrapText="1"/>
    </xf>
    <xf numFmtId="0" fontId="3" fillId="21" borderId="0" xfId="0" applyFont="1" applyFill="1" applyAlignment="1">
      <alignment horizontal="center" vertical="center" wrapText="1"/>
    </xf>
    <xf numFmtId="0" fontId="3" fillId="2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4" xfId="4" applyFont="1" applyBorder="1" applyAlignment="1">
      <alignment horizontal="center" vertical="center" wrapText="1"/>
    </xf>
    <xf numFmtId="0" fontId="3" fillId="0" borderId="15" xfId="4" applyFont="1" applyBorder="1" applyAlignment="1">
      <alignment horizontal="center" vertical="center" wrapText="1"/>
    </xf>
    <xf numFmtId="0" fontId="3" fillId="23" borderId="4" xfId="0" applyFont="1" applyFill="1" applyBorder="1" applyAlignment="1">
      <alignment horizontal="center" vertical="center" wrapText="1"/>
    </xf>
    <xf numFmtId="0" fontId="3" fillId="24" borderId="16" xfId="0" applyFont="1" applyFill="1" applyBorder="1" applyAlignment="1">
      <alignment horizontal="center" vertical="center" wrapText="1"/>
    </xf>
    <xf numFmtId="0" fontId="13" fillId="24" borderId="9" xfId="0" applyFont="1" applyFill="1" applyBorder="1" applyAlignment="1">
      <alignment horizontal="center" vertical="center" wrapText="1"/>
    </xf>
    <xf numFmtId="0" fontId="3" fillId="24" borderId="0" xfId="0" applyFont="1" applyFill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25" borderId="0" xfId="0" applyFont="1" applyFill="1" applyAlignment="1">
      <alignment horizontal="center"/>
    </xf>
    <xf numFmtId="0" fontId="5" fillId="0" borderId="0" xfId="0" applyFont="1"/>
    <xf numFmtId="164" fontId="5" fillId="26" borderId="0" xfId="0" applyNumberFormat="1" applyFont="1" applyFill="1" applyAlignment="1">
      <alignment horizontal="center"/>
    </xf>
    <xf numFmtId="0" fontId="5" fillId="26" borderId="0" xfId="0" applyFont="1" applyFill="1" applyAlignment="1">
      <alignment horizontal="center"/>
    </xf>
    <xf numFmtId="0" fontId="5" fillId="0" borderId="10" xfId="0" applyFont="1" applyBorder="1"/>
    <xf numFmtId="0" fontId="3" fillId="27" borderId="0" xfId="0" applyFont="1" applyFill="1" applyAlignment="1">
      <alignment horizontal="center"/>
    </xf>
    <xf numFmtId="0" fontId="20" fillId="7" borderId="0" xfId="0" applyFont="1" applyFill="1" applyAlignment="1">
      <alignment horizontal="center"/>
    </xf>
    <xf numFmtId="1" fontId="13" fillId="11" borderId="0" xfId="0" applyNumberFormat="1" applyFont="1" applyFill="1" applyAlignment="1">
      <alignment horizontal="center"/>
    </xf>
    <xf numFmtId="0" fontId="34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49" fontId="0" fillId="0" borderId="0" xfId="0" applyNumberFormat="1" applyAlignment="1">
      <alignment horizontal="left"/>
    </xf>
    <xf numFmtId="0" fontId="0" fillId="26" borderId="0" xfId="0" applyFill="1" applyAlignment="1">
      <alignment horizontal="center"/>
    </xf>
    <xf numFmtId="0" fontId="35" fillId="0" borderId="0" xfId="0" applyFont="1" applyAlignment="1">
      <alignment horizontal="center"/>
    </xf>
    <xf numFmtId="0" fontId="36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1" fontId="0" fillId="11" borderId="0" xfId="0" applyNumberFormat="1" applyFill="1" applyAlignment="1">
      <alignment horizontal="center"/>
    </xf>
    <xf numFmtId="0" fontId="0" fillId="2" borderId="17" xfId="0" applyFill="1" applyBorder="1" applyAlignment="1">
      <alignment horizontal="center" vertical="center" wrapText="1"/>
    </xf>
    <xf numFmtId="0" fontId="22" fillId="24" borderId="0" xfId="0" applyFont="1" applyFill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4" borderId="8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6" fillId="28" borderId="1" xfId="0" applyFont="1" applyFill="1" applyBorder="1" applyAlignment="1">
      <alignment horizontal="center" vertical="center" wrapText="1"/>
    </xf>
    <xf numFmtId="0" fontId="6" fillId="29" borderId="1" xfId="0" applyFont="1" applyFill="1" applyBorder="1" applyAlignment="1">
      <alignment horizontal="left" vertical="center" wrapText="1"/>
    </xf>
    <xf numFmtId="0" fontId="6" fillId="29" borderId="1" xfId="0" applyFont="1" applyFill="1" applyBorder="1" applyAlignment="1">
      <alignment horizontal="center" vertical="center" wrapText="1"/>
    </xf>
    <xf numFmtId="0" fontId="6" fillId="30" borderId="1" xfId="0" applyFont="1" applyFill="1" applyBorder="1" applyAlignment="1">
      <alignment horizontal="center" vertical="center" wrapText="1"/>
    </xf>
    <xf numFmtId="0" fontId="6" fillId="31" borderId="3" xfId="0" applyFont="1" applyFill="1" applyBorder="1" applyAlignment="1">
      <alignment horizontal="center" vertical="center" wrapText="1"/>
    </xf>
    <xf numFmtId="0" fontId="6" fillId="31" borderId="18" xfId="0" applyFont="1" applyFill="1" applyBorder="1" applyAlignment="1">
      <alignment horizontal="center" vertical="center" wrapText="1"/>
    </xf>
    <xf numFmtId="0" fontId="6" fillId="32" borderId="3" xfId="0" applyFont="1" applyFill="1" applyBorder="1" applyAlignment="1">
      <alignment horizontal="center" vertical="center" wrapText="1"/>
    </xf>
    <xf numFmtId="0" fontId="6" fillId="33" borderId="3" xfId="0" applyFont="1" applyFill="1" applyBorder="1" applyAlignment="1">
      <alignment horizontal="center" vertical="center" wrapText="1"/>
    </xf>
    <xf numFmtId="0" fontId="3" fillId="24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34" borderId="3" xfId="0" applyFont="1" applyFill="1" applyBorder="1" applyAlignment="1">
      <alignment horizontal="center" vertical="center" wrapText="1"/>
    </xf>
    <xf numFmtId="2" fontId="22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164" fontId="5" fillId="0" borderId="0" xfId="0" applyNumberFormat="1" applyFont="1"/>
    <xf numFmtId="0" fontId="22" fillId="36" borderId="0" xfId="0" applyFont="1" applyFill="1" applyAlignment="1">
      <alignment horizontal="center"/>
    </xf>
    <xf numFmtId="0" fontId="22" fillId="37" borderId="0" xfId="0" applyFont="1" applyFill="1" applyAlignment="1">
      <alignment horizontal="left"/>
    </xf>
    <xf numFmtId="0" fontId="22" fillId="37" borderId="0" xfId="0" applyFont="1" applyFill="1" applyAlignment="1">
      <alignment horizontal="center"/>
    </xf>
    <xf numFmtId="0" fontId="22" fillId="37" borderId="1" xfId="0" applyFont="1" applyFill="1" applyBorder="1" applyAlignment="1">
      <alignment horizontal="left"/>
    </xf>
    <xf numFmtId="0" fontId="0" fillId="30" borderId="1" xfId="0" applyFill="1" applyBorder="1"/>
    <xf numFmtId="0" fontId="22" fillId="37" borderId="2" xfId="0" applyFont="1" applyFill="1" applyBorder="1" applyAlignment="1">
      <alignment horizontal="center"/>
    </xf>
    <xf numFmtId="0" fontId="22" fillId="37" borderId="1" xfId="0" applyFont="1" applyFill="1" applyBorder="1" applyAlignment="1">
      <alignment horizontal="center"/>
    </xf>
    <xf numFmtId="0" fontId="22" fillId="37" borderId="5" xfId="0" applyFont="1" applyFill="1" applyBorder="1" applyAlignment="1">
      <alignment horizontal="center"/>
    </xf>
    <xf numFmtId="0" fontId="0" fillId="0" borderId="1" xfId="0" applyBorder="1"/>
    <xf numFmtId="164" fontId="34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/>
    </xf>
    <xf numFmtId="0" fontId="22" fillId="30" borderId="1" xfId="0" applyFont="1" applyFill="1" applyBorder="1" applyAlignment="1">
      <alignment horizontal="center"/>
    </xf>
    <xf numFmtId="2" fontId="22" fillId="0" borderId="2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22" fillId="0" borderId="5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1" fontId="13" fillId="38" borderId="1" xfId="0" applyNumberFormat="1" applyFont="1" applyFill="1" applyBorder="1" applyAlignment="1">
      <alignment horizontal="center"/>
    </xf>
    <xf numFmtId="1" fontId="22" fillId="0" borderId="1" xfId="0" applyNumberFormat="1" applyFont="1" applyBorder="1" applyAlignment="1">
      <alignment horizontal="center"/>
    </xf>
    <xf numFmtId="0" fontId="5" fillId="0" borderId="1" xfId="2" applyBorder="1" applyAlignment="1">
      <alignment horizontal="center"/>
    </xf>
    <xf numFmtId="164" fontId="22" fillId="0" borderId="1" xfId="0" applyNumberFormat="1" applyFont="1" applyBorder="1" applyAlignment="1">
      <alignment horizontal="center"/>
    </xf>
    <xf numFmtId="0" fontId="7" fillId="39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39" fillId="0" borderId="4" xfId="0" applyFont="1" applyBorder="1" applyAlignment="1">
      <alignment horizontal="left"/>
    </xf>
    <xf numFmtId="0" fontId="0" fillId="0" borderId="1" xfId="2" applyFont="1" applyBorder="1"/>
    <xf numFmtId="0" fontId="0" fillId="0" borderId="11" xfId="0" applyBorder="1" applyAlignment="1">
      <alignment horizontal="center"/>
    </xf>
    <xf numFmtId="0" fontId="19" fillId="40" borderId="4" xfId="0" applyFont="1" applyFill="1" applyBorder="1" applyAlignment="1">
      <alignment horizontal="left"/>
    </xf>
    <xf numFmtId="0" fontId="40" fillId="41" borderId="4" xfId="0" applyFont="1" applyFill="1" applyBorder="1" applyAlignment="1">
      <alignment horizontal="left"/>
    </xf>
    <xf numFmtId="0" fontId="19" fillId="41" borderId="12" xfId="0" applyFont="1" applyFill="1" applyBorder="1"/>
    <xf numFmtId="0" fontId="14" fillId="0" borderId="4" xfId="0" applyFont="1" applyBorder="1" applyAlignment="1">
      <alignment horizontal="center"/>
    </xf>
    <xf numFmtId="0" fontId="0" fillId="0" borderId="4" xfId="0" applyBorder="1"/>
    <xf numFmtId="0" fontId="19" fillId="0" borderId="11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41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" fontId="5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 vertical="center"/>
    </xf>
    <xf numFmtId="0" fontId="0" fillId="0" borderId="10" xfId="0" applyBorder="1" applyAlignment="1">
      <alignment horizontal="center"/>
    </xf>
    <xf numFmtId="0" fontId="42" fillId="0" borderId="12" xfId="0" applyFont="1" applyBorder="1" applyAlignment="1">
      <alignment horizontal="center"/>
    </xf>
    <xf numFmtId="164" fontId="14" fillId="0" borderId="0" xfId="0" applyNumberFormat="1" applyFont="1" applyAlignment="1">
      <alignment horizontal="center"/>
    </xf>
    <xf numFmtId="164" fontId="3" fillId="8" borderId="9" xfId="0" applyNumberFormat="1" applyFont="1" applyFill="1" applyBorder="1" applyAlignment="1">
      <alignment horizontal="center"/>
    </xf>
    <xf numFmtId="164" fontId="3" fillId="10" borderId="0" xfId="0" applyNumberFormat="1" applyFont="1" applyFill="1" applyAlignment="1">
      <alignment horizontal="center"/>
    </xf>
    <xf numFmtId="2" fontId="5" fillId="0" borderId="10" xfId="0" applyNumberFormat="1" applyFont="1" applyBorder="1" applyAlignment="1">
      <alignment horizontal="center"/>
    </xf>
    <xf numFmtId="164" fontId="43" fillId="0" borderId="0" xfId="0" applyNumberFormat="1" applyFont="1" applyAlignment="1">
      <alignment horizontal="center"/>
    </xf>
    <xf numFmtId="164" fontId="5" fillId="0" borderId="10" xfId="0" applyNumberFormat="1" applyFont="1" applyBorder="1" applyAlignment="1">
      <alignment horizontal="center"/>
    </xf>
    <xf numFmtId="164" fontId="23" fillId="0" borderId="0" xfId="0" applyNumberFormat="1" applyFont="1" applyAlignment="1">
      <alignment horizontal="center"/>
    </xf>
    <xf numFmtId="49" fontId="0" fillId="0" borderId="10" xfId="0" applyNumberFormat="1" applyBorder="1" applyAlignment="1">
      <alignment horizontal="center" vertical="center"/>
    </xf>
    <xf numFmtId="164" fontId="44" fillId="0" borderId="0" xfId="4" applyNumberFormat="1" applyFont="1" applyAlignment="1">
      <alignment horizontal="center"/>
    </xf>
    <xf numFmtId="0" fontId="45" fillId="0" borderId="0" xfId="0" applyFont="1" applyAlignment="1">
      <alignment horizontal="center"/>
    </xf>
    <xf numFmtId="164" fontId="46" fillId="0" borderId="0" xfId="4" applyNumberFormat="1" applyFont="1" applyAlignment="1">
      <alignment horizontal="center"/>
    </xf>
    <xf numFmtId="164" fontId="45" fillId="0" borderId="0" xfId="0" applyNumberFormat="1" applyFont="1" applyAlignment="1">
      <alignment horizontal="center"/>
    </xf>
    <xf numFmtId="0" fontId="34" fillId="0" borderId="0" xfId="0" applyFont="1" applyAlignment="1">
      <alignment horizontal="left"/>
    </xf>
    <xf numFmtId="0" fontId="32" fillId="0" borderId="3" xfId="2" applyFont="1" applyBorder="1" applyAlignment="1">
      <alignment horizontal="center"/>
    </xf>
    <xf numFmtId="0" fontId="32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2" fillId="25" borderId="0" xfId="0" applyFont="1" applyFill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14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0" borderId="10" xfId="0" applyFont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0" fontId="5" fillId="0" borderId="2" xfId="0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22" fillId="0" borderId="0" xfId="0" applyFont="1"/>
    <xf numFmtId="0" fontId="3" fillId="0" borderId="0" xfId="0" applyFont="1"/>
    <xf numFmtId="0" fontId="5" fillId="42" borderId="1" xfId="0" applyFont="1" applyFill="1" applyBorder="1" applyAlignment="1">
      <alignment horizontal="center"/>
    </xf>
    <xf numFmtId="49" fontId="5" fillId="0" borderId="4" xfId="0" applyNumberFormat="1" applyFont="1" applyBorder="1" applyAlignment="1">
      <alignment horizontal="left"/>
    </xf>
    <xf numFmtId="0" fontId="5" fillId="0" borderId="4" xfId="0" applyFont="1" applyBorder="1"/>
    <xf numFmtId="164" fontId="32" fillId="0" borderId="0" xfId="0" applyNumberFormat="1" applyFont="1" applyAlignment="1">
      <alignment horizontal="center"/>
    </xf>
    <xf numFmtId="0" fontId="32" fillId="0" borderId="10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5" fillId="43" borderId="1" xfId="0" applyFont="1" applyFill="1" applyBorder="1" applyAlignment="1">
      <alignment horizontal="center" vertical="center"/>
    </xf>
    <xf numFmtId="0" fontId="5" fillId="43" borderId="4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164" fontId="20" fillId="14" borderId="0" xfId="0" applyNumberFormat="1" applyFont="1" applyFill="1" applyAlignment="1">
      <alignment horizontal="center"/>
    </xf>
    <xf numFmtId="0" fontId="19" fillId="0" borderId="4" xfId="0" applyFont="1" applyBorder="1"/>
    <xf numFmtId="0" fontId="19" fillId="7" borderId="4" xfId="0" applyFont="1" applyFill="1" applyBorder="1" applyAlignment="1">
      <alignment horizontal="left"/>
    </xf>
    <xf numFmtId="0" fontId="19" fillId="7" borderId="12" xfId="0" applyFont="1" applyFill="1" applyBorder="1" applyAlignment="1">
      <alignment horizontal="left"/>
    </xf>
    <xf numFmtId="1" fontId="14" fillId="0" borderId="4" xfId="0" applyNumberFormat="1" applyFont="1" applyBorder="1" applyAlignment="1">
      <alignment horizontal="center"/>
    </xf>
    <xf numFmtId="0" fontId="19" fillId="44" borderId="4" xfId="0" applyFont="1" applyFill="1" applyBorder="1" applyAlignment="1">
      <alignment horizontal="left"/>
    </xf>
    <xf numFmtId="0" fontId="40" fillId="43" borderId="4" xfId="0" applyFont="1" applyFill="1" applyBorder="1" applyAlignment="1">
      <alignment horizontal="left"/>
    </xf>
    <xf numFmtId="0" fontId="19" fillId="43" borderId="12" xfId="0" applyFont="1" applyFill="1" applyBorder="1"/>
    <xf numFmtId="164" fontId="21" fillId="0" borderId="0" xfId="0" applyNumberFormat="1" applyFont="1" applyAlignment="1">
      <alignment horizontal="center"/>
    </xf>
    <xf numFmtId="0" fontId="40" fillId="45" borderId="4" xfId="0" applyFont="1" applyFill="1" applyBorder="1" applyAlignment="1">
      <alignment horizontal="left"/>
    </xf>
    <xf numFmtId="0" fontId="19" fillId="45" borderId="12" xfId="0" applyFont="1" applyFill="1" applyBorder="1"/>
    <xf numFmtId="0" fontId="34" fillId="0" borderId="0" xfId="0" applyFont="1"/>
    <xf numFmtId="0" fontId="23" fillId="0" borderId="0" xfId="0" applyFont="1" applyAlignment="1">
      <alignment horizontal="center"/>
    </xf>
    <xf numFmtId="0" fontId="27" fillId="0" borderId="0" xfId="0" applyFont="1"/>
    <xf numFmtId="49" fontId="23" fillId="0" borderId="0" xfId="0" applyNumberFormat="1" applyFont="1" applyAlignment="1">
      <alignment horizontal="center" vertical="center"/>
    </xf>
    <xf numFmtId="49" fontId="27" fillId="0" borderId="0" xfId="0" applyNumberFormat="1" applyFont="1" applyAlignment="1">
      <alignment horizontal="center" vertical="center"/>
    </xf>
    <xf numFmtId="0" fontId="5" fillId="0" borderId="3" xfId="2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49" fontId="5" fillId="0" borderId="0" xfId="0" applyNumberFormat="1" applyFont="1" applyAlignment="1">
      <alignment horizontal="left"/>
    </xf>
    <xf numFmtId="164" fontId="5" fillId="0" borderId="0" xfId="0" applyNumberFormat="1" applyFont="1" applyAlignment="1">
      <alignment horizontal="left"/>
    </xf>
    <xf numFmtId="49" fontId="44" fillId="0" borderId="0" xfId="0" applyNumberFormat="1" applyFont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44" fillId="25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49" fontId="32" fillId="0" borderId="0" xfId="0" applyNumberFormat="1" applyFont="1" applyAlignment="1">
      <alignment horizontal="center" vertical="center"/>
    </xf>
    <xf numFmtId="1" fontId="32" fillId="0" borderId="0" xfId="0" applyNumberFormat="1" applyFont="1" applyAlignment="1">
      <alignment horizontal="center" vertical="center"/>
    </xf>
    <xf numFmtId="0" fontId="22" fillId="0" borderId="1" xfId="0" applyFont="1" applyBorder="1" applyAlignment="1">
      <alignment horizontal="left"/>
    </xf>
    <xf numFmtId="0" fontId="22" fillId="0" borderId="2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51" fillId="0" borderId="4" xfId="0" applyFont="1" applyBorder="1" applyAlignment="1">
      <alignment horizontal="left"/>
    </xf>
    <xf numFmtId="0" fontId="40" fillId="11" borderId="4" xfId="0" applyFont="1" applyFill="1" applyBorder="1" applyAlignment="1">
      <alignment horizontal="center"/>
    </xf>
    <xf numFmtId="0" fontId="52" fillId="11" borderId="4" xfId="0" applyFont="1" applyFill="1" applyBorder="1" applyAlignment="1">
      <alignment horizontal="center"/>
    </xf>
    <xf numFmtId="0" fontId="42" fillId="11" borderId="12" xfId="0" applyFont="1" applyFill="1" applyBorder="1" applyAlignment="1">
      <alignment horizontal="center"/>
    </xf>
    <xf numFmtId="0" fontId="5" fillId="11" borderId="4" xfId="0" applyFont="1" applyFill="1" applyBorder="1" applyAlignment="1">
      <alignment horizontal="left"/>
    </xf>
    <xf numFmtId="0" fontId="5" fillId="11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left" vertical="center"/>
    </xf>
    <xf numFmtId="49" fontId="5" fillId="11" borderId="0" xfId="0" applyNumberFormat="1" applyFont="1" applyFill="1" applyAlignment="1">
      <alignment horizontal="left"/>
    </xf>
    <xf numFmtId="164" fontId="29" fillId="0" borderId="0" xfId="0" applyNumberFormat="1" applyFont="1" applyAlignment="1">
      <alignment horizontal="center"/>
    </xf>
    <xf numFmtId="164" fontId="32" fillId="0" borderId="10" xfId="4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2" fillId="0" borderId="0" xfId="4" applyAlignment="1">
      <alignment horizontal="center"/>
    </xf>
    <xf numFmtId="0" fontId="32" fillId="0" borderId="10" xfId="4" applyBorder="1" applyAlignment="1">
      <alignment horizontal="center"/>
    </xf>
    <xf numFmtId="164" fontId="32" fillId="0" borderId="0" xfId="4" applyNumberFormat="1" applyAlignment="1">
      <alignment horizontal="center"/>
    </xf>
    <xf numFmtId="1" fontId="53" fillId="0" borderId="0" xfId="4" applyNumberFormat="1" applyFont="1" applyAlignment="1">
      <alignment horizontal="center"/>
    </xf>
    <xf numFmtId="164" fontId="54" fillId="0" borderId="0" xfId="4" applyNumberFormat="1" applyFont="1" applyAlignment="1">
      <alignment horizontal="center"/>
    </xf>
    <xf numFmtId="164" fontId="0" fillId="0" borderId="10" xfId="0" applyNumberFormat="1" applyBorder="1" applyAlignment="1">
      <alignment horizontal="center"/>
    </xf>
    <xf numFmtId="165" fontId="0" fillId="0" borderId="0" xfId="0" applyNumberForma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11" borderId="0" xfId="0" applyFont="1" applyFill="1" applyAlignment="1">
      <alignment horizontal="center"/>
    </xf>
    <xf numFmtId="0" fontId="3" fillId="11" borderId="0" xfId="0" applyFont="1" applyFill="1" applyAlignment="1">
      <alignment horizontal="center"/>
    </xf>
    <xf numFmtId="49" fontId="22" fillId="0" borderId="0" xfId="0" applyNumberFormat="1" applyFont="1" applyAlignment="1">
      <alignment horizontal="left"/>
    </xf>
    <xf numFmtId="14" fontId="0" fillId="0" borderId="0" xfId="0" applyNumberFormat="1" applyAlignment="1">
      <alignment horizontal="center"/>
    </xf>
    <xf numFmtId="1" fontId="6" fillId="11" borderId="0" xfId="0" applyNumberFormat="1" applyFont="1" applyFill="1" applyAlignment="1">
      <alignment horizontal="center"/>
    </xf>
    <xf numFmtId="49" fontId="5" fillId="0" borderId="4" xfId="0" applyNumberFormat="1" applyFont="1" applyBorder="1" applyAlignment="1">
      <alignment horizontal="center"/>
    </xf>
    <xf numFmtId="0" fontId="7" fillId="25" borderId="4" xfId="0" applyFont="1" applyFill="1" applyBorder="1" applyAlignment="1">
      <alignment horizontal="center"/>
    </xf>
    <xf numFmtId="0" fontId="40" fillId="11" borderId="4" xfId="0" applyFont="1" applyFill="1" applyBorder="1" applyAlignment="1">
      <alignment horizontal="center" vertical="center"/>
    </xf>
    <xf numFmtId="0" fontId="19" fillId="11" borderId="4" xfId="0" applyFont="1" applyFill="1" applyBorder="1" applyAlignment="1">
      <alignment horizontal="center" vertical="center"/>
    </xf>
    <xf numFmtId="0" fontId="19" fillId="12" borderId="4" xfId="0" applyFont="1" applyFill="1" applyBorder="1" applyAlignment="1">
      <alignment horizontal="center" vertical="center"/>
    </xf>
    <xf numFmtId="0" fontId="19" fillId="11" borderId="12" xfId="0" applyFont="1" applyFill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2" fontId="0" fillId="0" borderId="10" xfId="0" applyNumberFormat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43" fillId="0" borderId="0" xfId="0" applyFont="1"/>
    <xf numFmtId="0" fontId="19" fillId="47" borderId="4" xfId="0" applyFont="1" applyFill="1" applyBorder="1" applyAlignment="1">
      <alignment horizontal="center"/>
    </xf>
    <xf numFmtId="0" fontId="55" fillId="0" borderId="1" xfId="0" applyFont="1" applyBorder="1" applyAlignment="1">
      <alignment horizontal="center"/>
    </xf>
    <xf numFmtId="0" fontId="32" fillId="0" borderId="0" xfId="0" applyFont="1" applyAlignment="1">
      <alignment horizontal="center"/>
    </xf>
    <xf numFmtId="1" fontId="29" fillId="0" borderId="0" xfId="0" applyNumberFormat="1" applyFont="1" applyAlignment="1">
      <alignment horizontal="center"/>
    </xf>
    <xf numFmtId="164" fontId="56" fillId="0" borderId="0" xfId="4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34" fillId="48" borderId="0" xfId="0" applyFont="1" applyFill="1" applyAlignment="1">
      <alignment horizontal="center"/>
    </xf>
    <xf numFmtId="164" fontId="6" fillId="34" borderId="1" xfId="0" applyNumberFormat="1" applyFont="1" applyFill="1" applyBorder="1" applyAlignment="1">
      <alignment horizontal="center"/>
    </xf>
    <xf numFmtId="0" fontId="38" fillId="0" borderId="1" xfId="0" applyFont="1" applyBorder="1" applyAlignment="1">
      <alignment horizontal="center" vertical="center"/>
    </xf>
    <xf numFmtId="0" fontId="19" fillId="11" borderId="11" xfId="0" applyFont="1" applyFill="1" applyBorder="1" applyAlignment="1">
      <alignment horizontal="left"/>
    </xf>
    <xf numFmtId="0" fontId="0" fillId="11" borderId="4" xfId="0" applyFill="1" applyBorder="1" applyAlignment="1">
      <alignment horizontal="left"/>
    </xf>
    <xf numFmtId="0" fontId="22" fillId="0" borderId="4" xfId="0" applyFont="1" applyBorder="1" applyAlignment="1">
      <alignment horizontal="center"/>
    </xf>
    <xf numFmtId="164" fontId="58" fillId="0" borderId="4" xfId="0" applyNumberFormat="1" applyFont="1" applyBorder="1" applyAlignment="1">
      <alignment horizontal="center"/>
    </xf>
    <xf numFmtId="0" fontId="43" fillId="0" borderId="0" xfId="0" applyFont="1" applyAlignment="1">
      <alignment horizontal="center"/>
    </xf>
    <xf numFmtId="0" fontId="41" fillId="11" borderId="4" xfId="0" applyFont="1" applyFill="1" applyBorder="1" applyAlignment="1">
      <alignment horizontal="center"/>
    </xf>
    <xf numFmtId="49" fontId="5" fillId="11" borderId="4" xfId="0" applyNumberFormat="1" applyFont="1" applyFill="1" applyBorder="1" applyAlignment="1">
      <alignment horizontal="left"/>
    </xf>
    <xf numFmtId="49" fontId="22" fillId="26" borderId="0" xfId="0" applyNumberFormat="1" applyFont="1" applyFill="1" applyAlignment="1">
      <alignment horizontal="left"/>
    </xf>
    <xf numFmtId="0" fontId="5" fillId="39" borderId="0" xfId="0" applyFont="1" applyFill="1" applyAlignment="1">
      <alignment horizontal="center"/>
    </xf>
    <xf numFmtId="1" fontId="0" fillId="0" borderId="1" xfId="0" applyNumberFormat="1" applyBorder="1" applyAlignment="1">
      <alignment horizontal="right"/>
    </xf>
    <xf numFmtId="0" fontId="22" fillId="39" borderId="0" xfId="0" applyFont="1" applyFill="1"/>
    <xf numFmtId="0" fontId="5" fillId="39" borderId="0" xfId="0" applyFont="1" applyFill="1"/>
    <xf numFmtId="0" fontId="5" fillId="39" borderId="1" xfId="0" applyFont="1" applyFill="1" applyBorder="1"/>
    <xf numFmtId="0" fontId="5" fillId="39" borderId="2" xfId="0" applyFont="1" applyFill="1" applyBorder="1" applyAlignment="1">
      <alignment horizontal="center"/>
    </xf>
    <xf numFmtId="0" fontId="5" fillId="39" borderId="5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3" fillId="0" borderId="1" xfId="2" applyFont="1" applyBorder="1" applyAlignment="1">
      <alignment horizontal="center"/>
    </xf>
    <xf numFmtId="0" fontId="3" fillId="46" borderId="1" xfId="2" applyFont="1" applyFill="1" applyBorder="1"/>
    <xf numFmtId="0" fontId="3" fillId="46" borderId="1" xfId="0" applyFont="1" applyFill="1" applyBorder="1"/>
    <xf numFmtId="0" fontId="3" fillId="25" borderId="1" xfId="0" applyFont="1" applyFill="1" applyBorder="1" applyAlignment="1">
      <alignment horizontal="center" vertical="center"/>
    </xf>
    <xf numFmtId="0" fontId="3" fillId="25" borderId="1" xfId="0" applyFont="1" applyFill="1" applyBorder="1" applyAlignment="1">
      <alignment horizontal="center"/>
    </xf>
    <xf numFmtId="0" fontId="5" fillId="25" borderId="4" xfId="0" applyFont="1" applyFill="1" applyBorder="1" applyAlignment="1">
      <alignment horizontal="center"/>
    </xf>
    <xf numFmtId="3" fontId="13" fillId="0" borderId="4" xfId="0" applyNumberFormat="1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19" fillId="49" borderId="4" xfId="0" applyFont="1" applyFill="1" applyBorder="1" applyAlignment="1">
      <alignment horizontal="left"/>
    </xf>
    <xf numFmtId="164" fontId="13" fillId="0" borderId="0" xfId="0" applyNumberFormat="1" applyFont="1" applyAlignment="1">
      <alignment horizontal="center"/>
    </xf>
    <xf numFmtId="49" fontId="0" fillId="11" borderId="4" xfId="0" applyNumberFormat="1" applyFill="1" applyBorder="1" applyAlignment="1">
      <alignment horizontal="left"/>
    </xf>
    <xf numFmtId="164" fontId="53" fillId="0" borderId="0" xfId="4" applyNumberFormat="1" applyFont="1" applyAlignment="1">
      <alignment horizontal="center"/>
    </xf>
    <xf numFmtId="0" fontId="53" fillId="0" borderId="0" xfId="0" applyFont="1" applyAlignment="1">
      <alignment horizontal="center"/>
    </xf>
    <xf numFmtId="164" fontId="46" fillId="0" borderId="9" xfId="4" applyNumberFormat="1" applyFont="1" applyBorder="1" applyAlignment="1">
      <alignment horizontal="center"/>
    </xf>
    <xf numFmtId="0" fontId="0" fillId="0" borderId="10" xfId="0" applyBorder="1"/>
    <xf numFmtId="164" fontId="22" fillId="0" borderId="9" xfId="0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50" borderId="1" xfId="0" applyFont="1" applyFill="1" applyBorder="1" applyAlignment="1">
      <alignment horizontal="center"/>
    </xf>
    <xf numFmtId="0" fontId="0" fillId="50" borderId="1" xfId="0" applyFill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59" fillId="0" borderId="4" xfId="0" applyFont="1" applyBorder="1" applyAlignment="1">
      <alignment horizontal="center"/>
    </xf>
    <xf numFmtId="1" fontId="29" fillId="0" borderId="4" xfId="0" applyNumberFormat="1" applyFont="1" applyBorder="1" applyAlignment="1">
      <alignment horizontal="center"/>
    </xf>
    <xf numFmtId="0" fontId="29" fillId="0" borderId="4" xfId="0" applyFont="1" applyBorder="1" applyAlignment="1">
      <alignment horizontal="center"/>
    </xf>
    <xf numFmtId="0" fontId="19" fillId="49" borderId="4" xfId="0" applyFont="1" applyFill="1" applyBorder="1" applyAlignment="1">
      <alignment horizontal="center"/>
    </xf>
    <xf numFmtId="3" fontId="60" fillId="0" borderId="4" xfId="0" applyNumberFormat="1" applyFont="1" applyBorder="1"/>
    <xf numFmtId="1" fontId="13" fillId="11" borderId="1" xfId="0" applyNumberFormat="1" applyFont="1" applyFill="1" applyBorder="1" applyAlignment="1">
      <alignment horizontal="center"/>
    </xf>
    <xf numFmtId="0" fontId="3" fillId="51" borderId="1" xfId="0" applyFont="1" applyFill="1" applyBorder="1"/>
    <xf numFmtId="0" fontId="34" fillId="25" borderId="0" xfId="0" applyFont="1" applyFill="1" applyAlignment="1">
      <alignment horizontal="center"/>
    </xf>
    <xf numFmtId="0" fontId="34" fillId="36" borderId="0" xfId="0" applyFont="1" applyFill="1" applyAlignment="1">
      <alignment horizontal="center"/>
    </xf>
    <xf numFmtId="0" fontId="13" fillId="0" borderId="0" xfId="0" applyFont="1" applyAlignment="1">
      <alignment horizontal="left"/>
    </xf>
    <xf numFmtId="0" fontId="13" fillId="0" borderId="1" xfId="0" applyFont="1" applyBorder="1" applyAlignment="1">
      <alignment horizontal="center"/>
    </xf>
    <xf numFmtId="0" fontId="3" fillId="52" borderId="1" xfId="0" applyFont="1" applyFill="1" applyBorder="1" applyAlignment="1">
      <alignment horizontal="left"/>
    </xf>
    <xf numFmtId="0" fontId="61" fillId="0" borderId="0" xfId="0" applyFont="1" applyAlignment="1">
      <alignment horizontal="center"/>
    </xf>
    <xf numFmtId="0" fontId="5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51" fillId="0" borderId="22" xfId="0" applyFont="1" applyBorder="1" applyAlignment="1">
      <alignment horizontal="left"/>
    </xf>
    <xf numFmtId="0" fontId="7" fillId="0" borderId="22" xfId="0" applyFont="1" applyBorder="1" applyAlignment="1">
      <alignment horizontal="center"/>
    </xf>
    <xf numFmtId="0" fontId="5" fillId="0" borderId="22" xfId="0" applyFont="1" applyBorder="1"/>
    <xf numFmtId="0" fontId="5" fillId="0" borderId="22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51" fillId="0" borderId="16" xfId="0" applyFont="1" applyBorder="1" applyAlignment="1">
      <alignment horizontal="left"/>
    </xf>
    <xf numFmtId="0" fontId="7" fillId="0" borderId="16" xfId="0" applyFont="1" applyBorder="1" applyAlignment="1">
      <alignment horizontal="center"/>
    </xf>
    <xf numFmtId="0" fontId="5" fillId="0" borderId="16" xfId="0" applyFont="1" applyBorder="1"/>
    <xf numFmtId="0" fontId="5" fillId="0" borderId="16" xfId="0" applyFont="1" applyBorder="1" applyAlignment="1">
      <alignment horizontal="center"/>
    </xf>
    <xf numFmtId="0" fontId="51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9" fillId="11" borderId="23" xfId="0" applyFont="1" applyFill="1" applyBorder="1" applyAlignment="1">
      <alignment horizontal="center"/>
    </xf>
    <xf numFmtId="0" fontId="40" fillId="11" borderId="22" xfId="0" applyFont="1" applyFill="1" applyBorder="1" applyAlignment="1">
      <alignment horizontal="center"/>
    </xf>
    <xf numFmtId="0" fontId="52" fillId="11" borderId="22" xfId="0" applyFont="1" applyFill="1" applyBorder="1" applyAlignment="1">
      <alignment horizontal="center"/>
    </xf>
    <xf numFmtId="0" fontId="19" fillId="11" borderId="22" xfId="0" applyFont="1" applyFill="1" applyBorder="1" applyAlignment="1">
      <alignment horizontal="center"/>
    </xf>
    <xf numFmtId="0" fontId="42" fillId="11" borderId="24" xfId="0" applyFont="1" applyFill="1" applyBorder="1" applyAlignment="1">
      <alignment horizontal="center"/>
    </xf>
    <xf numFmtId="0" fontId="5" fillId="11" borderId="22" xfId="0" applyFont="1" applyFill="1" applyBorder="1" applyAlignment="1">
      <alignment horizontal="left"/>
    </xf>
    <xf numFmtId="0" fontId="5" fillId="11" borderId="22" xfId="0" applyFont="1" applyFill="1" applyBorder="1" applyAlignment="1">
      <alignment horizontal="center"/>
    </xf>
    <xf numFmtId="0" fontId="0" fillId="0" borderId="22" xfId="0" applyBorder="1" applyAlignment="1">
      <alignment horizontal="center" vertical="center"/>
    </xf>
    <xf numFmtId="49" fontId="0" fillId="11" borderId="22" xfId="0" applyNumberFormat="1" applyFill="1" applyBorder="1" applyAlignment="1">
      <alignment horizontal="left"/>
    </xf>
    <xf numFmtId="0" fontId="5" fillId="0" borderId="21" xfId="0" applyFont="1" applyBorder="1"/>
    <xf numFmtId="164" fontId="14" fillId="0" borderId="21" xfId="0" applyNumberFormat="1" applyFont="1" applyBorder="1" applyAlignment="1">
      <alignment horizontal="center"/>
    </xf>
    <xf numFmtId="1" fontId="5" fillId="0" borderId="21" xfId="0" applyNumberFormat="1" applyFont="1" applyBorder="1" applyAlignment="1">
      <alignment horizontal="center"/>
    </xf>
    <xf numFmtId="164" fontId="6" fillId="8" borderId="25" xfId="0" applyNumberFormat="1" applyFont="1" applyFill="1" applyBorder="1" applyAlignment="1">
      <alignment horizontal="center"/>
    </xf>
    <xf numFmtId="164" fontId="6" fillId="9" borderId="21" xfId="0" applyNumberFormat="1" applyFont="1" applyFill="1" applyBorder="1" applyAlignment="1">
      <alignment horizontal="center"/>
    </xf>
    <xf numFmtId="164" fontId="6" fillId="10" borderId="21" xfId="0" applyNumberFormat="1" applyFont="1" applyFill="1" applyBorder="1" applyAlignment="1">
      <alignment horizontal="center"/>
    </xf>
    <xf numFmtId="164" fontId="5" fillId="0" borderId="21" xfId="0" applyNumberFormat="1" applyFont="1" applyBorder="1" applyAlignment="1">
      <alignment horizontal="center"/>
    </xf>
    <xf numFmtId="164" fontId="20" fillId="0" borderId="21" xfId="0" applyNumberFormat="1" applyFont="1" applyBorder="1" applyAlignment="1">
      <alignment horizontal="center"/>
    </xf>
    <xf numFmtId="164" fontId="0" fillId="0" borderId="21" xfId="0" applyNumberFormat="1" applyBorder="1" applyAlignment="1">
      <alignment horizontal="center"/>
    </xf>
    <xf numFmtId="0" fontId="0" fillId="0" borderId="21" xfId="0" applyBorder="1" applyAlignment="1">
      <alignment horizontal="center"/>
    </xf>
    <xf numFmtId="2" fontId="5" fillId="0" borderId="26" xfId="0" applyNumberFormat="1" applyFont="1" applyBorder="1" applyAlignment="1">
      <alignment horizontal="center"/>
    </xf>
    <xf numFmtId="164" fontId="43" fillId="0" borderId="21" xfId="0" applyNumberFormat="1" applyFont="1" applyBorder="1" applyAlignment="1">
      <alignment horizontal="center"/>
    </xf>
    <xf numFmtId="0" fontId="40" fillId="11" borderId="16" xfId="0" applyFont="1" applyFill="1" applyBorder="1" applyAlignment="1">
      <alignment horizontal="center"/>
    </xf>
    <xf numFmtId="0" fontId="52" fillId="11" borderId="16" xfId="0" applyFont="1" applyFill="1" applyBorder="1" applyAlignment="1">
      <alignment horizontal="center"/>
    </xf>
    <xf numFmtId="0" fontId="19" fillId="12" borderId="16" xfId="0" applyFont="1" applyFill="1" applyBorder="1" applyAlignment="1">
      <alignment horizontal="center"/>
    </xf>
    <xf numFmtId="0" fontId="19" fillId="11" borderId="16" xfId="0" applyFont="1" applyFill="1" applyBorder="1" applyAlignment="1">
      <alignment horizontal="center"/>
    </xf>
    <xf numFmtId="0" fontId="0" fillId="11" borderId="16" xfId="0" applyFill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49" fontId="0" fillId="0" borderId="16" xfId="0" applyNumberFormat="1" applyBorder="1" applyAlignment="1">
      <alignment horizontal="left"/>
    </xf>
    <xf numFmtId="164" fontId="6" fillId="8" borderId="0" xfId="0" applyNumberFormat="1" applyFont="1" applyFill="1" applyAlignment="1">
      <alignment horizontal="center"/>
    </xf>
    <xf numFmtId="0" fontId="5" fillId="0" borderId="26" xfId="0" applyFont="1" applyBorder="1" applyAlignment="1">
      <alignment horizontal="center"/>
    </xf>
    <xf numFmtId="164" fontId="23" fillId="14" borderId="21" xfId="0" applyNumberFormat="1" applyFont="1" applyFill="1" applyBorder="1" applyAlignment="1">
      <alignment horizontal="center"/>
    </xf>
    <xf numFmtId="164" fontId="27" fillId="0" borderId="21" xfId="0" applyNumberFormat="1" applyFont="1" applyBorder="1" applyAlignment="1">
      <alignment horizontal="center"/>
    </xf>
    <xf numFmtId="0" fontId="0" fillId="0" borderId="26" xfId="0" applyBorder="1" applyAlignment="1">
      <alignment horizontal="center"/>
    </xf>
    <xf numFmtId="164" fontId="44" fillId="0" borderId="21" xfId="4" applyNumberFormat="1" applyFont="1" applyBorder="1" applyAlignment="1">
      <alignment horizontal="center"/>
    </xf>
    <xf numFmtId="164" fontId="22" fillId="0" borderId="21" xfId="0" applyNumberFormat="1" applyFont="1" applyBorder="1" applyAlignment="1">
      <alignment horizontal="center"/>
    </xf>
    <xf numFmtId="164" fontId="32" fillId="0" borderId="21" xfId="4" applyNumberFormat="1" applyBorder="1" applyAlignment="1">
      <alignment horizontal="center"/>
    </xf>
    <xf numFmtId="1" fontId="53" fillId="0" borderId="21" xfId="4" applyNumberFormat="1" applyFont="1" applyBorder="1" applyAlignment="1">
      <alignment horizontal="center"/>
    </xf>
    <xf numFmtId="164" fontId="22" fillId="0" borderId="25" xfId="0" applyNumberFormat="1" applyFont="1" applyBorder="1" applyAlignment="1">
      <alignment horizontal="center"/>
    </xf>
    <xf numFmtId="164" fontId="54" fillId="0" borderId="21" xfId="4" applyNumberFormat="1" applyFon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0" fontId="34" fillId="0" borderId="21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5" fillId="0" borderId="21" xfId="0" applyFont="1" applyBorder="1" applyAlignment="1">
      <alignment horizontal="left"/>
    </xf>
    <xf numFmtId="164" fontId="1" fillId="0" borderId="21" xfId="1" applyNumberFormat="1" applyBorder="1" applyAlignment="1">
      <alignment horizontal="center"/>
    </xf>
    <xf numFmtId="1" fontId="0" fillId="0" borderId="21" xfId="0" applyNumberFormat="1" applyBorder="1" applyAlignment="1">
      <alignment horizontal="center" vertical="center"/>
    </xf>
    <xf numFmtId="0" fontId="35" fillId="0" borderId="21" xfId="0" applyFont="1" applyBorder="1" applyAlignment="1">
      <alignment horizontal="center"/>
    </xf>
    <xf numFmtId="0" fontId="13" fillId="27" borderId="16" xfId="0" applyFont="1" applyFill="1" applyBorder="1" applyAlignment="1">
      <alignment horizontal="center"/>
    </xf>
    <xf numFmtId="1" fontId="0" fillId="11" borderId="16" xfId="0" applyNumberFormat="1" applyFill="1" applyBorder="1" applyAlignment="1">
      <alignment horizontal="center"/>
    </xf>
    <xf numFmtId="0" fontId="0" fillId="11" borderId="9" xfId="0" applyFill="1" applyBorder="1" applyAlignment="1">
      <alignment horizontal="center"/>
    </xf>
    <xf numFmtId="1" fontId="13" fillId="11" borderId="27" xfId="0" applyNumberFormat="1" applyFont="1" applyFill="1" applyBorder="1" applyAlignment="1">
      <alignment horizontal="center"/>
    </xf>
    <xf numFmtId="1" fontId="0" fillId="11" borderId="4" xfId="0" applyNumberForma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" fontId="13" fillId="11" borderId="28" xfId="0" applyNumberFormat="1" applyFont="1" applyFill="1" applyBorder="1" applyAlignment="1">
      <alignment horizontal="center"/>
    </xf>
    <xf numFmtId="1" fontId="13" fillId="11" borderId="14" xfId="0" applyNumberFormat="1" applyFont="1" applyFill="1" applyBorder="1" applyAlignment="1">
      <alignment horizontal="center"/>
    </xf>
    <xf numFmtId="0" fontId="22" fillId="0" borderId="21" xfId="0" applyFont="1" applyBorder="1"/>
    <xf numFmtId="164" fontId="34" fillId="0" borderId="21" xfId="0" applyNumberFormat="1" applyFont="1" applyBorder="1" applyAlignment="1">
      <alignment horizontal="center"/>
    </xf>
    <xf numFmtId="2" fontId="22" fillId="0" borderId="21" xfId="0" applyNumberFormat="1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25" borderId="4" xfId="0" applyFont="1" applyFill="1" applyBorder="1" applyAlignment="1">
      <alignment horizontal="center"/>
    </xf>
    <xf numFmtId="0" fontId="7" fillId="25" borderId="1" xfId="0" applyFont="1" applyFill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45" borderId="1" xfId="0" applyFont="1" applyFill="1" applyBorder="1"/>
    <xf numFmtId="0" fontId="14" fillId="0" borderId="1" xfId="0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5" fillId="0" borderId="11" xfId="0" applyFont="1" applyBorder="1" applyAlignment="1">
      <alignment horizontal="left"/>
    </xf>
    <xf numFmtId="0" fontId="5" fillId="0" borderId="11" xfId="0" applyFont="1" applyBorder="1" applyAlignment="1">
      <alignment horizontal="center"/>
    </xf>
    <xf numFmtId="0" fontId="40" fillId="11" borderId="1" xfId="0" applyFont="1" applyFill="1" applyBorder="1" applyAlignment="1">
      <alignment horizontal="center"/>
    </xf>
    <xf numFmtId="0" fontId="19" fillId="11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62" fillId="0" borderId="0" xfId="0" applyFont="1" applyAlignment="1">
      <alignment horizontal="center"/>
    </xf>
    <xf numFmtId="164" fontId="1" fillId="0" borderId="1" xfId="1" applyNumberFormat="1" applyBorder="1" applyAlignment="1">
      <alignment horizontal="center"/>
    </xf>
    <xf numFmtId="0" fontId="5" fillId="0" borderId="12" xfId="0" applyFont="1" applyBorder="1"/>
    <xf numFmtId="0" fontId="3" fillId="0" borderId="28" xfId="0" applyFont="1" applyBorder="1"/>
    <xf numFmtId="0" fontId="3" fillId="0" borderId="14" xfId="0" applyFont="1" applyBorder="1"/>
    <xf numFmtId="0" fontId="3" fillId="27" borderId="4" xfId="0" applyFont="1" applyFill="1" applyBorder="1" applyAlignment="1">
      <alignment horizontal="center"/>
    </xf>
    <xf numFmtId="0" fontId="20" fillId="7" borderId="4" xfId="0" applyFont="1" applyFill="1" applyBorder="1" applyAlignment="1">
      <alignment horizontal="center"/>
    </xf>
    <xf numFmtId="0" fontId="20" fillId="7" borderId="12" xfId="0" applyFont="1" applyFill="1" applyBorder="1" applyAlignment="1">
      <alignment horizontal="center"/>
    </xf>
    <xf numFmtId="1" fontId="13" fillId="7" borderId="28" xfId="0" applyNumberFormat="1" applyFont="1" applyFill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13" fillId="27" borderId="4" xfId="0" applyFont="1" applyFill="1" applyBorder="1" applyAlignment="1">
      <alignment horizontal="center"/>
    </xf>
    <xf numFmtId="0" fontId="36" fillId="11" borderId="4" xfId="0" applyFont="1" applyFill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0" fillId="0" borderId="1" xfId="0" applyBorder="1" applyAlignment="1">
      <alignment horizontal="left"/>
    </xf>
    <xf numFmtId="0" fontId="7" fillId="0" borderId="1" xfId="0" applyFont="1" applyBorder="1" applyAlignment="1">
      <alignment horizontal="left"/>
    </xf>
    <xf numFmtId="0" fontId="19" fillId="40" borderId="1" xfId="0" applyFont="1" applyFill="1" applyBorder="1" applyAlignment="1">
      <alignment horizontal="left"/>
    </xf>
    <xf numFmtId="0" fontId="40" fillId="45" borderId="1" xfId="0" applyFont="1" applyFill="1" applyBorder="1" applyAlignment="1">
      <alignment horizontal="left"/>
    </xf>
    <xf numFmtId="0" fontId="40" fillId="45" borderId="5" xfId="0" applyFont="1" applyFill="1" applyBorder="1" applyAlignment="1">
      <alignment horizontal="left"/>
    </xf>
    <xf numFmtId="0" fontId="19" fillId="47" borderId="1" xfId="0" applyFont="1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21" fillId="0" borderId="0" xfId="0" applyFont="1" applyAlignment="1">
      <alignment horizontal="center" wrapText="1"/>
    </xf>
    <xf numFmtId="0" fontId="40" fillId="41" borderId="1" xfId="0" applyFont="1" applyFill="1" applyBorder="1" applyAlignment="1">
      <alignment horizontal="left"/>
    </xf>
    <xf numFmtId="0" fontId="19" fillId="41" borderId="1" xfId="0" applyFont="1" applyFill="1" applyBorder="1"/>
    <xf numFmtId="0" fontId="40" fillId="41" borderId="5" xfId="0" applyFont="1" applyFill="1" applyBorder="1" applyAlignment="1">
      <alignment horizontal="left"/>
    </xf>
    <xf numFmtId="0" fontId="0" fillId="10" borderId="0" xfId="0" applyFill="1"/>
    <xf numFmtId="0" fontId="42" fillId="0" borderId="1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45" fillId="0" borderId="9" xfId="0" applyFont="1" applyBorder="1" applyAlignment="1">
      <alignment horizontal="center"/>
    </xf>
    <xf numFmtId="0" fontId="3" fillId="27" borderId="1" xfId="0" applyFont="1" applyFill="1" applyBorder="1" applyAlignment="1">
      <alignment horizontal="center"/>
    </xf>
    <xf numFmtId="0" fontId="20" fillId="7" borderId="1" xfId="0" applyFont="1" applyFill="1" applyBorder="1" applyAlignment="1">
      <alignment horizontal="center"/>
    </xf>
    <xf numFmtId="0" fontId="20" fillId="7" borderId="2" xfId="0" applyFont="1" applyFill="1" applyBorder="1" applyAlignment="1">
      <alignment horizontal="center"/>
    </xf>
    <xf numFmtId="1" fontId="13" fillId="7" borderId="30" xfId="0" applyNumberFormat="1" applyFont="1" applyFill="1" applyBorder="1" applyAlignment="1">
      <alignment horizontal="center"/>
    </xf>
    <xf numFmtId="1" fontId="13" fillId="11" borderId="15" xfId="0" applyNumberFormat="1" applyFont="1" applyFill="1" applyBorder="1" applyAlignment="1">
      <alignment horizontal="center"/>
    </xf>
    <xf numFmtId="49" fontId="0" fillId="26" borderId="0" xfId="0" applyNumberFormat="1" applyFill="1" applyAlignment="1">
      <alignment horizontal="left"/>
    </xf>
    <xf numFmtId="14" fontId="5" fillId="0" borderId="0" xfId="0" applyNumberFormat="1" applyFont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36" fillId="11" borderId="1" xfId="0" applyFont="1" applyFill="1" applyBorder="1" applyAlignment="1">
      <alignment horizontal="center"/>
    </xf>
    <xf numFmtId="1" fontId="0" fillId="11" borderId="1" xfId="0" applyNumberFormat="1" applyFill="1" applyBorder="1" applyAlignment="1">
      <alignment horizontal="center"/>
    </xf>
    <xf numFmtId="0" fontId="0" fillId="11" borderId="2" xfId="0" applyFill="1" applyBorder="1" applyAlignment="1">
      <alignment horizontal="center"/>
    </xf>
    <xf numFmtId="1" fontId="13" fillId="11" borderId="30" xfId="0" applyNumberFormat="1" applyFont="1" applyFill="1" applyBorder="1" applyAlignment="1">
      <alignment horizontal="center"/>
    </xf>
    <xf numFmtId="0" fontId="3" fillId="27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5" fillId="42" borderId="16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49" fontId="0" fillId="0" borderId="1" xfId="0" applyNumberFormat="1" applyBorder="1" applyAlignment="1">
      <alignment horizontal="left"/>
    </xf>
    <xf numFmtId="0" fontId="5" fillId="0" borderId="9" xfId="0" applyFont="1" applyBorder="1"/>
    <xf numFmtId="164" fontId="56" fillId="0" borderId="0" xfId="0" applyNumberFormat="1" applyFont="1" applyAlignment="1">
      <alignment horizontal="center"/>
    </xf>
    <xf numFmtId="1" fontId="13" fillId="11" borderId="31" xfId="0" applyNumberFormat="1" applyFont="1" applyFill="1" applyBorder="1" applyAlignment="1">
      <alignment horizontal="center"/>
    </xf>
    <xf numFmtId="1" fontId="13" fillId="38" borderId="0" xfId="0" applyNumberFormat="1" applyFont="1" applyFill="1" applyAlignment="1">
      <alignment horizontal="center"/>
    </xf>
    <xf numFmtId="0" fontId="5" fillId="0" borderId="18" xfId="0" applyFont="1" applyBorder="1" applyAlignment="1">
      <alignment horizontal="center"/>
    </xf>
    <xf numFmtId="0" fontId="7" fillId="0" borderId="16" xfId="0" applyFont="1" applyBorder="1" applyAlignment="1">
      <alignment horizontal="left"/>
    </xf>
    <xf numFmtId="49" fontId="5" fillId="0" borderId="16" xfId="0" applyNumberFormat="1" applyFont="1" applyBorder="1" applyAlignment="1">
      <alignment horizontal="left"/>
    </xf>
    <xf numFmtId="164" fontId="5" fillId="0" borderId="9" xfId="0" applyNumberFormat="1" applyFont="1" applyBorder="1" applyAlignment="1">
      <alignment horizontal="center"/>
    </xf>
    <xf numFmtId="1" fontId="13" fillId="38" borderId="15" xfId="0" applyNumberFormat="1" applyFont="1" applyFill="1" applyBorder="1" applyAlignment="1">
      <alignment horizontal="center"/>
    </xf>
    <xf numFmtId="49" fontId="5" fillId="0" borderId="1" xfId="0" applyNumberFormat="1" applyFont="1" applyBorder="1" applyAlignment="1">
      <alignment horizontal="left"/>
    </xf>
    <xf numFmtId="0" fontId="6" fillId="37" borderId="0" xfId="0" applyFont="1" applyFill="1" applyAlignment="1">
      <alignment horizontal="left"/>
    </xf>
    <xf numFmtId="0" fontId="6" fillId="37" borderId="0" xfId="0" applyFont="1" applyFill="1" applyAlignment="1">
      <alignment horizontal="center"/>
    </xf>
    <xf numFmtId="0" fontId="6" fillId="37" borderId="1" xfId="0" applyFont="1" applyFill="1" applyBorder="1" applyAlignment="1">
      <alignment horizontal="left"/>
    </xf>
    <xf numFmtId="0" fontId="6" fillId="37" borderId="2" xfId="0" applyFont="1" applyFill="1" applyBorder="1" applyAlignment="1">
      <alignment horizontal="center"/>
    </xf>
    <xf numFmtId="0" fontId="6" fillId="37" borderId="1" xfId="0" applyFont="1" applyFill="1" applyBorder="1" applyAlignment="1">
      <alignment horizontal="center"/>
    </xf>
    <xf numFmtId="0" fontId="6" fillId="37" borderId="5" xfId="0" applyFont="1" applyFill="1" applyBorder="1" applyAlignment="1">
      <alignment horizontal="center"/>
    </xf>
    <xf numFmtId="164" fontId="20" fillId="0" borderId="0" xfId="0" applyNumberFormat="1" applyFont="1" applyAlignment="1">
      <alignment horizontal="center" wrapText="1"/>
    </xf>
    <xf numFmtId="0" fontId="43" fillId="0" borderId="0" xfId="0" applyFont="1" applyAlignment="1">
      <alignment wrapText="1"/>
    </xf>
    <xf numFmtId="0" fontId="28" fillId="0" borderId="10" xfId="0" applyFont="1" applyBorder="1" applyAlignment="1">
      <alignment horizontal="center"/>
    </xf>
    <xf numFmtId="0" fontId="51" fillId="0" borderId="0" xfId="0" applyFont="1" applyAlignment="1">
      <alignment horizontal="center" vertical="center"/>
    </xf>
    <xf numFmtId="0" fontId="19" fillId="11" borderId="11" xfId="0" applyFont="1" applyFill="1" applyBorder="1"/>
    <xf numFmtId="0" fontId="22" fillId="33" borderId="0" xfId="0" applyFont="1" applyFill="1"/>
    <xf numFmtId="0" fontId="35" fillId="46" borderId="0" xfId="0" applyFont="1" applyFill="1" applyAlignment="1">
      <alignment horizontal="center"/>
    </xf>
    <xf numFmtId="0" fontId="5" fillId="46" borderId="0" xfId="0" applyFont="1" applyFill="1" applyAlignment="1">
      <alignment horizontal="center"/>
    </xf>
    <xf numFmtId="0" fontId="0" fillId="46" borderId="0" xfId="0" applyFill="1" applyAlignment="1">
      <alignment horizontal="center"/>
    </xf>
    <xf numFmtId="0" fontId="0" fillId="46" borderId="10" xfId="0" applyFill="1" applyBorder="1" applyAlignment="1">
      <alignment horizontal="center"/>
    </xf>
    <xf numFmtId="0" fontId="14" fillId="0" borderId="0" xfId="0" applyFont="1" applyAlignment="1">
      <alignment horizontal="left"/>
    </xf>
    <xf numFmtId="0" fontId="19" fillId="11" borderId="4" xfId="0" applyFont="1" applyFill="1" applyBorder="1"/>
    <xf numFmtId="0" fontId="19" fillId="0" borderId="4" xfId="0" applyFont="1" applyBorder="1" applyAlignment="1">
      <alignment horizontal="left"/>
    </xf>
    <xf numFmtId="49" fontId="45" fillId="0" borderId="0" xfId="0" applyNumberFormat="1" applyFont="1" applyAlignment="1">
      <alignment horizontal="center" vertical="center"/>
    </xf>
    <xf numFmtId="164" fontId="53" fillId="0" borderId="0" xfId="0" applyNumberFormat="1" applyFont="1" applyAlignment="1">
      <alignment horizontal="center"/>
    </xf>
    <xf numFmtId="0" fontId="23" fillId="0" borderId="10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63" fillId="0" borderId="0" xfId="0" applyFont="1" applyAlignment="1">
      <alignment horizontal="center" vertical="center"/>
    </xf>
    <xf numFmtId="1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8" fillId="0" borderId="10" xfId="0" applyFont="1" applyBorder="1" applyAlignment="1">
      <alignment horizontal="center" vertical="center"/>
    </xf>
    <xf numFmtId="49" fontId="22" fillId="46" borderId="0" xfId="0" applyNumberFormat="1" applyFont="1" applyFill="1" applyAlignment="1">
      <alignment horizontal="left"/>
    </xf>
    <xf numFmtId="14" fontId="0" fillId="46" borderId="0" xfId="0" applyNumberFormat="1" applyFill="1" applyAlignment="1">
      <alignment horizontal="center"/>
    </xf>
    <xf numFmtId="0" fontId="3" fillId="26" borderId="0" xfId="0" applyFont="1" applyFill="1" applyAlignment="1">
      <alignment horizontal="center"/>
    </xf>
    <xf numFmtId="0" fontId="5" fillId="43" borderId="1" xfId="0" applyFont="1" applyFill="1" applyBorder="1" applyAlignment="1">
      <alignment horizontal="center"/>
    </xf>
    <xf numFmtId="0" fontId="5" fillId="43" borderId="4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49" fontId="5" fillId="0" borderId="0" xfId="0" applyNumberFormat="1" applyFont="1" applyBorder="1" applyAlignment="1">
      <alignment horizontal="left"/>
    </xf>
    <xf numFmtId="0" fontId="0" fillId="0" borderId="0" xfId="0" applyBorder="1"/>
    <xf numFmtId="49" fontId="5" fillId="11" borderId="0" xfId="0" applyNumberFormat="1" applyFont="1" applyFill="1" applyBorder="1" applyAlignment="1">
      <alignment horizontal="left"/>
    </xf>
    <xf numFmtId="0" fontId="14" fillId="0" borderId="0" xfId="0" applyFont="1" applyBorder="1" applyAlignment="1">
      <alignment horizontal="center"/>
    </xf>
    <xf numFmtId="0" fontId="5" fillId="0" borderId="0" xfId="0" applyFont="1" applyBorder="1"/>
    <xf numFmtId="0" fontId="13" fillId="0" borderId="0" xfId="0" applyFont="1" applyBorder="1" applyAlignment="1">
      <alignment horizontal="center"/>
    </xf>
    <xf numFmtId="164" fontId="6" fillId="10" borderId="0" xfId="0" applyNumberFormat="1" applyFont="1" applyFill="1" applyBorder="1" applyAlignment="1">
      <alignment horizontal="center"/>
    </xf>
    <xf numFmtId="164" fontId="54" fillId="0" borderId="0" xfId="4" applyNumberFormat="1" applyFont="1" applyBorder="1" applyAlignment="1">
      <alignment horizontal="center"/>
    </xf>
    <xf numFmtId="164" fontId="22" fillId="0" borderId="0" xfId="0" applyNumberFormat="1" applyFont="1" applyBorder="1" applyAlignment="1">
      <alignment horizontal="center"/>
    </xf>
    <xf numFmtId="164" fontId="46" fillId="0" borderId="0" xfId="4" applyNumberFormat="1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26" borderId="0" xfId="0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/>
    </xf>
    <xf numFmtId="0" fontId="6" fillId="0" borderId="22" xfId="0" applyFont="1" applyBorder="1" applyAlignment="1">
      <alignment horizontal="center" vertical="center"/>
    </xf>
    <xf numFmtId="0" fontId="5" fillId="0" borderId="16" xfId="0" applyFont="1" applyBorder="1" applyAlignment="1">
      <alignment horizontal="left"/>
    </xf>
    <xf numFmtId="0" fontId="5" fillId="0" borderId="22" xfId="0" applyFont="1" applyBorder="1" applyAlignment="1">
      <alignment horizontal="left"/>
    </xf>
    <xf numFmtId="0" fontId="8" fillId="0" borderId="16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3" fontId="13" fillId="0" borderId="0" xfId="0" applyNumberFormat="1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5" fillId="0" borderId="11" xfId="0" applyFont="1" applyBorder="1"/>
    <xf numFmtId="0" fontId="14" fillId="0" borderId="21" xfId="0" applyFont="1" applyBorder="1" applyAlignment="1">
      <alignment horizontal="center"/>
    </xf>
    <xf numFmtId="164" fontId="14" fillId="0" borderId="0" xfId="0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164" fontId="20" fillId="0" borderId="0" xfId="0" applyNumberFormat="1" applyFont="1" applyBorder="1" applyAlignment="1">
      <alignment horizontal="center"/>
    </xf>
    <xf numFmtId="164" fontId="27" fillId="0" borderId="0" xfId="0" applyNumberFormat="1" applyFont="1" applyBorder="1" applyAlignment="1">
      <alignment horizontal="center"/>
    </xf>
    <xf numFmtId="164" fontId="32" fillId="0" borderId="0" xfId="4" applyNumberForma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5" fillId="0" borderId="26" xfId="0" applyFont="1" applyBorder="1"/>
    <xf numFmtId="0" fontId="1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" fontId="13" fillId="38" borderId="0" xfId="0" applyNumberFormat="1" applyFont="1" applyFill="1" applyBorder="1" applyAlignment="1">
      <alignment horizontal="center"/>
    </xf>
    <xf numFmtId="0" fontId="3" fillId="0" borderId="0" xfId="0" applyFont="1" applyBorder="1"/>
    <xf numFmtId="0" fontId="22" fillId="0" borderId="0" xfId="0" applyFont="1" applyBorder="1"/>
    <xf numFmtId="164" fontId="34" fillId="0" borderId="0" xfId="0" applyNumberFormat="1" applyFont="1" applyBorder="1" applyAlignment="1">
      <alignment horizontal="center"/>
    </xf>
    <xf numFmtId="2" fontId="22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left"/>
    </xf>
    <xf numFmtId="0" fontId="5" fillId="0" borderId="15" xfId="0" applyFont="1" applyBorder="1"/>
    <xf numFmtId="0" fontId="5" fillId="0" borderId="5" xfId="0" applyFont="1" applyBorder="1"/>
    <xf numFmtId="0" fontId="22" fillId="37" borderId="0" xfId="0" applyFont="1" applyFill="1" applyBorder="1" applyAlignment="1">
      <alignment horizontal="center"/>
    </xf>
    <xf numFmtId="0" fontId="19" fillId="11" borderId="1" xfId="0" applyFont="1" applyFill="1" applyBorder="1"/>
    <xf numFmtId="0" fontId="52" fillId="11" borderId="1" xfId="0" applyFont="1" applyFill="1" applyBorder="1" applyAlignment="1">
      <alignment horizontal="center"/>
    </xf>
    <xf numFmtId="0" fontId="19" fillId="1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left"/>
    </xf>
    <xf numFmtId="0" fontId="5" fillId="11" borderId="1" xfId="0" applyFont="1" applyFill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0" fontId="5" fillId="11" borderId="2" xfId="0" applyFont="1" applyFill="1" applyBorder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64" fillId="0" borderId="30" xfId="0" applyFont="1" applyBorder="1"/>
    <xf numFmtId="164" fontId="64" fillId="11" borderId="15" xfId="0" applyNumberFormat="1" applyFont="1" applyFill="1" applyBorder="1" applyAlignment="1">
      <alignment horizontal="center"/>
    </xf>
    <xf numFmtId="0" fontId="64" fillId="0" borderId="14" xfId="0" applyFont="1" applyBorder="1"/>
    <xf numFmtId="0" fontId="65" fillId="0" borderId="5" xfId="0" applyFont="1" applyBorder="1" applyAlignment="1">
      <alignment horizontal="center"/>
    </xf>
    <xf numFmtId="0" fontId="19" fillId="49" borderId="1" xfId="0" applyFont="1" applyFill="1" applyBorder="1" applyAlignment="1">
      <alignment horizontal="center"/>
    </xf>
    <xf numFmtId="0" fontId="64" fillId="0" borderId="15" xfId="0" applyFont="1" applyBorder="1"/>
    <xf numFmtId="0" fontId="16" fillId="0" borderId="5" xfId="0" applyFont="1" applyBorder="1" applyAlignment="1">
      <alignment horizontal="center"/>
    </xf>
    <xf numFmtId="0" fontId="19" fillId="0" borderId="1" xfId="0" applyFont="1" applyBorder="1"/>
    <xf numFmtId="0" fontId="8" fillId="0" borderId="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3" fillId="27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3" fillId="0" borderId="30" xfId="0" applyFont="1" applyBorder="1"/>
    <xf numFmtId="0" fontId="3" fillId="0" borderId="15" xfId="0" applyFont="1" applyBorder="1"/>
    <xf numFmtId="164" fontId="64" fillId="0" borderId="14" xfId="0" applyNumberFormat="1" applyFont="1" applyBorder="1" applyAlignment="1">
      <alignment horizontal="center"/>
    </xf>
    <xf numFmtId="0" fontId="16" fillId="0" borderId="5" xfId="0" applyFon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59" fillId="0" borderId="1" xfId="0" applyFont="1" applyBorder="1" applyAlignment="1">
      <alignment horizontal="center"/>
    </xf>
    <xf numFmtId="1" fontId="58" fillId="0" borderId="1" xfId="0" applyNumberFormat="1" applyFont="1" applyBorder="1" applyAlignment="1">
      <alignment horizontal="center"/>
    </xf>
    <xf numFmtId="1" fontId="58" fillId="0" borderId="2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0" fontId="19" fillId="7" borderId="1" xfId="0" applyFont="1" applyFill="1" applyBorder="1" applyAlignment="1">
      <alignment horizontal="left"/>
    </xf>
    <xf numFmtId="1" fontId="14" fillId="0" borderId="1" xfId="0" applyNumberFormat="1" applyFont="1" applyBorder="1" applyAlignment="1">
      <alignment horizontal="center"/>
    </xf>
    <xf numFmtId="0" fontId="66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0" fontId="42" fillId="11" borderId="4" xfId="0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1" fontId="3" fillId="11" borderId="1" xfId="0" applyNumberFormat="1" applyFont="1" applyFill="1" applyBorder="1" applyAlignment="1">
      <alignment horizontal="center"/>
    </xf>
    <xf numFmtId="1" fontId="3" fillId="11" borderId="2" xfId="0" applyNumberFormat="1" applyFont="1" applyFill="1" applyBorder="1" applyAlignment="1">
      <alignment horizontal="center"/>
    </xf>
    <xf numFmtId="1" fontId="64" fillId="11" borderId="30" xfId="0" applyNumberFormat="1" applyFont="1" applyFill="1" applyBorder="1" applyAlignment="1">
      <alignment horizontal="center"/>
    </xf>
    <xf numFmtId="0" fontId="16" fillId="43" borderId="5" xfId="0" applyFont="1" applyFill="1" applyBorder="1" applyAlignment="1">
      <alignment horizontal="center" vertical="center"/>
    </xf>
    <xf numFmtId="49" fontId="0" fillId="11" borderId="1" xfId="0" applyNumberFormat="1" applyFill="1" applyBorder="1" applyAlignment="1">
      <alignment horizontal="left"/>
    </xf>
    <xf numFmtId="164" fontId="0" fillId="0" borderId="4" xfId="0" applyNumberFormat="1" applyBorder="1" applyAlignment="1">
      <alignment horizontal="center"/>
    </xf>
    <xf numFmtId="0" fontId="21" fillId="0" borderId="1" xfId="0" applyFont="1" applyBorder="1" applyAlignment="1">
      <alignment horizontal="left"/>
    </xf>
    <xf numFmtId="0" fontId="22" fillId="11" borderId="1" xfId="0" applyFont="1" applyFill="1" applyBorder="1" applyAlignment="1">
      <alignment horizontal="center"/>
    </xf>
    <xf numFmtId="1" fontId="29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19" fillId="44" borderId="1" xfId="0" applyFont="1" applyFill="1" applyBorder="1" applyAlignment="1">
      <alignment horizontal="left"/>
    </xf>
    <xf numFmtId="0" fontId="40" fillId="43" borderId="1" xfId="0" applyFont="1" applyFill="1" applyBorder="1" applyAlignment="1">
      <alignment horizontal="left"/>
    </xf>
    <xf numFmtId="0" fontId="19" fillId="43" borderId="1" xfId="0" applyFont="1" applyFill="1" applyBorder="1"/>
    <xf numFmtId="0" fontId="6" fillId="25" borderId="1" xfId="0" applyFont="1" applyFill="1" applyBorder="1" applyAlignment="1">
      <alignment horizontal="center" vertical="center"/>
    </xf>
    <xf numFmtId="0" fontId="42" fillId="11" borderId="1" xfId="0" applyFont="1" applyFill="1" applyBorder="1" applyAlignment="1">
      <alignment horizontal="center"/>
    </xf>
    <xf numFmtId="164" fontId="66" fillId="0" borderId="0" xfId="0" applyNumberFormat="1" applyFont="1" applyAlignment="1">
      <alignment horizontal="center"/>
    </xf>
    <xf numFmtId="0" fontId="64" fillId="11" borderId="14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36" fillId="0" borderId="11" xfId="0" applyFont="1" applyBorder="1" applyAlignment="1">
      <alignment horizontal="center"/>
    </xf>
    <xf numFmtId="1" fontId="58" fillId="0" borderId="4" xfId="0" applyNumberFormat="1" applyFont="1" applyBorder="1" applyAlignment="1">
      <alignment horizontal="center"/>
    </xf>
    <xf numFmtId="1" fontId="58" fillId="0" borderId="12" xfId="0" applyNumberFormat="1" applyFont="1" applyBorder="1" applyAlignment="1">
      <alignment horizontal="center"/>
    </xf>
    <xf numFmtId="164" fontId="3" fillId="0" borderId="12" xfId="0" applyNumberFormat="1" applyFont="1" applyBorder="1" applyAlignment="1">
      <alignment horizontal="center"/>
    </xf>
    <xf numFmtId="0" fontId="64" fillId="0" borderId="28" xfId="0" applyFont="1" applyBorder="1"/>
    <xf numFmtId="0" fontId="5" fillId="0" borderId="14" xfId="0" applyFont="1" applyBorder="1"/>
    <xf numFmtId="0" fontId="8" fillId="0" borderId="12" xfId="0" applyFont="1" applyBorder="1" applyAlignment="1">
      <alignment horizontal="center"/>
    </xf>
    <xf numFmtId="1" fontId="6" fillId="11" borderId="31" xfId="0" applyNumberFormat="1" applyFont="1" applyFill="1" applyBorder="1" applyAlignment="1">
      <alignment horizontal="center"/>
    </xf>
    <xf numFmtId="164" fontId="64" fillId="11" borderId="0" xfId="0" applyNumberFormat="1" applyFont="1" applyFill="1" applyAlignment="1">
      <alignment horizontal="center"/>
    </xf>
    <xf numFmtId="164" fontId="64" fillId="11" borderId="14" xfId="0" applyNumberFormat="1" applyFont="1" applyFill="1" applyBorder="1" applyAlignment="1">
      <alignment horizontal="center"/>
    </xf>
    <xf numFmtId="0" fontId="68" fillId="0" borderId="5" xfId="0" applyFont="1" applyBorder="1" applyAlignment="1">
      <alignment horizontal="center"/>
    </xf>
    <xf numFmtId="49" fontId="0" fillId="11" borderId="0" xfId="0" applyNumberFormat="1" applyFill="1" applyAlignment="1">
      <alignment horizontal="left"/>
    </xf>
    <xf numFmtId="0" fontId="5" fillId="0" borderId="12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0" fillId="0" borderId="5" xfId="0" applyBorder="1"/>
    <xf numFmtId="0" fontId="20" fillId="7" borderId="5" xfId="0" applyFont="1" applyFill="1" applyBorder="1" applyAlignment="1">
      <alignment horizontal="center"/>
    </xf>
    <xf numFmtId="0" fontId="20" fillId="7" borderId="15" xfId="0" applyFont="1" applyFill="1" applyBorder="1" applyAlignment="1">
      <alignment horizontal="center"/>
    </xf>
    <xf numFmtId="1" fontId="13" fillId="7" borderId="32" xfId="0" applyNumberFormat="1" applyFont="1" applyFill="1" applyBorder="1" applyAlignment="1">
      <alignment horizontal="center"/>
    </xf>
    <xf numFmtId="0" fontId="3" fillId="0" borderId="5" xfId="0" applyFont="1" applyBorder="1"/>
    <xf numFmtId="0" fontId="64" fillId="0" borderId="32" xfId="0" applyFont="1" applyBorder="1"/>
    <xf numFmtId="49" fontId="5" fillId="0" borderId="5" xfId="0" applyNumberFormat="1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3" fillId="0" borderId="15" xfId="0" applyFont="1" applyBorder="1" applyAlignment="1">
      <alignment horizontal="center"/>
    </xf>
    <xf numFmtId="0" fontId="64" fillId="0" borderId="15" xfId="0" applyFont="1" applyBorder="1" applyAlignment="1">
      <alignment horizontal="center"/>
    </xf>
    <xf numFmtId="1" fontId="14" fillId="0" borderId="5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left"/>
    </xf>
    <xf numFmtId="0" fontId="13" fillId="0" borderId="5" xfId="0" applyFont="1" applyBorder="1" applyAlignment="1">
      <alignment horizontal="center"/>
    </xf>
    <xf numFmtId="1" fontId="13" fillId="0" borderId="5" xfId="0" applyNumberFormat="1" applyFont="1" applyBorder="1" applyAlignment="1">
      <alignment horizontal="center"/>
    </xf>
    <xf numFmtId="0" fontId="36" fillId="11" borderId="5" xfId="0" applyFont="1" applyFill="1" applyBorder="1" applyAlignment="1">
      <alignment horizontal="center"/>
    </xf>
    <xf numFmtId="1" fontId="0" fillId="11" borderId="5" xfId="0" applyNumberForma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1" fontId="13" fillId="11" borderId="32" xfId="0" applyNumberFormat="1" applyFont="1" applyFill="1" applyBorder="1" applyAlignment="1">
      <alignment horizontal="center"/>
    </xf>
    <xf numFmtId="0" fontId="36" fillId="0" borderId="5" xfId="0" applyFont="1" applyBorder="1" applyAlignment="1">
      <alignment horizontal="center"/>
    </xf>
    <xf numFmtId="0" fontId="59" fillId="0" borderId="5" xfId="0" applyFont="1" applyBorder="1" applyAlignment="1">
      <alignment horizontal="center"/>
    </xf>
    <xf numFmtId="1" fontId="58" fillId="0" borderId="5" xfId="0" applyNumberFormat="1" applyFont="1" applyBorder="1" applyAlignment="1">
      <alignment horizontal="center"/>
    </xf>
    <xf numFmtId="1" fontId="58" fillId="0" borderId="15" xfId="0" applyNumberFormat="1" applyFont="1" applyBorder="1" applyAlignment="1">
      <alignment horizontal="center"/>
    </xf>
    <xf numFmtId="164" fontId="3" fillId="0" borderId="15" xfId="0" applyNumberFormat="1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0" fillId="0" borderId="11" xfId="0" applyBorder="1" applyAlignment="1">
      <alignment horizontal="left"/>
    </xf>
    <xf numFmtId="0" fontId="20" fillId="7" borderId="11" xfId="0" applyFont="1" applyFill="1" applyBorder="1" applyAlignment="1">
      <alignment horizontal="center"/>
    </xf>
    <xf numFmtId="0" fontId="20" fillId="7" borderId="14" xfId="0" applyFont="1" applyFill="1" applyBorder="1" applyAlignment="1">
      <alignment horizontal="center"/>
    </xf>
    <xf numFmtId="1" fontId="13" fillId="7" borderId="29" xfId="0" applyNumberFormat="1" applyFont="1" applyFill="1" applyBorder="1" applyAlignment="1">
      <alignment horizontal="center"/>
    </xf>
    <xf numFmtId="0" fontId="3" fillId="0" borderId="11" xfId="0" applyFont="1" applyBorder="1"/>
    <xf numFmtId="0" fontId="64" fillId="0" borderId="29" xfId="0" applyFont="1" applyBorder="1"/>
    <xf numFmtId="0" fontId="0" fillId="43" borderId="1" xfId="0" applyFill="1" applyBorder="1" applyAlignment="1">
      <alignment horizontal="center" vertical="center"/>
    </xf>
    <xf numFmtId="0" fontId="0" fillId="43" borderId="4" xfId="0" applyFill="1" applyBorder="1" applyAlignment="1">
      <alignment horizontal="center" vertical="center"/>
    </xf>
    <xf numFmtId="49" fontId="63" fillId="0" borderId="0" xfId="0" applyNumberFormat="1" applyFont="1" applyAlignment="1">
      <alignment horizontal="center" vertical="center"/>
    </xf>
    <xf numFmtId="0" fontId="69" fillId="0" borderId="0" xfId="0" applyFont="1" applyAlignment="1">
      <alignment horizontal="center" vertical="center"/>
    </xf>
    <xf numFmtId="165" fontId="28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center" vertical="center"/>
    </xf>
    <xf numFmtId="0" fontId="3" fillId="11" borderId="28" xfId="0" applyFont="1" applyFill="1" applyBorder="1" applyAlignment="1">
      <alignment horizontal="center"/>
    </xf>
    <xf numFmtId="0" fontId="3" fillId="11" borderId="14" xfId="0" applyFont="1" applyFill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0" fontId="3" fillId="11" borderId="12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0" fillId="0" borderId="11" xfId="0" applyBorder="1"/>
    <xf numFmtId="0" fontId="3" fillId="0" borderId="4" xfId="0" applyFont="1" applyBorder="1"/>
    <xf numFmtId="0" fontId="3" fillId="0" borderId="12" xfId="0" applyFont="1" applyBorder="1"/>
    <xf numFmtId="1" fontId="13" fillId="7" borderId="31" xfId="0" applyNumberFormat="1" applyFont="1" applyFill="1" applyBorder="1" applyAlignment="1">
      <alignment horizontal="center"/>
    </xf>
    <xf numFmtId="0" fontId="64" fillId="0" borderId="31" xfId="0" applyFont="1" applyBorder="1"/>
    <xf numFmtId="0" fontId="64" fillId="0" borderId="0" xfId="0" applyFont="1"/>
    <xf numFmtId="1" fontId="0" fillId="0" borderId="1" xfId="0" applyNumberForma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5" fillId="11" borderId="11" xfId="0" applyFont="1" applyFill="1" applyBorder="1" applyAlignment="1">
      <alignment horizontal="left"/>
    </xf>
    <xf numFmtId="0" fontId="0" fillId="11" borderId="11" xfId="0" applyFill="1" applyBorder="1" applyAlignment="1">
      <alignment horizontal="center"/>
    </xf>
    <xf numFmtId="1" fontId="0" fillId="11" borderId="11" xfId="0" applyNumberFormat="1" applyFill="1" applyBorder="1" applyAlignment="1">
      <alignment horizontal="center"/>
    </xf>
    <xf numFmtId="0" fontId="5" fillId="11" borderId="14" xfId="0" applyFont="1" applyFill="1" applyBorder="1" applyAlignment="1">
      <alignment horizontal="center"/>
    </xf>
    <xf numFmtId="1" fontId="13" fillId="11" borderId="29" xfId="0" applyNumberFormat="1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19" fillId="14" borderId="1" xfId="0" applyFont="1" applyFill="1" applyBorder="1"/>
    <xf numFmtId="0" fontId="0" fillId="0" borderId="16" xfId="0" applyBorder="1" applyAlignment="1">
      <alignment horizontal="left"/>
    </xf>
    <xf numFmtId="0" fontId="8" fillId="0" borderId="10" xfId="0" applyFont="1" applyBorder="1" applyAlignment="1">
      <alignment horizontal="center"/>
    </xf>
    <xf numFmtId="0" fontId="3" fillId="27" borderId="16" xfId="0" applyFont="1" applyFill="1" applyBorder="1" applyAlignment="1">
      <alignment horizontal="center"/>
    </xf>
    <xf numFmtId="0" fontId="19" fillId="7" borderId="2" xfId="0" applyFont="1" applyFill="1" applyBorder="1" applyAlignment="1">
      <alignment horizontal="left"/>
    </xf>
    <xf numFmtId="0" fontId="16" fillId="0" borderId="11" xfId="0" applyFont="1" applyBorder="1" applyAlignment="1">
      <alignment horizontal="center"/>
    </xf>
    <xf numFmtId="0" fontId="19" fillId="49" borderId="1" xfId="0" applyFont="1" applyFill="1" applyBorder="1" applyAlignment="1">
      <alignment horizontal="left"/>
    </xf>
    <xf numFmtId="0" fontId="42" fillId="7" borderId="1" xfId="0" applyFont="1" applyFill="1" applyBorder="1" applyAlignment="1">
      <alignment horizontal="left"/>
    </xf>
    <xf numFmtId="164" fontId="0" fillId="0" borderId="16" xfId="0" applyNumberFormat="1" applyBorder="1" applyAlignment="1">
      <alignment horizontal="center"/>
    </xf>
    <xf numFmtId="0" fontId="3" fillId="11" borderId="31" xfId="0" applyFont="1" applyFill="1" applyBorder="1" applyAlignment="1">
      <alignment horizontal="center"/>
    </xf>
    <xf numFmtId="1" fontId="3" fillId="11" borderId="0" xfId="0" applyNumberFormat="1" applyFont="1" applyFill="1" applyAlignment="1">
      <alignment horizontal="center"/>
    </xf>
    <xf numFmtId="1" fontId="64" fillId="11" borderId="0" xfId="0" applyNumberFormat="1" applyFont="1" applyFill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0" fillId="30" borderId="4" xfId="0" applyFill="1" applyBorder="1"/>
    <xf numFmtId="0" fontId="1" fillId="0" borderId="0" xfId="5" applyAlignment="1">
      <alignment horizontal="center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71" fillId="0" borderId="12" xfId="0" applyFont="1" applyBorder="1" applyAlignment="1">
      <alignment horizontal="center" vertical="center" wrapText="1"/>
    </xf>
    <xf numFmtId="0" fontId="71" fillId="0" borderId="28" xfId="0" applyFont="1" applyBorder="1" applyAlignment="1">
      <alignment horizontal="center" vertical="center" wrapText="1"/>
    </xf>
    <xf numFmtId="0" fontId="71" fillId="0" borderId="14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0" fillId="30" borderId="5" xfId="0" applyFill="1" applyBorder="1"/>
    <xf numFmtId="0" fontId="0" fillId="0" borderId="15" xfId="0" applyBorder="1"/>
    <xf numFmtId="0" fontId="0" fillId="30" borderId="0" xfId="0" applyFill="1"/>
    <xf numFmtId="0" fontId="34" fillId="0" borderId="9" xfId="0" applyFont="1" applyBorder="1" applyAlignment="1">
      <alignment horizontal="center"/>
    </xf>
    <xf numFmtId="0" fontId="13" fillId="27" borderId="1" xfId="0" applyFont="1" applyFill="1" applyBorder="1" applyAlignment="1">
      <alignment horizontal="center"/>
    </xf>
    <xf numFmtId="49" fontId="5" fillId="0" borderId="14" xfId="0" applyNumberFormat="1" applyFont="1" applyBorder="1" applyAlignment="1">
      <alignment horizontal="left"/>
    </xf>
    <xf numFmtId="1" fontId="13" fillId="0" borderId="1" xfId="0" applyNumberFormat="1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22" fillId="30" borderId="0" xfId="0" applyFont="1" applyFill="1" applyAlignment="1">
      <alignment horizontal="center"/>
    </xf>
    <xf numFmtId="0" fontId="5" fillId="0" borderId="0" xfId="2" applyAlignment="1">
      <alignment horizontal="center"/>
    </xf>
    <xf numFmtId="0" fontId="0" fillId="0" borderId="5" xfId="0" applyBorder="1" applyAlignment="1">
      <alignment horizontal="left"/>
    </xf>
    <xf numFmtId="0" fontId="0" fillId="0" borderId="16" xfId="0" applyBorder="1"/>
    <xf numFmtId="0" fontId="20" fillId="7" borderId="10" xfId="0" applyFont="1" applyFill="1" applyBorder="1" applyAlignment="1">
      <alignment horizontal="center"/>
    </xf>
    <xf numFmtId="0" fontId="3" fillId="0" borderId="10" xfId="0" applyFont="1" applyBorder="1"/>
    <xf numFmtId="0" fontId="16" fillId="0" borderId="10" xfId="0" applyFont="1" applyBorder="1" applyAlignment="1">
      <alignment horizontal="center"/>
    </xf>
    <xf numFmtId="1" fontId="22" fillId="0" borderId="0" xfId="0" applyNumberFormat="1" applyFont="1" applyAlignment="1">
      <alignment horizontal="center"/>
    </xf>
    <xf numFmtId="0" fontId="19" fillId="11" borderId="5" xfId="0" applyFont="1" applyFill="1" applyBorder="1" applyAlignment="1">
      <alignment horizontal="center"/>
    </xf>
    <xf numFmtId="0" fontId="43" fillId="0" borderId="10" xfId="0" applyFont="1" applyBorder="1" applyAlignment="1">
      <alignment horizontal="center" wrapText="1"/>
    </xf>
    <xf numFmtId="164" fontId="6" fillId="34" borderId="0" xfId="0" applyNumberFormat="1" applyFont="1" applyFill="1" applyAlignment="1">
      <alignment horizontal="center"/>
    </xf>
    <xf numFmtId="0" fontId="19" fillId="47" borderId="5" xfId="0" applyFont="1" applyFill="1" applyBorder="1" applyAlignment="1">
      <alignment horizontal="center"/>
    </xf>
    <xf numFmtId="0" fontId="19" fillId="11" borderId="1" xfId="0" applyFont="1" applyFill="1" applyBorder="1" applyAlignment="1">
      <alignment horizontal="left"/>
    </xf>
    <xf numFmtId="0" fontId="13" fillId="27" borderId="1" xfId="0" applyFont="1" applyFill="1" applyBorder="1" applyAlignment="1">
      <alignment horizontal="center" vertical="center"/>
    </xf>
    <xf numFmtId="2" fontId="0" fillId="0" borderId="3" xfId="0" applyNumberForma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39" borderId="0" xfId="0" applyFont="1" applyFill="1"/>
    <xf numFmtId="1" fontId="71" fillId="11" borderId="0" xfId="0" applyNumberFormat="1" applyFont="1" applyFill="1" applyAlignment="1">
      <alignment horizontal="center"/>
    </xf>
    <xf numFmtId="0" fontId="0" fillId="0" borderId="3" xfId="2" applyFont="1" applyBorder="1" applyAlignment="1">
      <alignment horizontal="center"/>
    </xf>
    <xf numFmtId="0" fontId="40" fillId="43" borderId="5" xfId="0" applyFont="1" applyFill="1" applyBorder="1" applyAlignment="1">
      <alignment horizontal="left"/>
    </xf>
    <xf numFmtId="0" fontId="3" fillId="46" borderId="1" xfId="0" applyFont="1" applyFill="1" applyBorder="1" applyAlignment="1">
      <alignment horizontal="center"/>
    </xf>
    <xf numFmtId="0" fontId="64" fillId="11" borderId="31" xfId="0" applyFont="1" applyFill="1" applyBorder="1" applyAlignment="1">
      <alignment horizontal="center"/>
    </xf>
    <xf numFmtId="0" fontId="0" fillId="11" borderId="10" xfId="0" applyFill="1" applyBorder="1" applyAlignment="1">
      <alignment horizontal="center"/>
    </xf>
    <xf numFmtId="49" fontId="0" fillId="0" borderId="10" xfId="0" applyNumberFormat="1" applyBorder="1" applyAlignment="1">
      <alignment horizontal="left"/>
    </xf>
    <xf numFmtId="1" fontId="0" fillId="11" borderId="10" xfId="0" applyNumberFormat="1" applyFill="1" applyBorder="1" applyAlignment="1">
      <alignment horizontal="center"/>
    </xf>
    <xf numFmtId="49" fontId="5" fillId="0" borderId="10" xfId="0" applyNumberFormat="1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14" fillId="0" borderId="10" xfId="0" applyFont="1" applyBorder="1" applyAlignment="1">
      <alignment horizontal="center"/>
    </xf>
    <xf numFmtId="0" fontId="5" fillId="42" borderId="3" xfId="0" applyFont="1" applyFill="1" applyBorder="1" applyAlignment="1">
      <alignment horizontal="center"/>
    </xf>
    <xf numFmtId="0" fontId="5" fillId="0" borderId="20" xfId="0" applyFont="1" applyBorder="1" applyAlignment="1">
      <alignment horizontal="left"/>
    </xf>
    <xf numFmtId="0" fontId="14" fillId="0" borderId="19" xfId="0" applyFont="1" applyBorder="1" applyAlignment="1">
      <alignment horizontal="center"/>
    </xf>
    <xf numFmtId="0" fontId="0" fillId="0" borderId="19" xfId="0" applyBorder="1"/>
    <xf numFmtId="0" fontId="20" fillId="7" borderId="20" xfId="0" applyFont="1" applyFill="1" applyBorder="1" applyAlignment="1">
      <alignment horizontal="center"/>
    </xf>
    <xf numFmtId="1" fontId="13" fillId="7" borderId="33" xfId="0" applyNumberFormat="1" applyFont="1" applyFill="1" applyBorder="1" applyAlignment="1">
      <alignment horizontal="center"/>
    </xf>
    <xf numFmtId="1" fontId="13" fillId="11" borderId="20" xfId="0" applyNumberFormat="1" applyFont="1" applyFill="1" applyBorder="1" applyAlignment="1">
      <alignment horizontal="center"/>
    </xf>
    <xf numFmtId="0" fontId="16" fillId="0" borderId="5" xfId="0" applyFont="1" applyBorder="1" applyAlignment="1">
      <alignment horizontal="center" vertical="center" wrapText="1"/>
    </xf>
    <xf numFmtId="0" fontId="0" fillId="0" borderId="20" xfId="0" applyBorder="1" applyAlignment="1">
      <alignment horizontal="left"/>
    </xf>
    <xf numFmtId="49" fontId="0" fillId="0" borderId="0" xfId="0" applyNumberFormat="1" applyAlignment="1">
      <alignment horizontal="center"/>
    </xf>
    <xf numFmtId="0" fontId="8" fillId="0" borderId="11" xfId="0" applyFont="1" applyBorder="1" applyAlignment="1">
      <alignment horizontal="center"/>
    </xf>
    <xf numFmtId="0" fontId="19" fillId="11" borderId="23" xfId="0" applyFont="1" applyFill="1" applyBorder="1"/>
    <xf numFmtId="0" fontId="19" fillId="12" borderId="22" xfId="0" applyFont="1" applyFill="1" applyBorder="1" applyAlignment="1">
      <alignment horizontal="center"/>
    </xf>
    <xf numFmtId="0" fontId="19" fillId="11" borderId="24" xfId="0" applyFont="1" applyFill="1" applyBorder="1" applyAlignment="1">
      <alignment horizontal="center"/>
    </xf>
    <xf numFmtId="49" fontId="0" fillId="0" borderId="22" xfId="0" applyNumberFormat="1" applyBorder="1" applyAlignment="1">
      <alignment horizontal="left"/>
    </xf>
    <xf numFmtId="164" fontId="23" fillId="0" borderId="21" xfId="0" applyNumberFormat="1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1" fontId="29" fillId="0" borderId="21" xfId="0" applyNumberFormat="1" applyFont="1" applyBorder="1" applyAlignment="1">
      <alignment horizontal="center"/>
    </xf>
    <xf numFmtId="164" fontId="0" fillId="0" borderId="25" xfId="0" applyNumberFormat="1" applyBorder="1" applyAlignment="1">
      <alignment horizontal="center"/>
    </xf>
    <xf numFmtId="164" fontId="8" fillId="0" borderId="25" xfId="0" applyNumberFormat="1" applyFont="1" applyBorder="1" applyAlignment="1">
      <alignment horizontal="center"/>
    </xf>
    <xf numFmtId="164" fontId="8" fillId="0" borderId="21" xfId="0" applyNumberFormat="1" applyFont="1" applyBorder="1" applyAlignment="1">
      <alignment horizontal="center"/>
    </xf>
    <xf numFmtId="49" fontId="22" fillId="0" borderId="21" xfId="0" applyNumberFormat="1" applyFont="1" applyBorder="1" applyAlignment="1">
      <alignment horizontal="left"/>
    </xf>
    <xf numFmtId="0" fontId="20" fillId="7" borderId="9" xfId="0" applyFont="1" applyFill="1" applyBorder="1" applyAlignment="1">
      <alignment horizontal="center"/>
    </xf>
    <xf numFmtId="1" fontId="13" fillId="7" borderId="27" xfId="0" applyNumberFormat="1" applyFont="1" applyFill="1" applyBorder="1" applyAlignment="1">
      <alignment horizontal="center"/>
    </xf>
    <xf numFmtId="0" fontId="3" fillId="0" borderId="16" xfId="0" applyFont="1" applyBorder="1"/>
    <xf numFmtId="0" fontId="3" fillId="0" borderId="9" xfId="0" applyFont="1" applyBorder="1"/>
    <xf numFmtId="0" fontId="64" fillId="0" borderId="27" xfId="0" applyFont="1" applyBorder="1"/>
    <xf numFmtId="0" fontId="16" fillId="0" borderId="18" xfId="0" applyFont="1" applyBorder="1" applyAlignment="1">
      <alignment horizontal="center"/>
    </xf>
    <xf numFmtId="0" fontId="40" fillId="11" borderId="12" xfId="0" applyFont="1" applyFill="1" applyBorder="1" applyAlignment="1">
      <alignment horizontal="center"/>
    </xf>
    <xf numFmtId="0" fontId="19" fillId="11" borderId="14" xfId="0" applyFont="1" applyFill="1" applyBorder="1" applyAlignment="1">
      <alignment horizontal="center"/>
    </xf>
    <xf numFmtId="0" fontId="36" fillId="11" borderId="11" xfId="0" applyFont="1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49" fontId="5" fillId="0" borderId="11" xfId="0" applyNumberFormat="1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52" fillId="11" borderId="12" xfId="0" applyFont="1" applyFill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64" fillId="0" borderId="30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64" fillId="0" borderId="28" xfId="0" applyFont="1" applyBorder="1" applyAlignment="1">
      <alignment horizontal="center"/>
    </xf>
    <xf numFmtId="0" fontId="64" fillId="0" borderId="14" xfId="0" applyFont="1" applyBorder="1" applyAlignment="1">
      <alignment horizontal="center"/>
    </xf>
    <xf numFmtId="0" fontId="40" fillId="14" borderId="1" xfId="0" applyFont="1" applyFill="1" applyBorder="1" applyAlignment="1">
      <alignment horizontal="left"/>
    </xf>
    <xf numFmtId="3" fontId="13" fillId="0" borderId="1" xfId="0" applyNumberFormat="1" applyFont="1" applyBorder="1" applyAlignment="1">
      <alignment horizontal="center"/>
    </xf>
    <xf numFmtId="0" fontId="36" fillId="11" borderId="9" xfId="0" applyFont="1" applyFill="1" applyBorder="1" applyAlignment="1">
      <alignment horizontal="center"/>
    </xf>
    <xf numFmtId="1" fontId="0" fillId="11" borderId="9" xfId="0" applyNumberFormat="1" applyFill="1" applyBorder="1" applyAlignment="1">
      <alignment horizontal="center"/>
    </xf>
    <xf numFmtId="0" fontId="59" fillId="0" borderId="9" xfId="0" applyFont="1" applyBorder="1" applyAlignment="1">
      <alignment horizontal="center"/>
    </xf>
    <xf numFmtId="1" fontId="58" fillId="0" borderId="9" xfId="0" applyNumberFormat="1" applyFont="1" applyBorder="1" applyAlignment="1">
      <alignment horizontal="center"/>
    </xf>
    <xf numFmtId="164" fontId="3" fillId="0" borderId="9" xfId="0" applyNumberFormat="1" applyFont="1" applyBorder="1" applyAlignment="1">
      <alignment horizontal="center"/>
    </xf>
    <xf numFmtId="0" fontId="72" fillId="53" borderId="9" xfId="0" applyFont="1" applyFill="1" applyBorder="1" applyAlignment="1">
      <alignment vertical="center" wrapText="1"/>
    </xf>
    <xf numFmtId="0" fontId="72" fillId="53" borderId="0" xfId="0" applyFont="1" applyFill="1" applyAlignment="1">
      <alignment wrapText="1"/>
    </xf>
    <xf numFmtId="0" fontId="73" fillId="53" borderId="0" xfId="0" applyFont="1" applyFill="1" applyAlignment="1">
      <alignment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71" fillId="4" borderId="9" xfId="0" applyFont="1" applyFill="1" applyBorder="1" applyAlignment="1">
      <alignment horizontal="center" vertical="center" wrapText="1"/>
    </xf>
    <xf numFmtId="0" fontId="71" fillId="4" borderId="27" xfId="0" applyFont="1" applyFill="1" applyBorder="1" applyAlignment="1">
      <alignment horizontal="center" vertical="center" wrapText="1"/>
    </xf>
    <xf numFmtId="0" fontId="71" fillId="4" borderId="0" xfId="0" applyFont="1" applyFill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49" fontId="3" fillId="2" borderId="4" xfId="0" applyNumberFormat="1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/>
    </xf>
    <xf numFmtId="49" fontId="0" fillId="0" borderId="21" xfId="0" applyNumberFormat="1" applyBorder="1" applyAlignment="1">
      <alignment horizontal="left"/>
    </xf>
    <xf numFmtId="0" fontId="7" fillId="39" borderId="1" xfId="0" applyFont="1" applyFill="1" applyBorder="1" applyAlignment="1">
      <alignment horizontal="center"/>
    </xf>
    <xf numFmtId="49" fontId="5" fillId="0" borderId="15" xfId="0" applyNumberFormat="1" applyFont="1" applyBorder="1" applyAlignment="1">
      <alignment horizontal="left"/>
    </xf>
    <xf numFmtId="0" fontId="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71" fillId="0" borderId="2" xfId="0" applyFont="1" applyBorder="1" applyAlignment="1">
      <alignment horizontal="center" vertical="center" wrapText="1"/>
    </xf>
    <xf numFmtId="0" fontId="71" fillId="0" borderId="30" xfId="0" applyFont="1" applyBorder="1" applyAlignment="1">
      <alignment horizontal="center" vertical="center" wrapText="1"/>
    </xf>
    <xf numFmtId="0" fontId="71" fillId="0" borderId="15" xfId="0" applyFont="1" applyBorder="1" applyAlignment="1">
      <alignment horizontal="center" vertical="center" wrapText="1"/>
    </xf>
    <xf numFmtId="1" fontId="0" fillId="11" borderId="12" xfId="0" applyNumberFormat="1" applyFill="1" applyBorder="1" applyAlignment="1">
      <alignment horizontal="center"/>
    </xf>
    <xf numFmtId="1" fontId="6" fillId="11" borderId="28" xfId="0" applyNumberFormat="1" applyFont="1" applyFill="1" applyBorder="1" applyAlignment="1">
      <alignment horizontal="center"/>
    </xf>
    <xf numFmtId="1" fontId="6" fillId="11" borderId="14" xfId="0" applyNumberFormat="1" applyFont="1" applyFill="1" applyBorder="1" applyAlignment="1">
      <alignment horizontal="center"/>
    </xf>
    <xf numFmtId="0" fontId="0" fillId="11" borderId="1" xfId="0" applyFill="1" applyBorder="1" applyAlignment="1">
      <alignment horizontal="left"/>
    </xf>
    <xf numFmtId="164" fontId="58" fillId="0" borderId="1" xfId="0" applyNumberFormat="1" applyFont="1" applyBorder="1" applyAlignment="1">
      <alignment horizontal="center"/>
    </xf>
    <xf numFmtId="0" fontId="5" fillId="11" borderId="9" xfId="0" applyFont="1" applyFill="1" applyBorder="1" applyAlignment="1">
      <alignment horizontal="center"/>
    </xf>
    <xf numFmtId="1" fontId="6" fillId="11" borderId="27" xfId="0" applyNumberFormat="1" applyFont="1" applyFill="1" applyBorder="1" applyAlignment="1">
      <alignment horizontal="center"/>
    </xf>
    <xf numFmtId="1" fontId="3" fillId="11" borderId="9" xfId="0" applyNumberFormat="1" applyFont="1" applyFill="1" applyBorder="1" applyAlignment="1">
      <alignment horizontal="center"/>
    </xf>
    <xf numFmtId="1" fontId="71" fillId="11" borderId="9" xfId="0" applyNumberFormat="1" applyFont="1" applyFill="1" applyBorder="1" applyAlignment="1">
      <alignment horizontal="center"/>
    </xf>
    <xf numFmtId="1" fontId="64" fillId="11" borderId="27" xfId="0" applyNumberFormat="1" applyFont="1" applyFill="1" applyBorder="1" applyAlignment="1">
      <alignment horizontal="center"/>
    </xf>
    <xf numFmtId="0" fontId="74" fillId="0" borderId="5" xfId="0" applyFont="1" applyBorder="1" applyAlignment="1">
      <alignment horizontal="center"/>
    </xf>
    <xf numFmtId="49" fontId="0" fillId="11" borderId="9" xfId="0" applyNumberFormat="1" applyFill="1" applyBorder="1" applyAlignment="1">
      <alignment horizontal="left"/>
    </xf>
    <xf numFmtId="0" fontId="0" fillId="0" borderId="5" xfId="0" applyBorder="1" applyAlignment="1">
      <alignment horizontal="center"/>
    </xf>
    <xf numFmtId="0" fontId="7" fillId="44" borderId="1" xfId="0" applyFont="1" applyFill="1" applyBorder="1" applyAlignment="1">
      <alignment horizontal="center"/>
    </xf>
    <xf numFmtId="3" fontId="60" fillId="0" borderId="1" xfId="0" applyNumberFormat="1" applyFont="1" applyBorder="1"/>
    <xf numFmtId="0" fontId="13" fillId="11" borderId="30" xfId="0" applyFont="1" applyFill="1" applyBorder="1" applyAlignment="1">
      <alignment horizontal="center"/>
    </xf>
    <xf numFmtId="0" fontId="13" fillId="11" borderId="15" xfId="0" applyFont="1" applyFill="1" applyBorder="1" applyAlignment="1">
      <alignment horizontal="center"/>
    </xf>
    <xf numFmtId="1" fontId="71" fillId="11" borderId="2" xfId="0" applyNumberFormat="1" applyFont="1" applyFill="1" applyBorder="1" applyAlignment="1">
      <alignment horizontal="center"/>
    </xf>
    <xf numFmtId="0" fontId="19" fillId="41" borderId="4" xfId="0" applyFont="1" applyFill="1" applyBorder="1"/>
    <xf numFmtId="0" fontId="21" fillId="0" borderId="12" xfId="0" applyFont="1" applyBorder="1" applyAlignment="1">
      <alignment horizontal="center"/>
    </xf>
    <xf numFmtId="164" fontId="1" fillId="34" borderId="1" xfId="1" applyNumberFormat="1" applyFill="1" applyBorder="1" applyAlignment="1">
      <alignment horizontal="center"/>
    </xf>
    <xf numFmtId="49" fontId="22" fillId="33" borderId="0" xfId="0" applyNumberFormat="1" applyFont="1" applyFill="1" applyAlignment="1">
      <alignment horizontal="left"/>
    </xf>
    <xf numFmtId="0" fontId="19" fillId="11" borderId="4" xfId="0" applyFont="1" applyFill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19" fillId="11" borderId="3" xfId="0" applyFont="1" applyFill="1" applyBorder="1" applyAlignment="1">
      <alignment horizontal="center"/>
    </xf>
    <xf numFmtId="0" fontId="64" fillId="0" borderId="31" xfId="0" applyFont="1" applyBorder="1" applyAlignment="1">
      <alignment horizontal="center"/>
    </xf>
    <xf numFmtId="0" fontId="75" fillId="54" borderId="1" xfId="0" applyFont="1" applyFill="1" applyBorder="1"/>
    <xf numFmtId="49" fontId="76" fillId="0" borderId="0" xfId="0" applyNumberFormat="1" applyFont="1" applyAlignment="1">
      <alignment horizontal="center" vertical="center"/>
    </xf>
    <xf numFmtId="1" fontId="76" fillId="0" borderId="0" xfId="0" applyNumberFormat="1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6" fillId="25" borderId="0" xfId="0" applyFont="1" applyFill="1" applyAlignment="1">
      <alignment horizontal="center" vertical="center"/>
    </xf>
    <xf numFmtId="0" fontId="76" fillId="0" borderId="0" xfId="0" applyFont="1" applyAlignment="1">
      <alignment horizontal="center" vertical="center" wrapText="1"/>
    </xf>
    <xf numFmtId="0" fontId="0" fillId="0" borderId="10" xfId="0" applyBorder="1" applyAlignment="1">
      <alignment horizontal="left"/>
    </xf>
    <xf numFmtId="0" fontId="51" fillId="26" borderId="0" xfId="0" applyFont="1" applyFill="1" applyAlignment="1">
      <alignment horizontal="left"/>
    </xf>
    <xf numFmtId="0" fontId="22" fillId="0" borderId="3" xfId="0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14" fontId="47" fillId="0" borderId="0" xfId="0" applyNumberFormat="1" applyFont="1" applyAlignment="1">
      <alignment horizontal="center" vertical="center"/>
    </xf>
    <xf numFmtId="0" fontId="3" fillId="12" borderId="1" xfId="0" applyFont="1" applyFill="1" applyBorder="1"/>
    <xf numFmtId="0" fontId="40" fillId="36" borderId="1" xfId="0" applyFont="1" applyFill="1" applyBorder="1" applyAlignment="1">
      <alignment horizontal="left"/>
    </xf>
    <xf numFmtId="0" fontId="19" fillId="36" borderId="1" xfId="0" applyFont="1" applyFill="1" applyBorder="1"/>
    <xf numFmtId="0" fontId="40" fillId="36" borderId="5" xfId="0" applyFont="1" applyFill="1" applyBorder="1" applyAlignment="1">
      <alignment horizontal="left"/>
    </xf>
    <xf numFmtId="2" fontId="14" fillId="12" borderId="0" xfId="0" applyNumberFormat="1" applyFont="1" applyFill="1" applyAlignment="1">
      <alignment horizontal="center"/>
    </xf>
    <xf numFmtId="0" fontId="40" fillId="14" borderId="5" xfId="0" applyFont="1" applyFill="1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9" xfId="0" applyBorder="1"/>
    <xf numFmtId="0" fontId="6" fillId="25" borderId="4" xfId="0" applyFont="1" applyFill="1" applyBorder="1" applyAlignment="1">
      <alignment horizontal="center" vertical="center"/>
    </xf>
    <xf numFmtId="0" fontId="78" fillId="0" borderId="0" xfId="0" applyFont="1" applyAlignment="1">
      <alignment horizontal="center"/>
    </xf>
    <xf numFmtId="49" fontId="34" fillId="0" borderId="0" xfId="0" applyNumberFormat="1" applyFont="1" applyAlignment="1">
      <alignment horizontal="left"/>
    </xf>
    <xf numFmtId="0" fontId="41" fillId="11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40" fillId="11" borderId="1" xfId="0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center" vertical="center"/>
    </xf>
    <xf numFmtId="0" fontId="19" fillId="7" borderId="5" xfId="0" applyFont="1" applyFill="1" applyBorder="1" applyAlignment="1">
      <alignment horizontal="left"/>
    </xf>
    <xf numFmtId="0" fontId="19" fillId="11" borderId="2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left"/>
    </xf>
    <xf numFmtId="0" fontId="0" fillId="0" borderId="0" xfId="0" applyBorder="1" applyAlignment="1">
      <alignment horizontal="left" vertical="center"/>
    </xf>
    <xf numFmtId="0" fontId="0" fillId="11" borderId="5" xfId="0" applyFill="1" applyBorder="1" applyAlignment="1">
      <alignment horizontal="left"/>
    </xf>
    <xf numFmtId="0" fontId="0" fillId="11" borderId="0" xfId="0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0" fontId="0" fillId="11" borderId="0" xfId="0" applyFill="1" applyBorder="1" applyAlignment="1">
      <alignment horizontal="center" vertical="center"/>
    </xf>
    <xf numFmtId="0" fontId="5" fillId="43" borderId="0" xfId="0" applyFont="1" applyFill="1" applyBorder="1" applyAlignment="1">
      <alignment horizontal="center" vertical="center"/>
    </xf>
    <xf numFmtId="1" fontId="14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14" fillId="0" borderId="16" xfId="0" applyNumberFormat="1" applyFont="1" applyBorder="1" applyAlignment="1">
      <alignment horizontal="center"/>
    </xf>
    <xf numFmtId="1" fontId="13" fillId="0" borderId="0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49" fontId="0" fillId="0" borderId="0" xfId="0" applyNumberFormat="1" applyBorder="1" applyAlignment="1">
      <alignment horizontal="left"/>
    </xf>
    <xf numFmtId="0" fontId="5" fillId="0" borderId="0" xfId="0" applyFont="1" applyBorder="1" applyAlignment="1">
      <alignment horizontal="left" vertical="center"/>
    </xf>
    <xf numFmtId="49" fontId="0" fillId="11" borderId="0" xfId="0" applyNumberFormat="1" applyFill="1" applyBorder="1" applyAlignment="1">
      <alignment horizontal="left"/>
    </xf>
    <xf numFmtId="164" fontId="3" fillId="8" borderId="0" xfId="0" applyNumberFormat="1" applyFont="1" applyFill="1" applyBorder="1" applyAlignment="1">
      <alignment horizontal="center"/>
    </xf>
    <xf numFmtId="164" fontId="6" fillId="8" borderId="0" xfId="0" applyNumberFormat="1" applyFont="1" applyFill="1" applyBorder="1" applyAlignment="1">
      <alignment horizontal="center"/>
    </xf>
    <xf numFmtId="0" fontId="6" fillId="8" borderId="0" xfId="0" applyFont="1" applyFill="1" applyBorder="1" applyAlignment="1">
      <alignment horizontal="center"/>
    </xf>
    <xf numFmtId="164" fontId="6" fillId="9" borderId="0" xfId="0" applyNumberFormat="1" applyFont="1" applyFill="1" applyBorder="1" applyAlignment="1">
      <alignment horizontal="center"/>
    </xf>
    <xf numFmtId="0" fontId="43" fillId="0" borderId="0" xfId="0" applyFont="1" applyBorder="1"/>
    <xf numFmtId="164" fontId="23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22" fillId="0" borderId="0" xfId="0" applyFont="1" applyBorder="1" applyAlignment="1">
      <alignment horizontal="left"/>
    </xf>
    <xf numFmtId="164" fontId="1" fillId="0" borderId="0" xfId="1" applyNumberFormat="1" applyBorder="1" applyAlignment="1">
      <alignment horizontal="center"/>
    </xf>
    <xf numFmtId="0" fontId="5" fillId="0" borderId="0" xfId="2" applyBorder="1" applyAlignment="1">
      <alignment horizontal="center"/>
    </xf>
    <xf numFmtId="0" fontId="22" fillId="0" borderId="3" xfId="2" applyFont="1" applyBorder="1" applyAlignment="1">
      <alignment horizontal="center"/>
    </xf>
    <xf numFmtId="0" fontId="7" fillId="0" borderId="0" xfId="2" applyFont="1" applyBorder="1" applyAlignment="1">
      <alignment horizontal="center" vertical="center"/>
    </xf>
    <xf numFmtId="0" fontId="3" fillId="27" borderId="0" xfId="0" applyFont="1" applyFill="1" applyBorder="1" applyAlignment="1">
      <alignment horizontal="center"/>
    </xf>
    <xf numFmtId="0" fontId="44" fillId="0" borderId="0" xfId="0" applyFont="1" applyBorder="1" applyAlignment="1">
      <alignment horizontal="center" vertical="center"/>
    </xf>
    <xf numFmtId="0" fontId="3" fillId="27" borderId="0" xfId="0" applyFont="1" applyFill="1" applyBorder="1" applyAlignment="1">
      <alignment horizontal="center" vertical="center"/>
    </xf>
    <xf numFmtId="0" fontId="3" fillId="27" borderId="0" xfId="0" applyFont="1" applyFill="1" applyBorder="1" applyAlignment="1">
      <alignment horizontal="center" vertical="center" wrapText="1"/>
    </xf>
    <xf numFmtId="0" fontId="36" fillId="11" borderId="0" xfId="0" applyFont="1" applyFill="1" applyBorder="1" applyAlignment="1">
      <alignment horizontal="center"/>
    </xf>
    <xf numFmtId="0" fontId="20" fillId="7" borderId="0" xfId="0" applyFont="1" applyFill="1" applyBorder="1" applyAlignment="1">
      <alignment horizontal="center"/>
    </xf>
    <xf numFmtId="0" fontId="36" fillId="11" borderId="10" xfId="0" applyFont="1" applyFill="1" applyBorder="1" applyAlignment="1">
      <alignment horizontal="center"/>
    </xf>
    <xf numFmtId="1" fontId="0" fillId="11" borderId="0" xfId="0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13" fillId="11" borderId="0" xfId="0" applyFont="1" applyFill="1" applyBorder="1" applyAlignment="1">
      <alignment horizontal="center"/>
    </xf>
    <xf numFmtId="1" fontId="13" fillId="11" borderId="0" xfId="0" applyNumberFormat="1" applyFont="1" applyFill="1" applyBorder="1" applyAlignment="1">
      <alignment horizontal="center"/>
    </xf>
    <xf numFmtId="0" fontId="3" fillId="11" borderId="0" xfId="0" applyFont="1" applyFill="1" applyBorder="1" applyAlignment="1">
      <alignment horizontal="center"/>
    </xf>
    <xf numFmtId="1" fontId="6" fillId="11" borderId="0" xfId="0" applyNumberFormat="1" applyFont="1" applyFill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/>
    </xf>
    <xf numFmtId="0" fontId="59" fillId="0" borderId="11" xfId="0" applyFont="1" applyBorder="1" applyAlignment="1">
      <alignment horizontal="center"/>
    </xf>
    <xf numFmtId="1" fontId="58" fillId="0" borderId="0" xfId="0" applyNumberFormat="1" applyFont="1" applyBorder="1" applyAlignment="1">
      <alignment horizontal="center"/>
    </xf>
    <xf numFmtId="1" fontId="3" fillId="11" borderId="0" xfId="0" applyNumberFormat="1" applyFont="1" applyFill="1" applyBorder="1" applyAlignment="1">
      <alignment horizontal="center"/>
    </xf>
    <xf numFmtId="1" fontId="58" fillId="0" borderId="11" xfId="0" applyNumberFormat="1" applyFont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1" fontId="58" fillId="0" borderId="14" xfId="0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71" fillId="0" borderId="0" xfId="0" applyFont="1" applyBorder="1" applyAlignment="1">
      <alignment horizontal="center" vertical="center" wrapText="1"/>
    </xf>
    <xf numFmtId="1" fontId="71" fillId="11" borderId="0" xfId="0" applyNumberFormat="1" applyFont="1" applyFill="1" applyBorder="1" applyAlignment="1">
      <alignment horizontal="center"/>
    </xf>
    <xf numFmtId="164" fontId="3" fillId="0" borderId="14" xfId="0" applyNumberFormat="1" applyFont="1" applyBorder="1" applyAlignment="1">
      <alignment horizontal="center"/>
    </xf>
    <xf numFmtId="0" fontId="64" fillId="0" borderId="0" xfId="0" applyFont="1" applyBorder="1" applyAlignment="1">
      <alignment horizontal="center"/>
    </xf>
    <xf numFmtId="0" fontId="64" fillId="0" borderId="0" xfId="0" applyFont="1" applyBorder="1"/>
    <xf numFmtId="1" fontId="64" fillId="11" borderId="0" xfId="0" applyNumberFormat="1" applyFont="1" applyFill="1" applyBorder="1" applyAlignment="1">
      <alignment horizontal="center"/>
    </xf>
    <xf numFmtId="0" fontId="64" fillId="11" borderId="0" xfId="0" applyFont="1" applyFill="1" applyBorder="1" applyAlignment="1">
      <alignment horizontal="center"/>
    </xf>
    <xf numFmtId="0" fontId="3" fillId="0" borderId="28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164" fontId="64" fillId="11" borderId="0" xfId="0" applyNumberFormat="1" applyFont="1" applyFill="1" applyBorder="1" applyAlignment="1">
      <alignment horizontal="center"/>
    </xf>
    <xf numFmtId="164" fontId="64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16" fillId="43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164" fontId="5" fillId="0" borderId="0" xfId="0" applyNumberFormat="1" applyFont="1" applyBorder="1"/>
    <xf numFmtId="0" fontId="6" fillId="0" borderId="0" xfId="0" applyFont="1" applyBorder="1" applyAlignment="1">
      <alignment horizontal="center"/>
    </xf>
    <xf numFmtId="0" fontId="22" fillId="37" borderId="0" xfId="0" applyFont="1" applyFill="1" applyBorder="1" applyAlignment="1">
      <alignment horizontal="left"/>
    </xf>
    <xf numFmtId="0" fontId="0" fillId="30" borderId="0" xfId="0" applyFill="1" applyBorder="1"/>
    <xf numFmtId="0" fontId="22" fillId="30" borderId="0" xfId="0" applyFont="1" applyFill="1" applyBorder="1" applyAlignment="1">
      <alignment horizontal="center"/>
    </xf>
    <xf numFmtId="0" fontId="5" fillId="42" borderId="4" xfId="0" applyFont="1" applyFill="1" applyBorder="1" applyAlignment="1">
      <alignment horizontal="center"/>
    </xf>
    <xf numFmtId="0" fontId="5" fillId="42" borderId="0" xfId="0" applyFont="1" applyFill="1" applyBorder="1" applyAlignment="1">
      <alignment horizontal="center"/>
    </xf>
    <xf numFmtId="2" fontId="0" fillId="0" borderId="16" xfId="0" applyNumberFormat="1" applyBorder="1" applyAlignment="1">
      <alignment horizontal="center"/>
    </xf>
    <xf numFmtId="1" fontId="22" fillId="0" borderId="0" xfId="0" applyNumberFormat="1" applyFont="1" applyBorder="1" applyAlignment="1">
      <alignment horizontal="center"/>
    </xf>
    <xf numFmtId="164" fontId="6" fillId="34" borderId="0" xfId="0" applyNumberFormat="1" applyFont="1" applyFill="1" applyBorder="1" applyAlignment="1">
      <alignment horizontal="center"/>
    </xf>
    <xf numFmtId="0" fontId="5" fillId="0" borderId="4" xfId="2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19" fillId="0" borderId="12" xfId="0" applyFont="1" applyBorder="1"/>
    <xf numFmtId="0" fontId="75" fillId="54" borderId="4" xfId="0" applyFont="1" applyFill="1" applyBorder="1"/>
    <xf numFmtId="0" fontId="42" fillId="11" borderId="16" xfId="0" applyFont="1" applyFill="1" applyBorder="1" applyAlignment="1">
      <alignment horizontal="center"/>
    </xf>
    <xf numFmtId="0" fontId="42" fillId="11" borderId="14" xfId="0" applyFont="1" applyFill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5" fillId="11" borderId="16" xfId="0" applyFont="1" applyFill="1" applyBorder="1" applyAlignment="1">
      <alignment horizontal="left"/>
    </xf>
    <xf numFmtId="0" fontId="0" fillId="11" borderId="1" xfId="0" applyFill="1" applyBorder="1" applyAlignment="1">
      <alignment horizontal="center" vertical="center"/>
    </xf>
    <xf numFmtId="0" fontId="5" fillId="11" borderId="16" xfId="0" applyFont="1" applyFill="1" applyBorder="1" applyAlignment="1">
      <alignment horizontal="center"/>
    </xf>
    <xf numFmtId="0" fontId="0" fillId="0" borderId="11" xfId="0" applyBorder="1" applyAlignment="1">
      <alignment horizontal="center" vertical="center"/>
    </xf>
    <xf numFmtId="49" fontId="0" fillId="11" borderId="16" xfId="0" applyNumberFormat="1" applyFill="1" applyBorder="1" applyAlignment="1">
      <alignment horizontal="left"/>
    </xf>
    <xf numFmtId="49" fontId="34" fillId="0" borderId="1" xfId="0" applyNumberFormat="1" applyFont="1" applyBorder="1" applyAlignment="1">
      <alignment horizontal="left"/>
    </xf>
    <xf numFmtId="164" fontId="23" fillId="14" borderId="0" xfId="0" applyNumberFormat="1" applyFont="1" applyFill="1" applyBorder="1" applyAlignment="1">
      <alignment horizontal="center"/>
    </xf>
    <xf numFmtId="0" fontId="34" fillId="48" borderId="0" xfId="0" applyFont="1" applyFill="1" applyBorder="1" applyAlignment="1">
      <alignment horizontal="center"/>
    </xf>
    <xf numFmtId="0" fontId="76" fillId="0" borderId="10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1" fontId="0" fillId="11" borderId="2" xfId="0" applyNumberFormat="1" applyFill="1" applyBorder="1" applyAlignment="1">
      <alignment horizontal="center"/>
    </xf>
    <xf numFmtId="1" fontId="6" fillId="11" borderId="30" xfId="0" applyNumberFormat="1" applyFont="1" applyFill="1" applyBorder="1" applyAlignment="1">
      <alignment horizontal="center"/>
    </xf>
    <xf numFmtId="0" fontId="13" fillId="11" borderId="28" xfId="0" applyFont="1" applyFill="1" applyBorder="1" applyAlignment="1">
      <alignment horizontal="center"/>
    </xf>
    <xf numFmtId="1" fontId="13" fillId="14" borderId="31" xfId="0" applyNumberFormat="1" applyFont="1" applyFill="1" applyBorder="1" applyAlignment="1">
      <alignment horizontal="center"/>
    </xf>
    <xf numFmtId="1" fontId="6" fillId="11" borderId="15" xfId="0" applyNumberFormat="1" applyFont="1" applyFill="1" applyBorder="1" applyAlignment="1">
      <alignment horizontal="center"/>
    </xf>
    <xf numFmtId="0" fontId="13" fillId="11" borderId="14" xfId="0" applyFont="1" applyFill="1" applyBorder="1" applyAlignment="1">
      <alignment horizontal="center"/>
    </xf>
    <xf numFmtId="1" fontId="13" fillId="14" borderId="0" xfId="0" applyNumberFormat="1" applyFont="1" applyFill="1" applyBorder="1" applyAlignment="1">
      <alignment horizontal="center"/>
    </xf>
    <xf numFmtId="0" fontId="34" fillId="0" borderId="4" xfId="0" applyFont="1" applyBorder="1" applyAlignment="1">
      <alignment horizontal="center"/>
    </xf>
    <xf numFmtId="1" fontId="3" fillId="11" borderId="16" xfId="0" applyNumberFormat="1" applyFont="1" applyFill="1" applyBorder="1" applyAlignment="1">
      <alignment horizontal="center"/>
    </xf>
    <xf numFmtId="0" fontId="16" fillId="0" borderId="18" xfId="0" applyFont="1" applyBorder="1" applyAlignment="1">
      <alignment horizontal="center" vertical="center"/>
    </xf>
    <xf numFmtId="49" fontId="0" fillId="11" borderId="11" xfId="0" applyNumberFormat="1" applyFill="1" applyBorder="1" applyAlignment="1">
      <alignment horizontal="left"/>
    </xf>
    <xf numFmtId="0" fontId="22" fillId="30" borderId="5" xfId="0" applyFont="1" applyFill="1" applyBorder="1" applyAlignment="1">
      <alignment horizontal="center"/>
    </xf>
    <xf numFmtId="0" fontId="22" fillId="30" borderId="4" xfId="0" applyFont="1" applyFill="1" applyBorder="1" applyAlignment="1">
      <alignment horizontal="center"/>
    </xf>
    <xf numFmtId="2" fontId="22" fillId="0" borderId="11" xfId="0" applyNumberFormat="1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164" fontId="13" fillId="0" borderId="1" xfId="0" applyNumberFormat="1" applyFont="1" applyBorder="1" applyAlignment="1">
      <alignment horizontal="center"/>
    </xf>
    <xf numFmtId="164" fontId="22" fillId="0" borderId="4" xfId="0" applyNumberFormat="1" applyFont="1" applyBorder="1" applyAlignment="1">
      <alignment horizontal="center"/>
    </xf>
    <xf numFmtId="1" fontId="13" fillId="38" borderId="4" xfId="0" applyNumberFormat="1" applyFont="1" applyFill="1" applyBorder="1" applyAlignment="1">
      <alignment horizontal="center"/>
    </xf>
    <xf numFmtId="1" fontId="22" fillId="0" borderId="15" xfId="0" applyNumberFormat="1" applyFont="1" applyBorder="1" applyAlignment="1">
      <alignment horizontal="center"/>
    </xf>
    <xf numFmtId="1" fontId="22" fillId="0" borderId="4" xfId="0" applyNumberFormat="1" applyFont="1" applyBorder="1" applyAlignment="1">
      <alignment horizontal="center"/>
    </xf>
    <xf numFmtId="164" fontId="6" fillId="34" borderId="4" xfId="0" applyNumberFormat="1" applyFont="1" applyFill="1" applyBorder="1" applyAlignment="1">
      <alignment horizontal="center"/>
    </xf>
    <xf numFmtId="0" fontId="5" fillId="0" borderId="15" xfId="2" applyBorder="1" applyAlignment="1">
      <alignment horizontal="center"/>
    </xf>
    <xf numFmtId="164" fontId="22" fillId="0" borderId="15" xfId="0" applyNumberFormat="1" applyFont="1" applyBorder="1" applyAlignment="1">
      <alignment horizontal="center"/>
    </xf>
    <xf numFmtId="0" fontId="3" fillId="25" borderId="16" xfId="0" applyFont="1" applyFill="1" applyBorder="1" applyAlignment="1">
      <alignment horizontal="center"/>
    </xf>
    <xf numFmtId="0" fontId="19" fillId="0" borderId="3" xfId="0" applyFont="1" applyBorder="1"/>
    <xf numFmtId="0" fontId="19" fillId="7" borderId="1" xfId="0" applyFont="1" applyFill="1" applyBorder="1" applyAlignment="1">
      <alignment horizontal="center"/>
    </xf>
    <xf numFmtId="0" fontId="0" fillId="11" borderId="0" xfId="0" applyFill="1" applyBorder="1" applyAlignment="1">
      <alignment horizontal="left"/>
    </xf>
    <xf numFmtId="0" fontId="13" fillId="0" borderId="10" xfId="0" applyFont="1" applyBorder="1" applyAlignment="1">
      <alignment horizontal="center"/>
    </xf>
    <xf numFmtId="0" fontId="13" fillId="0" borderId="5" xfId="0" applyFont="1" applyBorder="1" applyAlignment="1">
      <alignment horizontal="center" vertical="center"/>
    </xf>
    <xf numFmtId="1" fontId="13" fillId="0" borderId="16" xfId="0" applyNumberFormat="1" applyFont="1" applyBorder="1" applyAlignment="1">
      <alignment horizontal="center"/>
    </xf>
    <xf numFmtId="164" fontId="58" fillId="0" borderId="5" xfId="0" applyNumberFormat="1" applyFont="1" applyBorder="1" applyAlignment="1">
      <alignment horizontal="center"/>
    </xf>
    <xf numFmtId="1" fontId="13" fillId="0" borderId="10" xfId="0" applyNumberFormat="1" applyFont="1" applyBorder="1" applyAlignment="1">
      <alignment horizontal="center"/>
    </xf>
    <xf numFmtId="3" fontId="60" fillId="0" borderId="5" xfId="0" applyNumberFormat="1" applyFont="1" applyBorder="1"/>
    <xf numFmtId="164" fontId="43" fillId="0" borderId="0" xfId="0" applyNumberFormat="1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164" fontId="44" fillId="0" borderId="0" xfId="4" applyNumberFormat="1" applyFont="1" applyBorder="1" applyAlignment="1">
      <alignment horizontal="center"/>
    </xf>
    <xf numFmtId="164" fontId="56" fillId="0" borderId="0" xfId="4" applyNumberFormat="1" applyFont="1" applyBorder="1" applyAlignment="1">
      <alignment horizontal="center"/>
    </xf>
    <xf numFmtId="0" fontId="27" fillId="0" borderId="0" xfId="0" applyFont="1" applyBorder="1"/>
    <xf numFmtId="49" fontId="7" fillId="0" borderId="0" xfId="0" applyNumberFormat="1" applyFon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4" fontId="0" fillId="0" borderId="21" xfId="0" applyNumberFormat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3" fillId="46" borderId="4" xfId="0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0" fontId="22" fillId="37" borderId="4" xfId="0" applyFont="1" applyFill="1" applyBorder="1" applyAlignment="1">
      <alignment horizontal="center"/>
    </xf>
    <xf numFmtId="0" fontId="7" fillId="25" borderId="16" xfId="0" applyFont="1" applyFill="1" applyBorder="1" applyAlignment="1">
      <alignment horizontal="center"/>
    </xf>
    <xf numFmtId="164" fontId="58" fillId="0" borderId="0" xfId="0" applyNumberFormat="1" applyFont="1" applyBorder="1" applyAlignment="1">
      <alignment horizontal="center"/>
    </xf>
    <xf numFmtId="3" fontId="60" fillId="0" borderId="0" xfId="0" applyNumberFormat="1" applyFont="1" applyBorder="1"/>
    <xf numFmtId="164" fontId="79" fillId="0" borderId="0" xfId="0" applyNumberFormat="1" applyFont="1" applyBorder="1" applyAlignment="1">
      <alignment horizontal="center" wrapText="1"/>
    </xf>
    <xf numFmtId="164" fontId="80" fillId="0" borderId="0" xfId="0" applyNumberFormat="1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left"/>
    </xf>
    <xf numFmtId="14" fontId="0" fillId="0" borderId="0" xfId="0" applyNumberFormat="1" applyBorder="1" applyAlignment="1">
      <alignment horizontal="center"/>
    </xf>
    <xf numFmtId="0" fontId="64" fillId="11" borderId="28" xfId="0" applyFont="1" applyFill="1" applyBorder="1" applyAlignment="1">
      <alignment horizontal="center"/>
    </xf>
    <xf numFmtId="0" fontId="68" fillId="0" borderId="11" xfId="0" applyFont="1" applyBorder="1" applyAlignment="1">
      <alignment horizontal="center"/>
    </xf>
    <xf numFmtId="0" fontId="22" fillId="37" borderId="3" xfId="0" applyFont="1" applyFill="1" applyBorder="1" applyAlignment="1">
      <alignment horizontal="center"/>
    </xf>
    <xf numFmtId="0" fontId="22" fillId="34" borderId="0" xfId="0" applyFont="1" applyFill="1" applyBorder="1" applyAlignment="1">
      <alignment horizontal="center"/>
    </xf>
    <xf numFmtId="0" fontId="0" fillId="25" borderId="4" xfId="0" applyFill="1" applyBorder="1" applyAlignment="1">
      <alignment horizontal="center"/>
    </xf>
    <xf numFmtId="0" fontId="55" fillId="0" borderId="4" xfId="0" applyFont="1" applyBorder="1" applyAlignment="1">
      <alignment horizontal="center"/>
    </xf>
    <xf numFmtId="3" fontId="13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left" vertical="center"/>
    </xf>
    <xf numFmtId="0" fontId="76" fillId="0" borderId="0" xfId="0" applyFont="1" applyBorder="1" applyAlignment="1">
      <alignment horizontal="center" vertical="center"/>
    </xf>
    <xf numFmtId="0" fontId="3" fillId="46" borderId="0" xfId="0" applyFont="1" applyFill="1" applyBorder="1" applyAlignment="1">
      <alignment horizontal="center"/>
    </xf>
    <xf numFmtId="0" fontId="22" fillId="34" borderId="1" xfId="0" applyFont="1" applyFill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164" fontId="32" fillId="0" borderId="0" xfId="0" applyNumberFormat="1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1" fontId="29" fillId="0" borderId="0" xfId="0" applyNumberFormat="1" applyFont="1" applyBorder="1" applyAlignment="1">
      <alignment horizontal="center"/>
    </xf>
    <xf numFmtId="0" fontId="13" fillId="27" borderId="4" xfId="0" applyFont="1" applyFill="1" applyBorder="1" applyAlignment="1">
      <alignment horizontal="center" vertical="center"/>
    </xf>
    <xf numFmtId="0" fontId="22" fillId="36" borderId="0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164" fontId="53" fillId="0" borderId="21" xfId="4" applyNumberFormat="1" applyFont="1" applyBorder="1" applyAlignment="1">
      <alignment horizontal="center"/>
    </xf>
    <xf numFmtId="0" fontId="34" fillId="0" borderId="0" xfId="0" applyFont="1" applyBorder="1" applyAlignment="1">
      <alignment horizontal="left"/>
    </xf>
    <xf numFmtId="0" fontId="22" fillId="0" borderId="0" xfId="0" applyFont="1" applyBorder="1" applyAlignment="1">
      <alignment vertical="center"/>
    </xf>
    <xf numFmtId="164" fontId="1" fillId="34" borderId="0" xfId="1" applyNumberFormat="1" applyFill="1" applyBorder="1" applyAlignment="1">
      <alignment horizontal="center"/>
    </xf>
    <xf numFmtId="0" fontId="0" fillId="46" borderId="0" xfId="0" applyFill="1" applyBorder="1" applyAlignment="1">
      <alignment horizontal="center"/>
    </xf>
    <xf numFmtId="1" fontId="13" fillId="25" borderId="30" xfId="0" applyNumberFormat="1" applyFont="1" applyFill="1" applyBorder="1" applyAlignment="1">
      <alignment horizontal="center"/>
    </xf>
    <xf numFmtId="0" fontId="74" fillId="0" borderId="0" xfId="0" applyFont="1" applyBorder="1" applyAlignment="1">
      <alignment horizontal="center"/>
    </xf>
    <xf numFmtId="0" fontId="65" fillId="0" borderId="11" xfId="0" applyFont="1" applyBorder="1" applyAlignment="1">
      <alignment horizontal="center"/>
    </xf>
    <xf numFmtId="0" fontId="74" fillId="0" borderId="18" xfId="0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19" fillId="12" borderId="5" xfId="0" applyFont="1" applyFill="1" applyBorder="1" applyAlignment="1">
      <alignment horizontal="center"/>
    </xf>
    <xf numFmtId="0" fontId="67" fillId="0" borderId="1" xfId="0" applyFont="1" applyBorder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19" fillId="11" borderId="5" xfId="0" applyFont="1" applyFill="1" applyBorder="1"/>
    <xf numFmtId="164" fontId="53" fillId="0" borderId="0" xfId="4" applyNumberFormat="1" applyFont="1" applyBorder="1" applyAlignment="1">
      <alignment horizontal="center"/>
    </xf>
    <xf numFmtId="0" fontId="35" fillId="46" borderId="21" xfId="0" applyFont="1" applyFill="1" applyBorder="1" applyAlignment="1">
      <alignment horizontal="center"/>
    </xf>
    <xf numFmtId="0" fontId="5" fillId="46" borderId="21" xfId="0" applyFont="1" applyFill="1" applyBorder="1" applyAlignment="1">
      <alignment horizontal="center"/>
    </xf>
    <xf numFmtId="0" fontId="0" fillId="46" borderId="21" xfId="0" applyFill="1" applyBorder="1" applyAlignment="1">
      <alignment horizontal="center"/>
    </xf>
    <xf numFmtId="0" fontId="0" fillId="46" borderId="26" xfId="0" applyFill="1" applyBorder="1" applyAlignment="1">
      <alignment horizontal="center"/>
    </xf>
    <xf numFmtId="0" fontId="19" fillId="11" borderId="16" xfId="0" applyFont="1" applyFill="1" applyBorder="1"/>
    <xf numFmtId="49" fontId="22" fillId="46" borderId="0" xfId="0" applyNumberFormat="1" applyFont="1" applyFill="1" applyBorder="1" applyAlignment="1">
      <alignment horizontal="left"/>
    </xf>
    <xf numFmtId="0" fontId="35" fillId="46" borderId="0" xfId="0" applyFont="1" applyFill="1" applyBorder="1" applyAlignment="1">
      <alignment horizontal="center"/>
    </xf>
    <xf numFmtId="0" fontId="5" fillId="46" borderId="0" xfId="0" applyFont="1" applyFill="1" applyBorder="1" applyAlignment="1">
      <alignment horizontal="center"/>
    </xf>
    <xf numFmtId="0" fontId="28" fillId="0" borderId="0" xfId="0" applyFont="1" applyBorder="1" applyAlignment="1">
      <alignment horizontal="center" vertical="center"/>
    </xf>
    <xf numFmtId="14" fontId="0" fillId="46" borderId="0" xfId="0" applyNumberForma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6" fillId="43" borderId="0" xfId="0" applyFont="1" applyFill="1" applyBorder="1" applyAlignment="1">
      <alignment horizontal="center"/>
    </xf>
    <xf numFmtId="0" fontId="68" fillId="0" borderId="0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11" borderId="11" xfId="0" applyFont="1" applyFill="1" applyBorder="1" applyAlignment="1">
      <alignment horizontal="center"/>
    </xf>
    <xf numFmtId="1" fontId="29" fillId="0" borderId="11" xfId="0" applyNumberFormat="1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43" fillId="0" borderId="21" xfId="0" applyFont="1" applyBorder="1" applyAlignment="1">
      <alignment horizontal="center"/>
    </xf>
    <xf numFmtId="164" fontId="1" fillId="36" borderId="0" xfId="1" applyNumberFormat="1" applyFill="1" applyBorder="1" applyAlignment="1">
      <alignment horizontal="center"/>
    </xf>
    <xf numFmtId="0" fontId="33" fillId="0" borderId="5" xfId="0" applyFont="1" applyBorder="1"/>
    <xf numFmtId="0" fontId="22" fillId="37" borderId="16" xfId="0" applyFont="1" applyFill="1" applyBorder="1" applyAlignment="1">
      <alignment horizontal="center"/>
    </xf>
    <xf numFmtId="0" fontId="43" fillId="0" borderId="0" xfId="0" applyFont="1" applyBorder="1" applyAlignment="1">
      <alignment horizontal="center"/>
    </xf>
    <xf numFmtId="1" fontId="13" fillId="25" borderId="29" xfId="0" applyNumberFormat="1" applyFont="1" applyFill="1" applyBorder="1" applyAlignment="1">
      <alignment horizontal="center"/>
    </xf>
    <xf numFmtId="0" fontId="6" fillId="9" borderId="0" xfId="0" applyFont="1" applyFill="1" applyBorder="1" applyAlignment="1">
      <alignment horizontal="center"/>
    </xf>
    <xf numFmtId="164" fontId="0" fillId="0" borderId="0" xfId="0" applyNumberFormat="1" applyBorder="1" applyAlignment="1">
      <alignment horizontal="center" wrapText="1"/>
    </xf>
    <xf numFmtId="164" fontId="21" fillId="0" borderId="0" xfId="0" applyNumberFormat="1" applyFont="1" applyBorder="1" applyAlignment="1">
      <alignment horizontal="center" wrapText="1"/>
    </xf>
    <xf numFmtId="0" fontId="0" fillId="0" borderId="0" xfId="0" applyBorder="1" applyAlignment="1">
      <alignment wrapText="1"/>
    </xf>
    <xf numFmtId="0" fontId="6" fillId="39" borderId="1" xfId="0" applyFont="1" applyFill="1" applyBorder="1" applyAlignment="1">
      <alignment horizontal="center" vertical="center"/>
    </xf>
    <xf numFmtId="0" fontId="3" fillId="39" borderId="1" xfId="0" applyFont="1" applyFill="1" applyBorder="1" applyAlignment="1">
      <alignment horizontal="center"/>
    </xf>
    <xf numFmtId="0" fontId="0" fillId="39" borderId="1" xfId="0" applyFill="1" applyBorder="1" applyAlignment="1">
      <alignment horizontal="center"/>
    </xf>
    <xf numFmtId="49" fontId="21" fillId="0" borderId="1" xfId="0" applyNumberFormat="1" applyFont="1" applyBorder="1" applyAlignment="1">
      <alignment horizontal="center"/>
    </xf>
    <xf numFmtId="0" fontId="3" fillId="55" borderId="1" xfId="0" applyFont="1" applyFill="1" applyBorder="1"/>
    <xf numFmtId="49" fontId="0" fillId="0" borderId="1" xfId="0" applyNumberFormat="1" applyBorder="1" applyAlignment="1">
      <alignment horizontal="center"/>
    </xf>
    <xf numFmtId="0" fontId="5" fillId="39" borderId="1" xfId="0" applyFont="1" applyFill="1" applyBorder="1" applyAlignment="1">
      <alignment horizontal="center"/>
    </xf>
    <xf numFmtId="0" fontId="3" fillId="25" borderId="1" xfId="0" applyFont="1" applyFill="1" applyBorder="1"/>
    <xf numFmtId="0" fontId="51" fillId="0" borderId="1" xfId="0" applyFont="1" applyBorder="1" applyAlignment="1">
      <alignment horizontal="center"/>
    </xf>
    <xf numFmtId="0" fontId="6" fillId="56" borderId="1" xfId="0" applyFont="1" applyFill="1" applyBorder="1" applyAlignment="1">
      <alignment horizontal="center" vertical="center"/>
    </xf>
    <xf numFmtId="0" fontId="7" fillId="43" borderId="1" xfId="0" applyFont="1" applyFill="1" applyBorder="1" applyAlignment="1">
      <alignment horizontal="center"/>
    </xf>
    <xf numFmtId="0" fontId="0" fillId="39" borderId="0" xfId="0" applyFill="1"/>
    <xf numFmtId="49" fontId="63" fillId="0" borderId="4" xfId="0" applyNumberFormat="1" applyFont="1" applyBorder="1" applyAlignment="1">
      <alignment horizontal="center" vertical="center"/>
    </xf>
    <xf numFmtId="0" fontId="22" fillId="0" borderId="0" xfId="0" applyFont="1" applyAlignment="1">
      <alignment wrapText="1"/>
    </xf>
    <xf numFmtId="164" fontId="22" fillId="14" borderId="0" xfId="0" applyNumberFormat="1" applyFont="1" applyFill="1" applyAlignment="1">
      <alignment horizontal="center"/>
    </xf>
    <xf numFmtId="0" fontId="13" fillId="0" borderId="0" xfId="0" applyFont="1"/>
    <xf numFmtId="0" fontId="19" fillId="39" borderId="1" xfId="0" applyFont="1" applyFill="1" applyBorder="1" applyAlignment="1">
      <alignment horizontal="center"/>
    </xf>
    <xf numFmtId="0" fontId="40" fillId="39" borderId="1" xfId="0" applyFont="1" applyFill="1" applyBorder="1" applyAlignment="1">
      <alignment horizontal="center"/>
    </xf>
    <xf numFmtId="0" fontId="19" fillId="39" borderId="5" xfId="0" applyFont="1" applyFill="1" applyBorder="1" applyAlignment="1">
      <alignment horizontal="center"/>
    </xf>
    <xf numFmtId="0" fontId="7" fillId="35" borderId="1" xfId="0" applyFont="1" applyFill="1" applyBorder="1" applyAlignment="1">
      <alignment horizontal="left"/>
    </xf>
    <xf numFmtId="0" fontId="48" fillId="26" borderId="1" xfId="0" applyFont="1" applyFill="1" applyBorder="1" applyAlignment="1">
      <alignment horizontal="left"/>
    </xf>
    <xf numFmtId="2" fontId="32" fillId="0" borderId="10" xfId="4" applyNumberFormat="1" applyBorder="1" applyAlignment="1">
      <alignment horizontal="center"/>
    </xf>
    <xf numFmtId="164" fontId="22" fillId="0" borderId="10" xfId="0" applyNumberFormat="1" applyFont="1" applyBorder="1" applyAlignment="1">
      <alignment horizontal="center"/>
    </xf>
    <xf numFmtId="0" fontId="0" fillId="9" borderId="0" xfId="0" applyFill="1" applyAlignment="1">
      <alignment horizontal="center"/>
    </xf>
    <xf numFmtId="49" fontId="22" fillId="32" borderId="0" xfId="0" applyNumberFormat="1" applyFont="1" applyFill="1" applyAlignment="1">
      <alignment horizontal="left"/>
    </xf>
    <xf numFmtId="0" fontId="13" fillId="11" borderId="27" xfId="0" applyFont="1" applyFill="1" applyBorder="1" applyAlignment="1">
      <alignment horizontal="center"/>
    </xf>
    <xf numFmtId="0" fontId="22" fillId="26" borderId="0" xfId="0" applyFont="1" applyFill="1" applyAlignment="1">
      <alignment horizontal="center"/>
    </xf>
    <xf numFmtId="14" fontId="5" fillId="26" borderId="0" xfId="0" applyNumberFormat="1" applyFont="1" applyFill="1" applyAlignment="1">
      <alignment horizontal="center"/>
    </xf>
    <xf numFmtId="14" fontId="50" fillId="0" borderId="0" xfId="0" applyNumberFormat="1" applyFont="1" applyAlignment="1">
      <alignment horizontal="center" vertical="center"/>
    </xf>
    <xf numFmtId="14" fontId="44" fillId="0" borderId="0" xfId="0" applyNumberFormat="1" applyFont="1" applyAlignment="1">
      <alignment horizontal="center" vertical="center"/>
    </xf>
    <xf numFmtId="0" fontId="36" fillId="0" borderId="1" xfId="0" applyFont="1" applyBorder="1" applyAlignment="1">
      <alignment horizontal="center"/>
    </xf>
    <xf numFmtId="0" fontId="64" fillId="0" borderId="3" xfId="0" applyFont="1" applyBorder="1"/>
    <xf numFmtId="0" fontId="22" fillId="50" borderId="1" xfId="0" applyFont="1" applyFill="1" applyBorder="1" applyAlignment="1">
      <alignment horizontal="center" vertical="center"/>
    </xf>
    <xf numFmtId="164" fontId="22" fillId="50" borderId="1" xfId="0" applyNumberFormat="1" applyFont="1" applyFill="1" applyBorder="1" applyAlignment="1">
      <alignment horizontal="center" vertical="center"/>
    </xf>
    <xf numFmtId="2" fontId="22" fillId="50" borderId="1" xfId="0" applyNumberFormat="1" applyFont="1" applyFill="1" applyBorder="1" applyAlignment="1">
      <alignment horizontal="center" vertical="center"/>
    </xf>
    <xf numFmtId="0" fontId="0" fillId="27" borderId="0" xfId="0" applyFill="1" applyAlignment="1">
      <alignment horizontal="center"/>
    </xf>
    <xf numFmtId="1" fontId="34" fillId="11" borderId="30" xfId="0" applyNumberFormat="1" applyFont="1" applyFill="1" applyBorder="1" applyAlignment="1">
      <alignment horizontal="center"/>
    </xf>
    <xf numFmtId="49" fontId="48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4" fontId="24" fillId="0" borderId="1" xfId="0" applyNumberFormat="1" applyFont="1" applyBorder="1" applyAlignment="1">
      <alignment horizontal="center" vertical="center"/>
    </xf>
    <xf numFmtId="0" fontId="82" fillId="25" borderId="0" xfId="0" applyFont="1" applyFill="1" applyAlignment="1">
      <alignment horizontal="center"/>
    </xf>
    <xf numFmtId="2" fontId="5" fillId="0" borderId="5" xfId="0" applyNumberFormat="1" applyFont="1" applyBorder="1" applyAlignment="1">
      <alignment horizontal="center"/>
    </xf>
    <xf numFmtId="166" fontId="22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164" fontId="6" fillId="0" borderId="1" xfId="0" applyNumberFormat="1" applyFont="1" applyBorder="1" applyAlignment="1">
      <alignment horizontal="center"/>
    </xf>
    <xf numFmtId="1" fontId="0" fillId="0" borderId="1" xfId="0" applyNumberFormat="1" applyBorder="1"/>
    <xf numFmtId="164" fontId="6" fillId="34" borderId="15" xfId="0" applyNumberFormat="1" applyFont="1" applyFill="1" applyBorder="1" applyAlignment="1">
      <alignment horizontal="center"/>
    </xf>
    <xf numFmtId="0" fontId="22" fillId="42" borderId="1" xfId="0" applyFont="1" applyFill="1" applyBorder="1" applyAlignment="1">
      <alignment horizontal="center" vertical="center"/>
    </xf>
    <xf numFmtId="0" fontId="51" fillId="0" borderId="4" xfId="0" applyFont="1" applyBorder="1" applyAlignment="1">
      <alignment horizontal="center"/>
    </xf>
    <xf numFmtId="0" fontId="1" fillId="0" borderId="0" xfId="1" applyBorder="1" applyAlignment="1">
      <alignment horizontal="center"/>
    </xf>
    <xf numFmtId="1" fontId="34" fillId="11" borderId="29" xfId="0" applyNumberFormat="1" applyFont="1" applyFill="1" applyBorder="1" applyAlignment="1">
      <alignment horizontal="center"/>
    </xf>
    <xf numFmtId="1" fontId="34" fillId="11" borderId="28" xfId="0" applyNumberFormat="1" applyFont="1" applyFill="1" applyBorder="1" applyAlignment="1">
      <alignment horizontal="center"/>
    </xf>
    <xf numFmtId="0" fontId="6" fillId="11" borderId="0" xfId="0" applyFont="1" applyFill="1" applyBorder="1" applyAlignment="1">
      <alignment horizontal="center"/>
    </xf>
    <xf numFmtId="0" fontId="38" fillId="30" borderId="1" xfId="0" applyFont="1" applyFill="1" applyBorder="1"/>
    <xf numFmtId="166" fontId="22" fillId="0" borderId="0" xfId="0" applyNumberFormat="1" applyFont="1" applyBorder="1" applyAlignment="1">
      <alignment horizontal="center"/>
    </xf>
    <xf numFmtId="0" fontId="38" fillId="0" borderId="1" xfId="0" applyFont="1" applyBorder="1"/>
    <xf numFmtId="0" fontId="22" fillId="11" borderId="0" xfId="0" applyFont="1" applyFill="1" applyBorder="1" applyAlignment="1">
      <alignment horizontal="center"/>
    </xf>
    <xf numFmtId="1" fontId="5" fillId="0" borderId="4" xfId="0" applyNumberFormat="1" applyFont="1" applyBorder="1" applyAlignment="1">
      <alignment horizontal="center"/>
    </xf>
    <xf numFmtId="0" fontId="13" fillId="0" borderId="19" xfId="0" applyFont="1" applyBorder="1"/>
    <xf numFmtId="0" fontId="0" fillId="0" borderId="19" xfId="0" applyBorder="1" applyAlignment="1">
      <alignment horizontal="left"/>
    </xf>
    <xf numFmtId="1" fontId="5" fillId="11" borderId="0" xfId="0" applyNumberFormat="1" applyFont="1" applyFill="1" applyBorder="1" applyAlignment="1">
      <alignment horizontal="center"/>
    </xf>
    <xf numFmtId="2" fontId="22" fillId="37" borderId="0" xfId="0" applyNumberFormat="1" applyFont="1" applyFill="1" applyBorder="1" applyAlignment="1">
      <alignment horizontal="center"/>
    </xf>
    <xf numFmtId="0" fontId="22" fillId="11" borderId="4" xfId="0" applyFont="1" applyFill="1" applyBorder="1" applyAlignment="1">
      <alignment horizontal="center"/>
    </xf>
    <xf numFmtId="0" fontId="5" fillId="25" borderId="0" xfId="0" applyFont="1" applyFill="1" applyBorder="1" applyAlignment="1">
      <alignment horizontal="center"/>
    </xf>
    <xf numFmtId="0" fontId="21" fillId="0" borderId="0" xfId="0" applyFont="1" applyBorder="1" applyAlignment="1">
      <alignment horizontal="center" wrapText="1"/>
    </xf>
    <xf numFmtId="0" fontId="3" fillId="25" borderId="0" xfId="0" applyFont="1" applyFill="1" applyBorder="1" applyAlignment="1">
      <alignment horizontal="center"/>
    </xf>
    <xf numFmtId="0" fontId="6" fillId="25" borderId="16" xfId="0" applyFont="1" applyFill="1" applyBorder="1" applyAlignment="1">
      <alignment horizontal="center" vertical="center"/>
    </xf>
    <xf numFmtId="0" fontId="51" fillId="39" borderId="1" xfId="0" applyFont="1" applyFill="1" applyBorder="1" applyAlignment="1">
      <alignment horizontal="left"/>
    </xf>
    <xf numFmtId="0" fontId="19" fillId="39" borderId="1" xfId="0" applyFont="1" applyFill="1" applyBorder="1"/>
    <xf numFmtId="0" fontId="52" fillId="39" borderId="1" xfId="0" applyFont="1" applyFill="1" applyBorder="1" applyAlignment="1">
      <alignment horizontal="center"/>
    </xf>
    <xf numFmtId="0" fontId="5" fillId="39" borderId="1" xfId="0" applyFont="1" applyFill="1" applyBorder="1" applyAlignment="1">
      <alignment horizontal="left"/>
    </xf>
    <xf numFmtId="0" fontId="0" fillId="11" borderId="5" xfId="0" applyFill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/>
    </xf>
    <xf numFmtId="3" fontId="14" fillId="0" borderId="19" xfId="0" applyNumberFormat="1" applyFont="1" applyBorder="1" applyAlignment="1">
      <alignment horizontal="center"/>
    </xf>
    <xf numFmtId="0" fontId="61" fillId="0" borderId="21" xfId="0" applyFont="1" applyBorder="1" applyAlignment="1">
      <alignment horizontal="center"/>
    </xf>
    <xf numFmtId="14" fontId="24" fillId="0" borderId="0" xfId="0" applyNumberFormat="1" applyFont="1" applyBorder="1" applyAlignment="1">
      <alignment horizontal="center" vertical="center"/>
    </xf>
    <xf numFmtId="0" fontId="0" fillId="25" borderId="0" xfId="0" applyFill="1" applyBorder="1" applyAlignment="1">
      <alignment horizontal="center"/>
    </xf>
    <xf numFmtId="0" fontId="83" fillId="0" borderId="1" xfId="0" applyFont="1" applyBorder="1" applyAlignment="1">
      <alignment horizontal="center"/>
    </xf>
    <xf numFmtId="2" fontId="22" fillId="0" borderId="12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164" fontId="5" fillId="0" borderId="0" xfId="0" applyNumberFormat="1" applyFont="1" applyBorder="1" applyAlignment="1">
      <alignment horizontal="left"/>
    </xf>
    <xf numFmtId="0" fontId="0" fillId="0" borderId="15" xfId="0" applyBorder="1" applyAlignment="1">
      <alignment horizontal="center" vertical="center"/>
    </xf>
    <xf numFmtId="0" fontId="19" fillId="47" borderId="2" xfId="0" applyFont="1" applyFill="1" applyBorder="1" applyAlignment="1">
      <alignment horizontal="center"/>
    </xf>
    <xf numFmtId="0" fontId="0" fillId="0" borderId="11" xfId="0" applyBorder="1" applyAlignment="1">
      <alignment horizontal="left" vertical="center"/>
    </xf>
    <xf numFmtId="0" fontId="0" fillId="11" borderId="11" xfId="0" applyFill="1" applyBorder="1" applyAlignment="1">
      <alignment horizontal="center" vertical="center"/>
    </xf>
    <xf numFmtId="0" fontId="3" fillId="0" borderId="19" xfId="0" applyFont="1" applyBorder="1"/>
    <xf numFmtId="1" fontId="34" fillId="11" borderId="27" xfId="0" applyNumberFormat="1" applyFont="1" applyFill="1" applyBorder="1" applyAlignment="1">
      <alignment horizontal="center"/>
    </xf>
    <xf numFmtId="0" fontId="67" fillId="0" borderId="0" xfId="0" applyFon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53" fillId="0" borderId="0" xfId="4" applyNumberFormat="1" applyFont="1" applyBorder="1" applyAlignment="1">
      <alignment horizontal="center"/>
    </xf>
    <xf numFmtId="0" fontId="22" fillId="33" borderId="21" xfId="0" applyFont="1" applyFill="1" applyBorder="1"/>
    <xf numFmtId="0" fontId="5" fillId="11" borderId="29" xfId="0" applyFont="1" applyFill="1" applyBorder="1" applyAlignment="1">
      <alignment horizontal="center"/>
    </xf>
    <xf numFmtId="0" fontId="6" fillId="37" borderId="3" xfId="0" applyFont="1" applyFill="1" applyBorder="1" applyAlignment="1">
      <alignment horizontal="center"/>
    </xf>
  </cellXfs>
  <cellStyles count="6">
    <cellStyle name="Normal 2" xfId="5" xr:uid="{1A2ED714-EF38-4357-9DF3-0C6F2524F03A}"/>
    <cellStyle name="Normální" xfId="0" builtinId="0"/>
    <cellStyle name="Normální 2" xfId="2" xr:uid="{66A3CD1B-25B8-43A3-A6E5-2EA781A9DA8E}"/>
    <cellStyle name="Normální 3" xfId="4" xr:uid="{F0D3C54A-B1F4-48B6-AB11-74D52A7CA6AA}"/>
    <cellStyle name="Normální 4" xfId="1" xr:uid="{5D1645CA-2D73-4C27-A26D-4F9C42CFB3D5}"/>
    <cellStyle name="Vysvětlující text 2" xfId="3" xr:uid="{CF0C025D-036D-4E06-829C-D95D502AB80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irys" id="{D52D63E8-CA3F-4A9B-A1E9-D2C171B84E60}" userId="irys" providerId="None"/>
</personList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V10" dT="2020-04-23T07:00:23.79" personId="{D52D63E8-CA3F-4A9B-A1E9-D2C171B84E60}" id="{0EBF9E4C-497D-4761-B6CD-406948E36971}">
    <text>Biochemka: 43,8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V4" dT="2020-04-23T07:00:23.79" personId="{D52D63E8-CA3F-4A9B-A1E9-D2C171B84E60}" id="{E73B5887-18AD-4E18-9B8A-D6DF9867D747}">
    <text>Biochemka: 43,8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06280-886D-4444-B485-FA3D87DB1FBA}">
  <sheetPr>
    <tabColor theme="4" tint="-0.249977111117893"/>
  </sheetPr>
  <dimension ref="A1:HW133"/>
  <sheetViews>
    <sheetView tabSelected="1" zoomScale="80" zoomScaleNormal="8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F20" sqref="F20"/>
    </sheetView>
  </sheetViews>
  <sheetFormatPr defaultRowHeight="14.4" x14ac:dyDescent="0.3"/>
  <cols>
    <col min="1" max="1" width="5" customWidth="1"/>
    <col min="2" max="2" width="4.6640625" customWidth="1"/>
    <col min="3" max="3" width="10.33203125" customWidth="1"/>
    <col min="4" max="4" width="15.33203125" customWidth="1"/>
    <col min="5" max="5" width="9.109375" customWidth="1"/>
    <col min="6" max="6" width="13.33203125" customWidth="1"/>
    <col min="7" max="7" width="4.33203125" customWidth="1"/>
    <col min="8" max="8" width="12.109375" customWidth="1"/>
    <col min="9" max="9" width="11.6640625" customWidth="1"/>
    <col min="11" max="11" width="2.88671875" customWidth="1"/>
    <col min="12" max="12" width="6.44140625" customWidth="1"/>
    <col min="13" max="13" width="8.6640625" customWidth="1"/>
    <col min="14" max="14" width="3" customWidth="1"/>
    <col min="15" max="15" width="4" customWidth="1"/>
    <col min="16" max="16" width="6.88671875" customWidth="1"/>
    <col min="17" max="17" width="0" hidden="1" customWidth="1"/>
    <col min="18" max="18" width="6.5546875" hidden="1" customWidth="1"/>
    <col min="19" max="19" width="19.44140625" hidden="1" customWidth="1"/>
    <col min="20" max="20" width="19.33203125" hidden="1" customWidth="1"/>
    <col min="21" max="21" width="25.33203125" hidden="1" customWidth="1"/>
    <col min="22" max="22" width="12.44140625" hidden="1" customWidth="1"/>
    <col min="23" max="23" width="9.6640625" hidden="1" customWidth="1"/>
    <col min="24" max="24" width="10" hidden="1" customWidth="1"/>
    <col min="25" max="25" width="5.6640625" hidden="1" customWidth="1"/>
    <col min="26" max="26" width="4.6640625" hidden="1" customWidth="1"/>
    <col min="28" max="28" width="0" hidden="1" customWidth="1"/>
    <col min="29" max="29" width="10.5546875" customWidth="1"/>
    <col min="30" max="30" width="5.6640625" customWidth="1"/>
    <col min="31" max="31" width="9.109375" customWidth="1"/>
    <col min="32" max="32" width="14.109375" customWidth="1"/>
    <col min="33" max="33" width="12.33203125" customWidth="1"/>
    <col min="34" max="34" width="4.88671875" customWidth="1"/>
    <col min="35" max="35" width="4.88671875" hidden="1" customWidth="1"/>
    <col min="36" max="36" width="5.6640625" hidden="1" customWidth="1"/>
    <col min="37" max="39" width="4.88671875" hidden="1" customWidth="1"/>
    <col min="40" max="40" width="9" hidden="1" customWidth="1"/>
    <col min="41" max="42" width="9" customWidth="1"/>
    <col min="43" max="43" width="6.109375" customWidth="1"/>
    <col min="44" max="44" width="6.6640625" customWidth="1"/>
    <col min="45" max="45" width="7.109375" customWidth="1"/>
    <col min="46" max="46" width="6.33203125" customWidth="1"/>
    <col min="49" max="49" width="9.33203125" customWidth="1"/>
    <col min="54" max="55" width="5.5546875" customWidth="1"/>
    <col min="58" max="58" width="6.6640625" customWidth="1"/>
    <col min="64" max="64" width="6.44140625" customWidth="1"/>
    <col min="65" max="69" width="9.6640625" customWidth="1"/>
    <col min="70" max="70" width="7.33203125" customWidth="1"/>
    <col min="71" max="75" width="9.6640625" customWidth="1"/>
    <col min="76" max="76" width="7.44140625" customWidth="1"/>
    <col min="86" max="86" width="6.5546875" customWidth="1"/>
    <col min="87" max="87" width="9.5546875" customWidth="1"/>
    <col min="90" max="90" width="8.88671875" bestFit="1" customWidth="1"/>
    <col min="91" max="91" width="7.33203125" hidden="1" customWidth="1"/>
    <col min="92" max="94" width="6.33203125" hidden="1" customWidth="1"/>
    <col min="95" max="95" width="5" hidden="1" customWidth="1"/>
    <col min="96" max="96" width="12.33203125" hidden="1" customWidth="1"/>
    <col min="97" max="97" width="5.6640625" hidden="1" customWidth="1"/>
    <col min="98" max="100" width="0" hidden="1" customWidth="1"/>
    <col min="101" max="101" width="9.109375" hidden="1" customWidth="1"/>
    <col min="102" max="102" width="12.44140625" hidden="1" customWidth="1"/>
    <col min="103" max="103" width="9" customWidth="1"/>
    <col min="106" max="106" width="9" customWidth="1"/>
    <col min="107" max="108" width="9.109375" customWidth="1"/>
    <col min="109" max="110" width="9" customWidth="1"/>
    <col min="112" max="112" width="9" customWidth="1"/>
    <col min="113" max="113" width="9.109375" customWidth="1"/>
    <col min="114" max="114" width="14.6640625" customWidth="1"/>
    <col min="115" max="115" width="9.109375" customWidth="1"/>
    <col min="116" max="116" width="9" customWidth="1"/>
    <col min="117" max="124" width="9.109375" customWidth="1"/>
    <col min="125" max="125" width="10.88671875" customWidth="1"/>
    <col min="126" max="128" width="9" customWidth="1"/>
    <col min="129" max="129" width="13.33203125" customWidth="1"/>
    <col min="130" max="130" width="6.6640625" customWidth="1"/>
    <col min="131" max="131" width="6.33203125" customWidth="1"/>
    <col min="132" max="132" width="7.88671875" customWidth="1"/>
    <col min="133" max="133" width="9.109375" customWidth="1"/>
    <col min="134" max="134" width="7.33203125" customWidth="1"/>
    <col min="135" max="135" width="10" customWidth="1"/>
    <col min="136" max="136" width="8.6640625" customWidth="1"/>
    <col min="137" max="137" width="11.5546875" customWidth="1"/>
    <col min="139" max="139" width="7.33203125" customWidth="1"/>
    <col min="140" max="140" width="4.109375" customWidth="1"/>
    <col min="143" max="143" width="6.6640625" customWidth="1"/>
    <col min="144" max="144" width="9.109375" customWidth="1"/>
    <col min="145" max="145" width="18" customWidth="1"/>
    <col min="147" max="147" width="11.5546875" customWidth="1"/>
    <col min="148" max="148" width="8" bestFit="1" customWidth="1"/>
    <col min="149" max="149" width="9.6640625" customWidth="1"/>
    <col min="150" max="150" width="8.5546875" customWidth="1"/>
    <col min="151" max="153" width="9.6640625" customWidth="1"/>
    <col min="154" max="154" width="10.5546875" customWidth="1"/>
    <col min="155" max="155" width="9.6640625" customWidth="1"/>
    <col min="156" max="156" width="12.5546875" customWidth="1"/>
    <col min="157" max="157" width="7.88671875" customWidth="1"/>
    <col min="158" max="158" width="13.44140625" customWidth="1"/>
    <col min="159" max="159" width="9.44140625" customWidth="1"/>
    <col min="160" max="160" width="12.6640625" customWidth="1"/>
    <col min="161" max="161" width="12.33203125" customWidth="1"/>
    <col min="162" max="162" width="11.109375" customWidth="1"/>
    <col min="163" max="163" width="11.88671875" customWidth="1"/>
    <col min="164" max="164" width="10.5546875" customWidth="1"/>
    <col min="165" max="165" width="7.88671875" customWidth="1"/>
    <col min="166" max="166" width="10.109375" customWidth="1"/>
    <col min="167" max="167" width="6.6640625" customWidth="1"/>
    <col min="168" max="168" width="7.6640625" customWidth="1"/>
    <col min="169" max="169" width="9.33203125" customWidth="1"/>
    <col min="170" max="170" width="9.5546875" customWidth="1"/>
    <col min="171" max="171" width="11.44140625" customWidth="1"/>
    <col min="172" max="172" width="8.44140625" customWidth="1"/>
    <col min="173" max="173" width="13" customWidth="1"/>
    <col min="174" max="174" width="11.44140625" customWidth="1"/>
    <col min="175" max="175" width="12.5546875" customWidth="1"/>
    <col min="176" max="176" width="11.44140625" customWidth="1"/>
    <col min="177" max="177" width="14.109375" customWidth="1"/>
    <col min="178" max="178" width="11.5546875" customWidth="1"/>
    <col min="179" max="179" width="10.88671875" customWidth="1"/>
    <col min="180" max="180" width="10.44140625" customWidth="1"/>
    <col min="181" max="181" width="13.44140625" customWidth="1"/>
    <col min="182" max="182" width="12.5546875" customWidth="1"/>
    <col min="183" max="183" width="14" customWidth="1"/>
    <col min="184" max="184" width="10.5546875" customWidth="1"/>
    <col min="185" max="185" width="11.5546875" customWidth="1"/>
    <col min="186" max="186" width="10.6640625" customWidth="1"/>
    <col min="187" max="187" width="14.109375" customWidth="1"/>
    <col min="188" max="188" width="11.88671875" customWidth="1"/>
    <col min="189" max="189" width="12.44140625" customWidth="1"/>
    <col min="190" max="190" width="10.88671875" customWidth="1"/>
    <col min="191" max="191" width="13.88671875" customWidth="1"/>
    <col min="192" max="192" width="10.6640625" customWidth="1"/>
    <col min="193" max="193" width="7.6640625" customWidth="1"/>
    <col min="194" max="194" width="14.5546875" customWidth="1"/>
    <col min="195" max="195" width="11" customWidth="1"/>
    <col min="196" max="196" width="14.44140625" customWidth="1"/>
    <col min="197" max="197" width="12.44140625" customWidth="1"/>
    <col min="198" max="198" width="12.109375" customWidth="1"/>
    <col min="199" max="199" width="12" customWidth="1"/>
    <col min="200" max="200" width="10.5546875" customWidth="1"/>
  </cols>
  <sheetData>
    <row r="1" spans="1:231" ht="64.8" customHeight="1" thickTop="1" thickBot="1" x14ac:dyDescent="0.3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3" t="s">
        <v>8</v>
      </c>
      <c r="J1" s="4" t="s">
        <v>9</v>
      </c>
      <c r="K1" s="5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1334</v>
      </c>
      <c r="S1" s="1" t="s">
        <v>45</v>
      </c>
      <c r="T1" s="1" t="s">
        <v>46</v>
      </c>
      <c r="U1" s="1" t="s">
        <v>47</v>
      </c>
      <c r="V1" s="1" t="s">
        <v>48</v>
      </c>
      <c r="W1" s="1" t="s">
        <v>49</v>
      </c>
      <c r="X1" s="1" t="s">
        <v>50</v>
      </c>
      <c r="Y1" s="1" t="s">
        <v>51</v>
      </c>
      <c r="Z1" s="21" t="s">
        <v>52</v>
      </c>
      <c r="AA1" s="1" t="s">
        <v>53</v>
      </c>
      <c r="AB1" s="1" t="s">
        <v>54</v>
      </c>
      <c r="AC1" s="1" t="s">
        <v>55</v>
      </c>
      <c r="AD1" s="1" t="s">
        <v>56</v>
      </c>
      <c r="AE1" s="1" t="s">
        <v>57</v>
      </c>
      <c r="AF1" s="2" t="s">
        <v>58</v>
      </c>
      <c r="AG1" s="22" t="s">
        <v>59</v>
      </c>
      <c r="AH1" s="23" t="s">
        <v>60</v>
      </c>
      <c r="AI1" s="1" t="s">
        <v>61</v>
      </c>
      <c r="AJ1" s="24" t="s">
        <v>62</v>
      </c>
      <c r="AK1" s="25" t="s">
        <v>63</v>
      </c>
      <c r="AL1" s="1" t="s">
        <v>64</v>
      </c>
      <c r="AM1" s="1" t="s">
        <v>65</v>
      </c>
      <c r="AN1" s="2" t="s">
        <v>66</v>
      </c>
      <c r="AO1" s="26" t="s">
        <v>67</v>
      </c>
      <c r="AP1" s="27" t="s">
        <v>68</v>
      </c>
      <c r="AQ1" s="28" t="s">
        <v>69</v>
      </c>
      <c r="AR1" s="29" t="s">
        <v>70</v>
      </c>
      <c r="AS1" s="30" t="s">
        <v>71</v>
      </c>
      <c r="AT1" s="30" t="s">
        <v>72</v>
      </c>
      <c r="AU1" s="31" t="s">
        <v>73</v>
      </c>
      <c r="AV1" s="2" t="s">
        <v>74</v>
      </c>
      <c r="AW1" s="23" t="s">
        <v>75</v>
      </c>
      <c r="AX1" s="32" t="s">
        <v>76</v>
      </c>
      <c r="AY1" s="23" t="s">
        <v>77</v>
      </c>
      <c r="AZ1" s="1" t="s">
        <v>78</v>
      </c>
      <c r="BA1" s="33" t="s">
        <v>79</v>
      </c>
      <c r="BB1" s="1" t="s">
        <v>80</v>
      </c>
      <c r="BC1" s="34" t="s">
        <v>81</v>
      </c>
      <c r="BD1" s="34" t="s">
        <v>1335</v>
      </c>
      <c r="BE1" s="23" t="s">
        <v>1336</v>
      </c>
      <c r="BF1" s="1" t="s">
        <v>1337</v>
      </c>
      <c r="BG1" s="24" t="s">
        <v>1338</v>
      </c>
      <c r="BH1" s="24" t="s">
        <v>1339</v>
      </c>
      <c r="BI1" s="24" t="s">
        <v>129</v>
      </c>
      <c r="BJ1" s="23" t="s">
        <v>130</v>
      </c>
      <c r="BK1" s="2" t="s">
        <v>131</v>
      </c>
      <c r="BL1" s="68" t="s">
        <v>132</v>
      </c>
      <c r="BM1" s="69" t="s">
        <v>133</v>
      </c>
      <c r="BN1" s="34" t="s">
        <v>134</v>
      </c>
      <c r="BO1" s="23" t="s">
        <v>135</v>
      </c>
      <c r="BP1" s="1" t="s">
        <v>136</v>
      </c>
      <c r="BQ1" s="1" t="s">
        <v>137</v>
      </c>
      <c r="BR1" s="70" t="s">
        <v>138</v>
      </c>
      <c r="BS1" s="71" t="s">
        <v>139</v>
      </c>
      <c r="BT1" s="72" t="s">
        <v>140</v>
      </c>
      <c r="BU1" s="72" t="s">
        <v>141</v>
      </c>
      <c r="BV1" s="72" t="s">
        <v>142</v>
      </c>
      <c r="BW1" s="71" t="s">
        <v>143</v>
      </c>
      <c r="BX1" s="72" t="s">
        <v>144</v>
      </c>
      <c r="BY1" s="73" t="s">
        <v>145</v>
      </c>
      <c r="BZ1" s="74" t="s">
        <v>146</v>
      </c>
      <c r="CA1" s="73" t="s">
        <v>147</v>
      </c>
      <c r="CB1" s="74" t="s">
        <v>148</v>
      </c>
      <c r="CC1" s="75" t="s">
        <v>149</v>
      </c>
      <c r="CD1" s="76" t="s">
        <v>150</v>
      </c>
      <c r="CE1" s="77" t="s">
        <v>151</v>
      </c>
      <c r="CF1" s="31" t="s">
        <v>152</v>
      </c>
      <c r="CG1" s="31" t="s">
        <v>153</v>
      </c>
      <c r="CH1" s="31" t="s">
        <v>154</v>
      </c>
      <c r="CI1" s="1" t="s">
        <v>155</v>
      </c>
      <c r="CJ1" s="31" t="s">
        <v>156</v>
      </c>
      <c r="CK1" s="77" t="s">
        <v>157</v>
      </c>
      <c r="CL1" s="74" t="s">
        <v>158</v>
      </c>
      <c r="CM1" s="1" t="s">
        <v>1340</v>
      </c>
      <c r="CN1" s="2" t="s">
        <v>1341</v>
      </c>
      <c r="CO1" s="835" t="s">
        <v>143</v>
      </c>
      <c r="CP1" s="836" t="s">
        <v>1342</v>
      </c>
      <c r="CQ1" s="836" t="s">
        <v>1343</v>
      </c>
      <c r="CR1" s="836" t="s">
        <v>1344</v>
      </c>
      <c r="CS1" s="836" t="s">
        <v>1345</v>
      </c>
      <c r="CT1" s="836" t="s">
        <v>875</v>
      </c>
      <c r="CU1" s="836" t="s">
        <v>149</v>
      </c>
      <c r="CV1" s="837" t="s">
        <v>150</v>
      </c>
      <c r="CW1" s="1" t="s">
        <v>150</v>
      </c>
      <c r="CX1" s="23" t="s">
        <v>149</v>
      </c>
      <c r="CY1" s="23" t="s">
        <v>189</v>
      </c>
      <c r="CZ1" s="23" t="s">
        <v>190</v>
      </c>
      <c r="DA1" s="88" t="s">
        <v>191</v>
      </c>
      <c r="DB1" s="89" t="s">
        <v>192</v>
      </c>
      <c r="DC1" s="21" t="s">
        <v>193</v>
      </c>
      <c r="DD1" s="90" t="s">
        <v>194</v>
      </c>
      <c r="DE1" s="91" t="s">
        <v>195</v>
      </c>
      <c r="DF1" s="91" t="s">
        <v>196</v>
      </c>
      <c r="DG1" s="91" t="s">
        <v>197</v>
      </c>
      <c r="DH1" s="91" t="s">
        <v>198</v>
      </c>
      <c r="DI1" s="92" t="s">
        <v>199</v>
      </c>
      <c r="DJ1" s="93" t="s">
        <v>200</v>
      </c>
      <c r="DK1" s="94" t="s">
        <v>201</v>
      </c>
      <c r="DL1" s="94" t="s">
        <v>202</v>
      </c>
      <c r="DM1" s="94" t="s">
        <v>203</v>
      </c>
      <c r="DN1" s="95" t="s">
        <v>204</v>
      </c>
      <c r="DO1" s="96" t="s">
        <v>205</v>
      </c>
      <c r="DP1" s="97" t="s">
        <v>206</v>
      </c>
      <c r="DQ1" s="98" t="s">
        <v>207</v>
      </c>
      <c r="DR1" s="99" t="s">
        <v>208</v>
      </c>
      <c r="DS1" s="99" t="s">
        <v>209</v>
      </c>
      <c r="DT1" s="100" t="s">
        <v>210</v>
      </c>
      <c r="DU1" s="100" t="s">
        <v>211</v>
      </c>
      <c r="DV1" s="100" t="s">
        <v>212</v>
      </c>
      <c r="DW1" s="101" t="s">
        <v>213</v>
      </c>
      <c r="DX1" s="101" t="s">
        <v>214</v>
      </c>
      <c r="DY1" s="101" t="s">
        <v>215</v>
      </c>
      <c r="DZ1" s="101" t="s">
        <v>216</v>
      </c>
      <c r="EA1" s="102" t="s">
        <v>217</v>
      </c>
      <c r="EB1" s="102" t="s">
        <v>218</v>
      </c>
      <c r="EC1" s="103" t="s">
        <v>219</v>
      </c>
      <c r="ED1" s="94" t="s">
        <v>220</v>
      </c>
      <c r="EE1" s="94" t="s">
        <v>221</v>
      </c>
      <c r="EF1" s="104" t="s">
        <v>222</v>
      </c>
      <c r="EG1" s="105" t="s">
        <v>223</v>
      </c>
      <c r="EH1" s="104" t="s">
        <v>224</v>
      </c>
      <c r="EI1" s="104" t="s">
        <v>225</v>
      </c>
      <c r="EJ1" s="104" t="s">
        <v>226</v>
      </c>
      <c r="EK1" s="104" t="s">
        <v>227</v>
      </c>
      <c r="EL1" s="106" t="s">
        <v>228</v>
      </c>
      <c r="EM1" s="104" t="s">
        <v>229</v>
      </c>
      <c r="EN1" s="104" t="s">
        <v>230</v>
      </c>
      <c r="EO1" s="104" t="s">
        <v>231</v>
      </c>
      <c r="EP1" s="104" t="s">
        <v>232</v>
      </c>
      <c r="EQ1" s="104" t="s">
        <v>233</v>
      </c>
      <c r="ER1" s="107" t="s">
        <v>2</v>
      </c>
      <c r="ES1" s="108" t="s">
        <v>234</v>
      </c>
      <c r="ET1" s="108" t="s">
        <v>235</v>
      </c>
      <c r="EU1" s="108" t="s">
        <v>236</v>
      </c>
      <c r="EV1" s="108" t="s">
        <v>237</v>
      </c>
      <c r="EW1" s="109" t="s">
        <v>238</v>
      </c>
      <c r="EX1" s="108" t="s">
        <v>239</v>
      </c>
      <c r="EY1" s="110" t="s">
        <v>240</v>
      </c>
      <c r="EZ1" s="838" t="s">
        <v>234</v>
      </c>
      <c r="FA1" s="839" t="s">
        <v>1346</v>
      </c>
      <c r="FB1" s="839" t="s">
        <v>1347</v>
      </c>
      <c r="FC1" s="839" t="s">
        <v>1348</v>
      </c>
      <c r="FD1" s="839" t="s">
        <v>1349</v>
      </c>
      <c r="FE1" s="840" t="s">
        <v>1350</v>
      </c>
      <c r="FF1" s="841" t="s">
        <v>1351</v>
      </c>
      <c r="FG1" s="842" t="s">
        <v>1352</v>
      </c>
      <c r="FH1" s="842" t="s">
        <v>1353</v>
      </c>
      <c r="FI1" s="843" t="s">
        <v>1354</v>
      </c>
      <c r="FJ1" s="844" t="s">
        <v>54</v>
      </c>
      <c r="FK1" s="845" t="s">
        <v>59</v>
      </c>
      <c r="FL1" s="846" t="s">
        <v>1355</v>
      </c>
      <c r="FM1" s="129" t="s">
        <v>300</v>
      </c>
      <c r="FN1" s="130" t="s">
        <v>301</v>
      </c>
      <c r="FO1" s="23"/>
      <c r="FP1" s="131" t="s">
        <v>300</v>
      </c>
      <c r="FQ1" s="132" t="s">
        <v>301</v>
      </c>
      <c r="FR1" s="133" t="s">
        <v>302</v>
      </c>
      <c r="FS1" s="134" t="s">
        <v>303</v>
      </c>
      <c r="FT1" s="135" t="s">
        <v>304</v>
      </c>
      <c r="FU1" s="136" t="s">
        <v>305</v>
      </c>
      <c r="FV1" s="135" t="s">
        <v>306</v>
      </c>
      <c r="FW1" s="135" t="s">
        <v>307</v>
      </c>
      <c r="FX1" s="135"/>
      <c r="FY1" s="137" t="s">
        <v>308</v>
      </c>
      <c r="FZ1" s="138" t="s">
        <v>309</v>
      </c>
      <c r="GA1" s="139" t="s">
        <v>310</v>
      </c>
      <c r="GB1" s="139" t="s">
        <v>311</v>
      </c>
      <c r="GC1" s="140" t="s">
        <v>312</v>
      </c>
      <c r="GD1" s="140" t="s">
        <v>313</v>
      </c>
      <c r="GE1" s="140" t="s">
        <v>314</v>
      </c>
      <c r="GF1" s="141" t="s">
        <v>315</v>
      </c>
      <c r="GG1" s="141" t="s">
        <v>316</v>
      </c>
      <c r="GH1" s="141" t="s">
        <v>317</v>
      </c>
      <c r="GI1" s="142" t="s">
        <v>240</v>
      </c>
      <c r="GJ1" s="142" t="s">
        <v>318</v>
      </c>
      <c r="GK1" s="143" t="s">
        <v>319</v>
      </c>
      <c r="GL1" s="143" t="s">
        <v>320</v>
      </c>
      <c r="GM1" s="143" t="s">
        <v>321</v>
      </c>
      <c r="GN1" s="143" t="s">
        <v>322</v>
      </c>
      <c r="GO1" s="143" t="s">
        <v>323</v>
      </c>
      <c r="GP1" s="143" t="s">
        <v>324</v>
      </c>
      <c r="GQ1" s="143" t="s">
        <v>325</v>
      </c>
      <c r="GR1" s="143" t="s">
        <v>326</v>
      </c>
      <c r="GS1" s="143" t="s">
        <v>327</v>
      </c>
      <c r="GT1" s="143" t="s">
        <v>328</v>
      </c>
      <c r="GU1" s="143" t="s">
        <v>329</v>
      </c>
      <c r="GV1" s="144" t="s">
        <v>330</v>
      </c>
      <c r="GW1" s="144" t="s">
        <v>331</v>
      </c>
      <c r="GX1" s="144" t="s">
        <v>332</v>
      </c>
      <c r="GY1" s="144" t="s">
        <v>333</v>
      </c>
      <c r="GZ1" s="144" t="s">
        <v>334</v>
      </c>
      <c r="HA1" s="144" t="s">
        <v>335</v>
      </c>
      <c r="HB1" s="144" t="s">
        <v>336</v>
      </c>
      <c r="HC1" s="144" t="s">
        <v>337</v>
      </c>
      <c r="HD1" s="144" t="s">
        <v>338</v>
      </c>
      <c r="HE1" s="144" t="s">
        <v>339</v>
      </c>
      <c r="HF1" s="144" t="s">
        <v>340</v>
      </c>
      <c r="HG1" s="144" t="s">
        <v>341</v>
      </c>
      <c r="HH1" s="144" t="s">
        <v>342</v>
      </c>
      <c r="HI1" s="143" t="s">
        <v>343</v>
      </c>
      <c r="HJ1" s="140" t="s">
        <v>344</v>
      </c>
      <c r="HK1" s="140" t="s">
        <v>345</v>
      </c>
      <c r="HL1" s="140" t="s">
        <v>346</v>
      </c>
      <c r="HM1" s="140" t="s">
        <v>347</v>
      </c>
      <c r="HN1" s="140" t="s">
        <v>348</v>
      </c>
      <c r="HO1" s="140" t="s">
        <v>349</v>
      </c>
      <c r="HP1" s="140" t="s">
        <v>350</v>
      </c>
      <c r="HQ1" s="140" t="s">
        <v>351</v>
      </c>
      <c r="HR1" s="140" t="s">
        <v>352</v>
      </c>
      <c r="HS1" s="140" t="s">
        <v>353</v>
      </c>
      <c r="HT1" s="140" t="s">
        <v>354</v>
      </c>
      <c r="HU1" s="140" t="s">
        <v>355</v>
      </c>
      <c r="HV1" s="140" t="s">
        <v>356</v>
      </c>
      <c r="HW1" s="140" t="s">
        <v>357</v>
      </c>
    </row>
    <row r="2" spans="1:231" ht="18" customHeight="1" x14ac:dyDescent="0.3">
      <c r="A2" s="6" t="s">
        <v>17</v>
      </c>
      <c r="B2" s="6" t="s">
        <v>18</v>
      </c>
      <c r="C2" s="6" t="s">
        <v>19</v>
      </c>
      <c r="D2" s="6" t="s">
        <v>20</v>
      </c>
      <c r="E2" s="6" t="s">
        <v>21</v>
      </c>
      <c r="F2" s="6" t="s">
        <v>22</v>
      </c>
      <c r="G2" s="6" t="s">
        <v>23</v>
      </c>
      <c r="H2" s="6" t="s">
        <v>24</v>
      </c>
      <c r="I2" s="6" t="s">
        <v>25</v>
      </c>
      <c r="J2" s="6" t="s">
        <v>26</v>
      </c>
      <c r="K2" s="6" t="s">
        <v>27</v>
      </c>
      <c r="L2" s="6" t="s">
        <v>28</v>
      </c>
      <c r="M2" s="6" t="s">
        <v>29</v>
      </c>
      <c r="N2" s="6" t="s">
        <v>30</v>
      </c>
      <c r="O2" s="6" t="s">
        <v>31</v>
      </c>
      <c r="P2" s="6" t="s">
        <v>32</v>
      </c>
      <c r="Q2" s="6" t="s">
        <v>33</v>
      </c>
      <c r="R2" s="6" t="s">
        <v>1356</v>
      </c>
      <c r="S2" s="6" t="s">
        <v>82</v>
      </c>
      <c r="T2" s="6" t="s">
        <v>83</v>
      </c>
      <c r="U2" s="6" t="s">
        <v>84</v>
      </c>
      <c r="V2" s="6" t="s">
        <v>85</v>
      </c>
      <c r="W2" s="6" t="s">
        <v>86</v>
      </c>
      <c r="X2" s="6" t="s">
        <v>87</v>
      </c>
      <c r="Y2" s="6" t="s">
        <v>88</v>
      </c>
      <c r="Z2" s="6" t="s">
        <v>89</v>
      </c>
      <c r="AA2" s="6" t="s">
        <v>90</v>
      </c>
      <c r="AB2" s="6" t="s">
        <v>91</v>
      </c>
      <c r="AC2" s="6" t="s">
        <v>92</v>
      </c>
      <c r="AD2" s="6" t="s">
        <v>93</v>
      </c>
      <c r="AE2" s="6" t="s">
        <v>94</v>
      </c>
      <c r="AF2" s="6" t="s">
        <v>95</v>
      </c>
      <c r="AG2" s="6" t="s">
        <v>96</v>
      </c>
      <c r="AH2" s="6" t="s">
        <v>97</v>
      </c>
      <c r="AI2" s="6" t="s">
        <v>98</v>
      </c>
      <c r="AJ2" s="6" t="s">
        <v>99</v>
      </c>
      <c r="AK2" s="6" t="s">
        <v>100</v>
      </c>
      <c r="AL2" s="6" t="s">
        <v>101</v>
      </c>
      <c r="AM2" s="6" t="s">
        <v>102</v>
      </c>
      <c r="AN2" s="6" t="s">
        <v>103</v>
      </c>
      <c r="AO2" s="6" t="s">
        <v>104</v>
      </c>
      <c r="AP2" s="6" t="s">
        <v>105</v>
      </c>
      <c r="AQ2" s="6" t="s">
        <v>106</v>
      </c>
      <c r="AR2" s="6" t="s">
        <v>107</v>
      </c>
      <c r="AS2" s="6" t="s">
        <v>108</v>
      </c>
      <c r="AT2" s="6" t="s">
        <v>109</v>
      </c>
      <c r="AU2" s="6" t="s">
        <v>110</v>
      </c>
      <c r="AV2" s="6" t="s">
        <v>111</v>
      </c>
      <c r="AW2" s="6" t="s">
        <v>112</v>
      </c>
      <c r="AX2" s="6" t="s">
        <v>113</v>
      </c>
      <c r="AY2" s="6" t="s">
        <v>114</v>
      </c>
      <c r="AZ2" s="6" t="s">
        <v>115</v>
      </c>
      <c r="BA2" s="6" t="s">
        <v>116</v>
      </c>
      <c r="BB2" s="6" t="s">
        <v>117</v>
      </c>
      <c r="BC2" s="6" t="s">
        <v>118</v>
      </c>
      <c r="BD2" s="6" t="s">
        <v>1357</v>
      </c>
      <c r="BE2" s="6" t="s">
        <v>1358</v>
      </c>
      <c r="BF2" s="6" t="s">
        <v>1359</v>
      </c>
      <c r="BG2" s="6" t="s">
        <v>1360</v>
      </c>
      <c r="BH2" s="6" t="s">
        <v>1361</v>
      </c>
      <c r="BI2" s="6" t="s">
        <v>159</v>
      </c>
      <c r="BJ2" s="6" t="s">
        <v>160</v>
      </c>
      <c r="BK2" s="6" t="s">
        <v>161</v>
      </c>
      <c r="BL2" s="6" t="s">
        <v>162</v>
      </c>
      <c r="BM2" s="6" t="s">
        <v>163</v>
      </c>
      <c r="BN2" s="6" t="s">
        <v>164</v>
      </c>
      <c r="BO2" s="6" t="s">
        <v>165</v>
      </c>
      <c r="BP2" s="6" t="s">
        <v>166</v>
      </c>
      <c r="BQ2" s="6" t="s">
        <v>167</v>
      </c>
      <c r="BR2" s="6" t="s">
        <v>168</v>
      </c>
      <c r="BS2" s="6" t="s">
        <v>169</v>
      </c>
      <c r="BT2" s="6" t="s">
        <v>170</v>
      </c>
      <c r="BU2" s="6" t="s">
        <v>171</v>
      </c>
      <c r="BV2" s="6" t="s">
        <v>172</v>
      </c>
      <c r="BW2" s="6" t="s">
        <v>173</v>
      </c>
      <c r="BX2" s="6" t="s">
        <v>174</v>
      </c>
      <c r="BY2" s="6" t="s">
        <v>175</v>
      </c>
      <c r="BZ2" s="6" t="s">
        <v>176</v>
      </c>
      <c r="CA2" s="6" t="s">
        <v>177</v>
      </c>
      <c r="CB2" s="6" t="s">
        <v>178</v>
      </c>
      <c r="CC2" s="6" t="s">
        <v>179</v>
      </c>
      <c r="CD2" s="6" t="s">
        <v>180</v>
      </c>
      <c r="CE2" s="6" t="s">
        <v>181</v>
      </c>
      <c r="CF2" s="6" t="s">
        <v>182</v>
      </c>
      <c r="CG2" s="6" t="s">
        <v>183</v>
      </c>
      <c r="CH2" s="6" t="s">
        <v>184</v>
      </c>
      <c r="CI2" s="6" t="s">
        <v>185</v>
      </c>
      <c r="CJ2" s="6" t="s">
        <v>186</v>
      </c>
      <c r="CK2" s="6" t="s">
        <v>187</v>
      </c>
      <c r="CL2" s="6" t="s">
        <v>188</v>
      </c>
      <c r="CM2" s="6" t="s">
        <v>1362</v>
      </c>
      <c r="CN2" s="6" t="s">
        <v>1363</v>
      </c>
      <c r="CO2" s="6" t="s">
        <v>1364</v>
      </c>
      <c r="CP2" s="6" t="s">
        <v>1365</v>
      </c>
      <c r="CQ2" s="6" t="s">
        <v>1366</v>
      </c>
      <c r="CR2" s="6" t="s">
        <v>1367</v>
      </c>
      <c r="CS2" s="6" t="s">
        <v>1368</v>
      </c>
      <c r="CT2" s="6" t="s">
        <v>1369</v>
      </c>
      <c r="CU2" s="6" t="s">
        <v>1370</v>
      </c>
      <c r="CV2" s="6" t="s">
        <v>1371</v>
      </c>
      <c r="CW2" s="6" t="s">
        <v>1372</v>
      </c>
      <c r="CX2" s="6" t="s">
        <v>1373</v>
      </c>
      <c r="CY2" s="6" t="s">
        <v>241</v>
      </c>
      <c r="CZ2" s="6" t="s">
        <v>242</v>
      </c>
      <c r="DA2" s="6" t="s">
        <v>243</v>
      </c>
      <c r="DB2" s="6" t="s">
        <v>244</v>
      </c>
      <c r="DC2" s="6" t="s">
        <v>245</v>
      </c>
      <c r="DD2" s="6" t="s">
        <v>246</v>
      </c>
      <c r="DE2" s="6" t="s">
        <v>247</v>
      </c>
      <c r="DF2" s="6" t="s">
        <v>248</v>
      </c>
      <c r="DG2" s="6" t="s">
        <v>249</v>
      </c>
      <c r="DH2" s="6" t="s">
        <v>250</v>
      </c>
      <c r="DI2" s="6" t="s">
        <v>251</v>
      </c>
      <c r="DJ2" s="6" t="s">
        <v>252</v>
      </c>
      <c r="DK2" s="6" t="s">
        <v>253</v>
      </c>
      <c r="DL2" s="6" t="s">
        <v>254</v>
      </c>
      <c r="DM2" s="6" t="s">
        <v>255</v>
      </c>
      <c r="DN2" s="6" t="s">
        <v>256</v>
      </c>
      <c r="DO2" s="6" t="s">
        <v>257</v>
      </c>
      <c r="DP2" s="6" t="s">
        <v>258</v>
      </c>
      <c r="DQ2" s="6" t="s">
        <v>259</v>
      </c>
      <c r="DR2" s="6" t="s">
        <v>260</v>
      </c>
      <c r="DS2" s="6" t="s">
        <v>261</v>
      </c>
      <c r="DT2" s="6" t="s">
        <v>262</v>
      </c>
      <c r="DU2" s="6" t="s">
        <v>263</v>
      </c>
      <c r="DV2" s="6" t="s">
        <v>264</v>
      </c>
      <c r="DW2" s="6" t="s">
        <v>265</v>
      </c>
      <c r="DX2" s="6" t="s">
        <v>266</v>
      </c>
      <c r="DY2" s="6" t="s">
        <v>267</v>
      </c>
      <c r="DZ2" s="6" t="s">
        <v>268</v>
      </c>
      <c r="EA2" s="6" t="s">
        <v>269</v>
      </c>
      <c r="EB2" s="6" t="s">
        <v>270</v>
      </c>
      <c r="EC2" s="6" t="s">
        <v>271</v>
      </c>
      <c r="ED2" s="6" t="s">
        <v>272</v>
      </c>
      <c r="EE2" s="6" t="s">
        <v>273</v>
      </c>
      <c r="EF2" s="6" t="s">
        <v>274</v>
      </c>
      <c r="EG2" s="6" t="s">
        <v>275</v>
      </c>
      <c r="EH2" s="6" t="s">
        <v>276</v>
      </c>
      <c r="EI2" s="6" t="s">
        <v>277</v>
      </c>
      <c r="EJ2" s="6" t="s">
        <v>278</v>
      </c>
      <c r="EK2" s="6" t="s">
        <v>279</v>
      </c>
      <c r="EL2" s="6" t="s">
        <v>280</v>
      </c>
      <c r="EM2" s="6" t="s">
        <v>281</v>
      </c>
      <c r="EN2" s="6" t="s">
        <v>282</v>
      </c>
      <c r="EO2" s="6" t="s">
        <v>283</v>
      </c>
      <c r="EP2" s="6" t="s">
        <v>284</v>
      </c>
      <c r="EQ2" s="6" t="s">
        <v>285</v>
      </c>
      <c r="ER2" s="6" t="s">
        <v>286</v>
      </c>
      <c r="ES2" s="6" t="s">
        <v>287</v>
      </c>
      <c r="ET2" s="6" t="s">
        <v>288</v>
      </c>
      <c r="EU2" s="6" t="s">
        <v>289</v>
      </c>
      <c r="EV2" s="6" t="s">
        <v>290</v>
      </c>
      <c r="EW2" s="6" t="s">
        <v>291</v>
      </c>
      <c r="EX2" s="6" t="s">
        <v>292</v>
      </c>
      <c r="EY2" s="6" t="s">
        <v>293</v>
      </c>
      <c r="EZ2" s="6" t="s">
        <v>1374</v>
      </c>
      <c r="FA2" s="6" t="s">
        <v>1375</v>
      </c>
      <c r="FB2" s="6" t="s">
        <v>1376</v>
      </c>
      <c r="FC2" s="6" t="s">
        <v>1377</v>
      </c>
      <c r="FD2" s="6" t="s">
        <v>1378</v>
      </c>
      <c r="FE2" s="6" t="s">
        <v>1379</v>
      </c>
      <c r="FF2" s="6" t="s">
        <v>1380</v>
      </c>
      <c r="FG2" s="6" t="s">
        <v>1381</v>
      </c>
      <c r="FH2" s="6" t="s">
        <v>1382</v>
      </c>
      <c r="FI2" s="6" t="s">
        <v>1383</v>
      </c>
      <c r="FJ2" s="6" t="s">
        <v>1384</v>
      </c>
      <c r="FK2" s="6" t="s">
        <v>1385</v>
      </c>
      <c r="FL2" s="6" t="s">
        <v>1386</v>
      </c>
      <c r="FM2" s="6" t="s">
        <v>358</v>
      </c>
      <c r="FN2" s="6" t="s">
        <v>359</v>
      </c>
      <c r="FO2" s="6" t="s">
        <v>360</v>
      </c>
      <c r="FP2" s="6" t="s">
        <v>361</v>
      </c>
      <c r="FQ2" s="6" t="s">
        <v>362</v>
      </c>
      <c r="FR2" s="6" t="s">
        <v>363</v>
      </c>
      <c r="FS2" s="6" t="s">
        <v>364</v>
      </c>
      <c r="FT2" s="6" t="s">
        <v>365</v>
      </c>
      <c r="FU2" s="6" t="s">
        <v>366</v>
      </c>
      <c r="FV2" s="6" t="s">
        <v>367</v>
      </c>
      <c r="FW2" s="6" t="s">
        <v>368</v>
      </c>
      <c r="FX2" s="6" t="s">
        <v>369</v>
      </c>
      <c r="FY2" s="6" t="s">
        <v>370</v>
      </c>
      <c r="FZ2" s="6" t="s">
        <v>371</v>
      </c>
      <c r="GA2" s="6" t="s">
        <v>372</v>
      </c>
      <c r="GB2" s="6" t="s">
        <v>373</v>
      </c>
      <c r="GC2" s="6" t="s">
        <v>374</v>
      </c>
      <c r="GD2" s="6" t="s">
        <v>375</v>
      </c>
      <c r="GE2" s="6" t="s">
        <v>376</v>
      </c>
      <c r="GF2" s="6" t="s">
        <v>377</v>
      </c>
      <c r="GG2" s="6" t="s">
        <v>378</v>
      </c>
      <c r="GH2" s="6" t="s">
        <v>379</v>
      </c>
      <c r="GI2" s="6" t="s">
        <v>380</v>
      </c>
      <c r="GJ2" s="6" t="s">
        <v>381</v>
      </c>
      <c r="GK2" s="6" t="s">
        <v>382</v>
      </c>
      <c r="GL2" s="6" t="s">
        <v>383</v>
      </c>
      <c r="GM2" s="6" t="s">
        <v>384</v>
      </c>
      <c r="GN2" s="6" t="s">
        <v>385</v>
      </c>
      <c r="GO2" s="6" t="s">
        <v>386</v>
      </c>
      <c r="GP2" s="6" t="s">
        <v>387</v>
      </c>
      <c r="GQ2" s="6" t="s">
        <v>388</v>
      </c>
      <c r="GR2" s="6" t="s">
        <v>389</v>
      </c>
      <c r="GS2" s="6" t="s">
        <v>390</v>
      </c>
      <c r="GT2" s="6" t="s">
        <v>391</v>
      </c>
      <c r="GU2" s="6" t="s">
        <v>392</v>
      </c>
      <c r="GV2" s="6" t="s">
        <v>393</v>
      </c>
      <c r="GW2" s="6" t="s">
        <v>394</v>
      </c>
      <c r="GX2" s="6" t="s">
        <v>395</v>
      </c>
      <c r="GY2" s="6" t="s">
        <v>396</v>
      </c>
      <c r="GZ2" s="6" t="s">
        <v>397</v>
      </c>
      <c r="HA2" s="6" t="s">
        <v>398</v>
      </c>
      <c r="HB2" s="6" t="s">
        <v>399</v>
      </c>
      <c r="HC2" s="6" t="s">
        <v>400</v>
      </c>
      <c r="HD2" s="6" t="s">
        <v>401</v>
      </c>
      <c r="HE2" s="6" t="s">
        <v>402</v>
      </c>
      <c r="HF2" s="6" t="s">
        <v>403</v>
      </c>
      <c r="HG2" s="6" t="s">
        <v>404</v>
      </c>
      <c r="HH2" s="6" t="s">
        <v>405</v>
      </c>
      <c r="HI2" s="6" t="s">
        <v>406</v>
      </c>
      <c r="HJ2" s="6" t="s">
        <v>407</v>
      </c>
      <c r="HK2" s="6" t="s">
        <v>408</v>
      </c>
      <c r="HL2" s="6" t="s">
        <v>409</v>
      </c>
      <c r="HM2" s="6" t="s">
        <v>410</v>
      </c>
      <c r="HN2" s="6" t="s">
        <v>411</v>
      </c>
      <c r="HO2" s="6" t="s">
        <v>412</v>
      </c>
      <c r="HP2" s="6" t="s">
        <v>413</v>
      </c>
      <c r="HQ2" s="6" t="s">
        <v>414</v>
      </c>
      <c r="HR2" s="6" t="s">
        <v>415</v>
      </c>
      <c r="HS2" s="6" t="s">
        <v>416</v>
      </c>
      <c r="HT2" s="6" t="s">
        <v>417</v>
      </c>
      <c r="HU2" s="6" t="s">
        <v>418</v>
      </c>
      <c r="HV2" s="6" t="s">
        <v>419</v>
      </c>
      <c r="HW2" s="6" t="s">
        <v>420</v>
      </c>
    </row>
    <row r="3" spans="1:231" x14ac:dyDescent="0.3">
      <c r="A3" s="7">
        <v>64</v>
      </c>
      <c r="B3" s="7">
        <f>COUNTIFS($D$3:D3,D3,$F$3:F3,F3)</f>
        <v>1</v>
      </c>
      <c r="C3" s="312">
        <v>5100</v>
      </c>
      <c r="D3" s="362" t="s">
        <v>1198</v>
      </c>
      <c r="E3" s="20"/>
      <c r="F3" s="17">
        <v>6902045359</v>
      </c>
      <c r="G3" s="11">
        <v>47</v>
      </c>
      <c r="H3" s="17" t="s">
        <v>1199</v>
      </c>
      <c r="I3" s="18"/>
      <c r="J3" s="19"/>
      <c r="K3" s="172" t="s">
        <v>36</v>
      </c>
      <c r="L3" s="20"/>
      <c r="M3" s="20"/>
      <c r="N3" s="20"/>
      <c r="O3" s="20"/>
      <c r="P3" s="169"/>
      <c r="Q3" s="169"/>
      <c r="R3" s="796"/>
      <c r="S3" s="179"/>
      <c r="T3" s="180"/>
      <c r="U3" s="181"/>
      <c r="V3" s="180"/>
      <c r="W3" s="188"/>
      <c r="X3" s="180"/>
      <c r="Y3" s="180"/>
      <c r="Z3" s="182"/>
      <c r="AA3" s="20"/>
      <c r="AB3" s="11"/>
      <c r="AC3" s="20"/>
      <c r="AD3" s="20"/>
      <c r="AE3" s="20"/>
      <c r="AF3" s="20"/>
      <c r="AG3" s="219"/>
      <c r="AH3" s="220"/>
      <c r="AI3" s="7"/>
      <c r="AJ3" s="84">
        <v>9.9</v>
      </c>
      <c r="AK3" s="189"/>
      <c r="AL3" s="7"/>
      <c r="AM3" s="185"/>
      <c r="AN3" s="7"/>
      <c r="AO3" s="190">
        <v>30.9</v>
      </c>
      <c r="AP3" s="39">
        <v>65.5</v>
      </c>
      <c r="AQ3" s="191">
        <v>0.65</v>
      </c>
      <c r="AR3" s="41">
        <f t="shared" ref="AR3:AR34" si="0">AO3+AP3+AQ3</f>
        <v>97.050000000000011</v>
      </c>
      <c r="AS3" s="42">
        <f t="shared" ref="AS3:AS34" si="1">AO3/AP3</f>
        <v>0.47175572519083969</v>
      </c>
      <c r="AT3" s="43">
        <f t="shared" ref="AT3:AT34" si="2">AO3/AP3*AQ3</f>
        <v>0.30664122137404581</v>
      </c>
      <c r="AU3" s="44">
        <f t="shared" ref="AU3:AU34" si="3">AO3/(AP3+AQ3)</f>
        <v>0.46712018140589562</v>
      </c>
      <c r="AV3" s="84">
        <v>29.327999999999996</v>
      </c>
      <c r="AW3" s="45">
        <f t="shared" ref="AW3:AW34" si="4">95-AY3</f>
        <v>94.912621359223294</v>
      </c>
      <c r="AX3" s="46">
        <v>2.7000000000000003E-2</v>
      </c>
      <c r="AY3" s="45">
        <f t="shared" ref="AY3:AY19" si="5">AX3*100/AO3</f>
        <v>8.7378640776699032E-2</v>
      </c>
      <c r="AZ3" s="45" t="s">
        <v>121</v>
      </c>
      <c r="BA3" s="47" t="s">
        <v>121</v>
      </c>
      <c r="BB3" s="192">
        <v>0.14000000000000001</v>
      </c>
      <c r="BC3" s="193">
        <v>1.7736600000000002</v>
      </c>
      <c r="BD3" s="193"/>
      <c r="BE3" s="7">
        <v>90.5</v>
      </c>
      <c r="BF3" s="7"/>
      <c r="BG3" s="84">
        <v>69.3</v>
      </c>
      <c r="BH3" s="45"/>
      <c r="BI3" s="194" t="s">
        <v>121</v>
      </c>
      <c r="BJ3" s="45">
        <v>61.711079943899023</v>
      </c>
      <c r="BK3" s="45">
        <v>38.288920056100984</v>
      </c>
      <c r="BL3" s="195">
        <v>1.6117216117216118</v>
      </c>
      <c r="BM3" s="79">
        <v>0.47894999999999999</v>
      </c>
      <c r="BN3" s="80">
        <f>BM3*100/AO3</f>
        <v>1.55</v>
      </c>
      <c r="BO3" s="307">
        <v>4.6350000000000009E-2</v>
      </c>
      <c r="BP3" s="7">
        <v>9.41</v>
      </c>
      <c r="BQ3" s="48">
        <v>23.3</v>
      </c>
      <c r="BR3" s="197">
        <v>2.4760892667375134</v>
      </c>
      <c r="BS3" s="198">
        <v>75.400000000000006</v>
      </c>
      <c r="BT3" s="199"/>
      <c r="BU3" s="199"/>
      <c r="BV3" s="199"/>
      <c r="BW3" s="344"/>
      <c r="BX3" s="199">
        <v>51.4</v>
      </c>
      <c r="BY3" s="200">
        <f t="shared" ref="BY3:BY8" si="6">BX3*AP3/100</f>
        <v>33.667000000000002</v>
      </c>
      <c r="BZ3" s="199">
        <v>23.6</v>
      </c>
      <c r="CA3" s="200">
        <f>BZ3*AP3/100</f>
        <v>15.458000000000002</v>
      </c>
      <c r="CB3" s="199">
        <v>24.7</v>
      </c>
      <c r="CC3" s="200">
        <f>CB3*AP3/100</f>
        <v>16.1785</v>
      </c>
      <c r="CD3" s="199"/>
      <c r="CE3" s="45"/>
      <c r="CG3" s="7"/>
      <c r="CH3" s="7"/>
      <c r="CI3" s="7"/>
      <c r="CJ3" s="198">
        <v>82.2</v>
      </c>
      <c r="CK3" s="7"/>
      <c r="CL3" s="45">
        <f t="shared" ref="CL3:CL34" si="7">BX3/BZ3</f>
        <v>2.1779661016949152</v>
      </c>
      <c r="CM3" s="7"/>
      <c r="CN3" s="7"/>
      <c r="CO3" s="618"/>
      <c r="CP3" s="13"/>
      <c r="CQ3" s="13"/>
      <c r="CR3" s="13"/>
      <c r="CS3" s="13"/>
      <c r="CT3" s="13"/>
      <c r="CU3" s="13"/>
      <c r="CV3" s="13"/>
      <c r="CW3" s="36"/>
      <c r="CX3" s="9"/>
      <c r="CY3" s="9" t="s">
        <v>506</v>
      </c>
      <c r="CZ3" s="9">
        <v>2</v>
      </c>
      <c r="DA3" s="9" t="s">
        <v>884</v>
      </c>
      <c r="DB3" s="49" t="s">
        <v>884</v>
      </c>
      <c r="DC3" s="35"/>
      <c r="DD3" s="35"/>
      <c r="DE3" s="550"/>
      <c r="DF3" s="550"/>
      <c r="DG3" s="550"/>
      <c r="DH3" s="550"/>
      <c r="DI3" s="243" t="s">
        <v>297</v>
      </c>
      <c r="DJ3" s="210"/>
      <c r="DK3" s="9">
        <v>2</v>
      </c>
      <c r="DL3" s="9" t="s">
        <v>461</v>
      </c>
      <c r="DM3" s="7"/>
      <c r="DN3" s="9">
        <v>0</v>
      </c>
      <c r="DO3" s="9">
        <v>0</v>
      </c>
      <c r="DP3" s="211" t="s">
        <v>38</v>
      </c>
      <c r="DQ3" s="9" t="s">
        <v>38</v>
      </c>
      <c r="DR3" s="11" t="s">
        <v>38</v>
      </c>
      <c r="DS3" s="11" t="s">
        <v>38</v>
      </c>
      <c r="DT3" s="11" t="s">
        <v>38</v>
      </c>
      <c r="DU3" s="11" t="s">
        <v>38</v>
      </c>
      <c r="DV3" s="11" t="s">
        <v>38</v>
      </c>
      <c r="DW3" s="11" t="s">
        <v>38</v>
      </c>
      <c r="DX3" s="11" t="s">
        <v>38</v>
      </c>
      <c r="DY3" s="11" t="s">
        <v>38</v>
      </c>
      <c r="DZ3" s="11" t="s">
        <v>38</v>
      </c>
      <c r="EA3" s="11" t="s">
        <v>38</v>
      </c>
      <c r="EB3" s="7"/>
      <c r="EC3" s="741">
        <v>2</v>
      </c>
      <c r="ED3" s="9">
        <v>5</v>
      </c>
      <c r="EE3" s="9">
        <v>11</v>
      </c>
      <c r="EF3" s="9">
        <v>2</v>
      </c>
      <c r="EG3" s="212"/>
      <c r="EH3" s="9">
        <v>0</v>
      </c>
      <c r="EI3" s="9">
        <v>177</v>
      </c>
      <c r="EJ3" s="9">
        <v>92</v>
      </c>
      <c r="EK3" s="84">
        <f>EJ3/(EI3*EI3*0.01*0.01)</f>
        <v>29.365763350250564</v>
      </c>
      <c r="EL3" s="9">
        <v>0</v>
      </c>
      <c r="EM3" s="211" t="s">
        <v>38</v>
      </c>
      <c r="EN3" s="9">
        <v>1</v>
      </c>
      <c r="EO3" s="9">
        <v>1</v>
      </c>
      <c r="EP3" s="187">
        <v>1</v>
      </c>
      <c r="EQ3" s="104"/>
      <c r="ER3" s="952">
        <v>5100</v>
      </c>
      <c r="ES3" s="589"/>
      <c r="ET3" s="589"/>
      <c r="EU3" s="589"/>
      <c r="EV3" s="589"/>
      <c r="EW3" s="590"/>
      <c r="EX3" s="589"/>
      <c r="EY3" s="589"/>
      <c r="EZ3" s="589"/>
      <c r="FA3" s="589"/>
      <c r="FB3" s="589"/>
      <c r="FC3" s="589"/>
      <c r="FD3" s="589"/>
      <c r="FE3" s="589"/>
      <c r="FF3" s="971"/>
      <c r="FG3" s="971"/>
      <c r="FH3" s="971"/>
      <c r="FI3" s="971"/>
      <c r="FJ3" s="984"/>
      <c r="FK3" s="985"/>
      <c r="FL3" s="104"/>
      <c r="FM3" s="104"/>
      <c r="FN3" s="216"/>
      <c r="FO3" s="114"/>
      <c r="FP3" s="84">
        <v>9.9</v>
      </c>
      <c r="FQ3" s="217"/>
      <c r="FR3" s="114"/>
      <c r="FS3" s="114"/>
      <c r="FT3" s="114"/>
      <c r="FU3" s="114"/>
      <c r="FV3" s="114"/>
      <c r="FW3" s="114"/>
      <c r="FX3" s="55"/>
      <c r="FY3" s="152"/>
      <c r="FZ3" s="213"/>
      <c r="GA3" s="11"/>
      <c r="GB3" s="215"/>
      <c r="GC3" s="322"/>
      <c r="GD3" s="322"/>
      <c r="GE3" s="322"/>
      <c r="GF3" s="156"/>
      <c r="GG3" s="156"/>
      <c r="GH3" s="156"/>
      <c r="GI3" s="156"/>
      <c r="GJ3" s="156"/>
      <c r="GK3" s="156"/>
      <c r="GL3" s="156"/>
      <c r="GM3" s="156"/>
      <c r="GN3" s="156"/>
      <c r="GO3" s="156"/>
      <c r="GP3" s="156"/>
      <c r="GQ3" s="156"/>
      <c r="GR3" s="156"/>
      <c r="GS3" s="156"/>
      <c r="GT3" s="156"/>
      <c r="GU3" s="156"/>
      <c r="GV3" s="156"/>
      <c r="GW3" s="156"/>
      <c r="GX3" s="156"/>
      <c r="GY3" s="156"/>
      <c r="GZ3" s="156"/>
      <c r="HA3" s="156"/>
      <c r="HB3" s="156"/>
      <c r="HC3" s="156"/>
      <c r="HD3" s="156"/>
      <c r="HE3" s="156"/>
      <c r="HF3" s="156"/>
      <c r="HG3" s="156"/>
      <c r="HH3" s="156"/>
      <c r="HI3" s="156"/>
      <c r="HJ3" s="156"/>
      <c r="HK3" s="156"/>
      <c r="HL3" s="156"/>
      <c r="HM3" s="156"/>
      <c r="HN3" s="156"/>
      <c r="HO3" s="156"/>
      <c r="HP3" s="156"/>
      <c r="HQ3" s="156"/>
      <c r="HR3" s="156"/>
      <c r="HS3" s="156"/>
      <c r="HT3" s="156"/>
      <c r="HU3" s="156"/>
      <c r="HV3" s="156"/>
      <c r="HW3" s="156"/>
    </row>
    <row r="4" spans="1:231" x14ac:dyDescent="0.3">
      <c r="A4" s="7">
        <v>80</v>
      </c>
      <c r="B4" s="7">
        <f>COUNTIFS($D$3:D4,D4,$F$3:F4,F4)</f>
        <v>1</v>
      </c>
      <c r="C4" s="170">
        <v>5316</v>
      </c>
      <c r="D4" s="503" t="s">
        <v>1298</v>
      </c>
      <c r="E4" s="16" t="s">
        <v>1005</v>
      </c>
      <c r="F4" s="17">
        <v>510118356</v>
      </c>
      <c r="G4" s="11">
        <v>65</v>
      </c>
      <c r="H4" s="17" t="s">
        <v>911</v>
      </c>
      <c r="I4" s="171" t="s">
        <v>440</v>
      </c>
      <c r="J4" s="19"/>
      <c r="K4" s="172" t="s">
        <v>36</v>
      </c>
      <c r="L4" s="20">
        <v>11</v>
      </c>
      <c r="M4" s="20">
        <v>9</v>
      </c>
      <c r="N4" s="20"/>
      <c r="O4" s="20"/>
      <c r="P4" s="169"/>
      <c r="Q4" s="169"/>
      <c r="R4" s="796"/>
      <c r="S4" s="179"/>
      <c r="T4" s="180"/>
      <c r="U4" s="181"/>
      <c r="V4" s="180"/>
      <c r="W4" s="188"/>
      <c r="X4" s="180"/>
      <c r="Y4" s="180"/>
      <c r="Z4" s="182"/>
      <c r="AA4" s="20"/>
      <c r="AB4" s="11"/>
      <c r="AC4" s="20"/>
      <c r="AD4" s="20"/>
      <c r="AE4" s="20"/>
      <c r="AF4" s="20"/>
      <c r="AG4" s="58" t="s">
        <v>448</v>
      </c>
      <c r="AH4" s="114"/>
      <c r="AI4" s="7"/>
      <c r="AJ4" s="84">
        <v>62</v>
      </c>
      <c r="AK4" s="189"/>
      <c r="AL4" s="7"/>
      <c r="AM4" s="185"/>
      <c r="AN4" s="7"/>
      <c r="AO4" s="190">
        <v>26.9</v>
      </c>
      <c r="AP4" s="39">
        <v>61.1</v>
      </c>
      <c r="AQ4" s="191">
        <v>3.38</v>
      </c>
      <c r="AR4" s="340">
        <f t="shared" si="0"/>
        <v>91.38</v>
      </c>
      <c r="AS4" s="42">
        <f t="shared" si="1"/>
        <v>0.44026186579378063</v>
      </c>
      <c r="AT4" s="43">
        <f t="shared" si="2"/>
        <v>1.4880851063829785</v>
      </c>
      <c r="AU4" s="44">
        <f t="shared" si="3"/>
        <v>0.41718362282878407</v>
      </c>
      <c r="AV4" s="84">
        <v>23.754999999999995</v>
      </c>
      <c r="AW4" s="45">
        <f t="shared" si="4"/>
        <v>88.3085501858736</v>
      </c>
      <c r="AX4" s="46">
        <v>1.8</v>
      </c>
      <c r="AY4" s="45">
        <f t="shared" si="5"/>
        <v>6.6914498141263943</v>
      </c>
      <c r="AZ4" s="45">
        <v>45.93</v>
      </c>
      <c r="BA4" s="47" t="s">
        <v>121</v>
      </c>
      <c r="BB4" s="192">
        <v>9.7000000000000003E-2</v>
      </c>
      <c r="BC4" s="193">
        <v>1.9421799999999998</v>
      </c>
      <c r="BD4" s="80"/>
      <c r="BE4" s="7">
        <v>99.6</v>
      </c>
      <c r="BF4" s="7"/>
      <c r="BG4" s="84">
        <v>32.5</v>
      </c>
      <c r="BH4" s="45"/>
      <c r="BI4" s="194">
        <v>6.17</v>
      </c>
      <c r="BJ4" s="45">
        <v>56.807511737089193</v>
      </c>
      <c r="BK4" s="45">
        <v>43.1924882629108</v>
      </c>
      <c r="BL4" s="195">
        <v>1.3152173913043477</v>
      </c>
      <c r="BM4" s="79">
        <v>0.47881999999999997</v>
      </c>
      <c r="BN4" s="80">
        <f>BM4*100/AO4</f>
        <v>1.78</v>
      </c>
      <c r="BO4" s="45">
        <v>0</v>
      </c>
      <c r="BP4" s="7">
        <v>1.87</v>
      </c>
      <c r="BQ4" s="48">
        <v>3.43</v>
      </c>
      <c r="BR4" s="197">
        <v>1.8342245989304813</v>
      </c>
      <c r="BS4" s="198">
        <v>65.3</v>
      </c>
      <c r="BT4" s="199">
        <v>91.9</v>
      </c>
      <c r="BU4" s="199"/>
      <c r="BV4" s="199">
        <f>100-BT4</f>
        <v>8.0999999999999943</v>
      </c>
      <c r="BW4" s="344"/>
      <c r="BX4" s="199">
        <v>36.799999999999997</v>
      </c>
      <c r="BY4" s="200">
        <f t="shared" si="6"/>
        <v>22.4848</v>
      </c>
      <c r="BZ4" s="199">
        <v>40.799999999999997</v>
      </c>
      <c r="CA4" s="200">
        <f>BZ4*AP4/100</f>
        <v>24.928800000000003</v>
      </c>
      <c r="CB4" s="199">
        <v>20.8</v>
      </c>
      <c r="CC4" s="200">
        <f>CB4*AP4/100</f>
        <v>12.708800000000002</v>
      </c>
      <c r="CD4" s="199"/>
      <c r="CE4" s="45"/>
      <c r="CG4" s="7"/>
      <c r="CH4" s="7"/>
      <c r="CI4" s="7"/>
      <c r="CJ4" s="198"/>
      <c r="CK4" s="7"/>
      <c r="CL4" s="45">
        <f t="shared" si="7"/>
        <v>0.90196078431372551</v>
      </c>
      <c r="CM4" s="7"/>
      <c r="CN4" s="7"/>
      <c r="CO4" s="618"/>
      <c r="CP4" s="13"/>
      <c r="CQ4" s="13"/>
      <c r="CR4" s="13"/>
      <c r="CS4" s="13"/>
      <c r="CT4" s="13"/>
      <c r="CU4" s="13"/>
      <c r="CV4" s="634"/>
      <c r="CW4" s="36"/>
      <c r="CX4" s="9"/>
      <c r="CY4" s="9" t="s">
        <v>453</v>
      </c>
      <c r="CZ4" s="9">
        <v>4</v>
      </c>
      <c r="DA4" s="9" t="s">
        <v>884</v>
      </c>
      <c r="DB4" s="49" t="s">
        <v>884</v>
      </c>
      <c r="DC4" s="35"/>
      <c r="DD4" s="35"/>
      <c r="DE4" s="550"/>
      <c r="DF4" s="550"/>
      <c r="DG4" s="550"/>
      <c r="DH4" s="550"/>
      <c r="DI4" s="243" t="s">
        <v>297</v>
      </c>
      <c r="DJ4" s="210"/>
      <c r="DK4" s="9">
        <v>2</v>
      </c>
      <c r="DL4" s="9" t="s">
        <v>511</v>
      </c>
      <c r="DM4" s="7"/>
      <c r="DN4" s="9">
        <v>0</v>
      </c>
      <c r="DO4" s="9">
        <v>1</v>
      </c>
      <c r="DP4" s="211">
        <v>35065</v>
      </c>
      <c r="DQ4" s="9">
        <v>0</v>
      </c>
      <c r="DR4" s="11" t="s">
        <v>38</v>
      </c>
      <c r="DS4" s="11" t="s">
        <v>38</v>
      </c>
      <c r="DT4" s="11">
        <v>1749</v>
      </c>
      <c r="DU4" s="11">
        <v>33.5</v>
      </c>
      <c r="DV4" s="11">
        <v>66.5</v>
      </c>
      <c r="DW4" s="11" t="s">
        <v>38</v>
      </c>
      <c r="DX4" s="11" t="s">
        <v>38</v>
      </c>
      <c r="DY4" s="11" t="s">
        <v>38</v>
      </c>
      <c r="DZ4" s="11" t="s">
        <v>38</v>
      </c>
      <c r="EA4" s="11">
        <v>0</v>
      </c>
      <c r="EB4" s="7"/>
      <c r="EC4" s="9">
        <v>4</v>
      </c>
      <c r="ED4" s="9">
        <v>9</v>
      </c>
      <c r="EE4" s="9">
        <v>11</v>
      </c>
      <c r="EF4" s="9">
        <v>3</v>
      </c>
      <c r="EG4" s="212">
        <v>1</v>
      </c>
      <c r="EH4" s="9">
        <v>1</v>
      </c>
      <c r="EI4" s="9">
        <v>170</v>
      </c>
      <c r="EJ4" s="9">
        <v>90</v>
      </c>
      <c r="EK4" s="84">
        <f>EJ4/(EI4*EI4*0.01*0.01)</f>
        <v>31.141868512110726</v>
      </c>
      <c r="EL4" s="9">
        <v>1</v>
      </c>
      <c r="EM4" s="211" t="s">
        <v>38</v>
      </c>
      <c r="EN4" s="9" t="s">
        <v>38</v>
      </c>
      <c r="EO4" s="9" t="s">
        <v>38</v>
      </c>
      <c r="EP4" s="187" t="s">
        <v>38</v>
      </c>
      <c r="EQ4" s="104"/>
      <c r="ER4" s="952">
        <v>5316</v>
      </c>
      <c r="ES4" s="589"/>
      <c r="ET4" s="589"/>
      <c r="EU4" s="589"/>
      <c r="EV4" s="589"/>
      <c r="EW4" s="590"/>
      <c r="EX4" s="589"/>
      <c r="EY4" s="589"/>
      <c r="EZ4" s="589"/>
      <c r="FA4" s="589"/>
      <c r="FB4" s="589"/>
      <c r="FC4" s="589"/>
      <c r="FD4" s="589"/>
      <c r="FE4" s="589"/>
      <c r="FF4" s="971"/>
      <c r="FG4" s="971"/>
      <c r="FH4" s="971"/>
      <c r="FI4" s="971"/>
      <c r="FJ4" s="984"/>
      <c r="FK4" s="985"/>
      <c r="FL4" s="104"/>
      <c r="FM4" s="104"/>
      <c r="FN4" s="216"/>
      <c r="FO4" s="114"/>
      <c r="FP4" s="84">
        <v>62</v>
      </c>
      <c r="FQ4" s="217"/>
      <c r="FR4" s="114"/>
      <c r="FS4" s="114"/>
      <c r="FT4" s="114"/>
      <c r="FU4" s="114"/>
      <c r="FV4" s="114"/>
      <c r="FW4" s="114"/>
      <c r="FX4" s="55"/>
      <c r="FY4" s="152"/>
      <c r="FZ4" s="213"/>
      <c r="GA4" s="11"/>
      <c r="GB4" s="215"/>
      <c r="GC4" s="156"/>
      <c r="GD4" s="156"/>
      <c r="GE4" s="156"/>
      <c r="GF4" s="156"/>
      <c r="GG4" s="156"/>
      <c r="GH4" s="156"/>
      <c r="GI4" s="156"/>
      <c r="GJ4" s="156"/>
      <c r="GK4" s="156"/>
      <c r="GL4" s="156"/>
      <c r="GM4" s="156"/>
      <c r="GN4" s="156"/>
      <c r="GO4" s="156"/>
      <c r="GP4" s="156"/>
      <c r="GQ4" s="156"/>
      <c r="GR4" s="156"/>
      <c r="GS4" s="156"/>
      <c r="GT4" s="156"/>
      <c r="GU4" s="156"/>
      <c r="GV4" s="156"/>
      <c r="GW4" s="156"/>
      <c r="GX4" s="156"/>
      <c r="GY4" s="156"/>
      <c r="GZ4" s="156"/>
      <c r="HA4" s="156"/>
      <c r="HB4" s="156"/>
      <c r="HC4" s="156"/>
      <c r="HD4" s="156"/>
      <c r="HE4" s="156"/>
      <c r="HF4" s="156"/>
      <c r="HG4" s="156"/>
      <c r="HH4" s="156"/>
      <c r="HI4" s="156"/>
      <c r="HJ4" s="156"/>
      <c r="HK4" s="156"/>
      <c r="HL4" s="156"/>
      <c r="HM4" s="156"/>
      <c r="HN4" s="156"/>
      <c r="HO4" s="156"/>
      <c r="HP4" s="156"/>
      <c r="HQ4" s="156"/>
      <c r="HR4" s="156"/>
      <c r="HS4" s="156"/>
      <c r="HT4" s="156"/>
      <c r="HU4" s="156"/>
      <c r="HV4" s="156"/>
      <c r="HW4" s="156"/>
    </row>
    <row r="5" spans="1:231" x14ac:dyDescent="0.3">
      <c r="A5" s="7">
        <v>4</v>
      </c>
      <c r="B5" s="7">
        <f>COUNTIFS($D$3:D5,D5,$F$3:F5,F5)</f>
        <v>1</v>
      </c>
      <c r="C5" s="328">
        <v>5541</v>
      </c>
      <c r="D5" s="328" t="s">
        <v>1068</v>
      </c>
      <c r="E5" s="20" t="s">
        <v>512</v>
      </c>
      <c r="F5" s="17">
        <v>6112040396</v>
      </c>
      <c r="G5" s="11">
        <v>56</v>
      </c>
      <c r="H5" s="11" t="s">
        <v>1069</v>
      </c>
      <c r="I5" s="18" t="s">
        <v>1070</v>
      </c>
      <c r="J5" s="19" t="s">
        <v>35</v>
      </c>
      <c r="K5" s="55" t="s">
        <v>36</v>
      </c>
      <c r="L5" s="20">
        <v>7</v>
      </c>
      <c r="M5" s="20">
        <v>3</v>
      </c>
      <c r="N5" s="20"/>
      <c r="O5" s="20"/>
      <c r="P5" s="169" t="s">
        <v>1071</v>
      </c>
      <c r="Q5" s="169"/>
      <c r="R5" s="796"/>
      <c r="S5" s="179" t="s">
        <v>127</v>
      </c>
      <c r="T5" s="180" t="s">
        <v>127</v>
      </c>
      <c r="U5" s="338"/>
      <c r="V5" s="180" t="s">
        <v>127</v>
      </c>
      <c r="W5" s="188"/>
      <c r="X5" s="180"/>
      <c r="Y5" s="180"/>
      <c r="Z5" s="182"/>
      <c r="AA5" s="20"/>
      <c r="AB5" s="548">
        <v>89</v>
      </c>
      <c r="AC5" s="549"/>
      <c r="AD5" s="549"/>
      <c r="AE5" s="549"/>
      <c r="AF5" s="549"/>
      <c r="AG5" s="219"/>
      <c r="AH5" s="114"/>
      <c r="AI5" s="7">
        <v>22.5</v>
      </c>
      <c r="AJ5" s="7">
        <v>65</v>
      </c>
      <c r="AK5" s="189">
        <v>14.625</v>
      </c>
      <c r="AL5" s="7">
        <v>5215</v>
      </c>
      <c r="AM5" s="185">
        <v>2.2349999999999999</v>
      </c>
      <c r="AN5" s="7">
        <v>3</v>
      </c>
      <c r="AO5" s="38">
        <v>16.5</v>
      </c>
      <c r="AP5" s="39">
        <v>70.900000000000006</v>
      </c>
      <c r="AQ5" s="40">
        <v>5.8</v>
      </c>
      <c r="AR5" s="41">
        <f t="shared" si="0"/>
        <v>93.2</v>
      </c>
      <c r="AS5" s="42">
        <f t="shared" si="1"/>
        <v>0.232722143864598</v>
      </c>
      <c r="AT5" s="43">
        <f t="shared" si="2"/>
        <v>1.3497884344146684</v>
      </c>
      <c r="AU5" s="44">
        <f t="shared" si="3"/>
        <v>0.2151238591916558</v>
      </c>
      <c r="AV5" s="45">
        <v>14.675000000000001</v>
      </c>
      <c r="AW5" s="45">
        <f t="shared" si="4"/>
        <v>88.939393939393938</v>
      </c>
      <c r="AX5" s="46">
        <v>1</v>
      </c>
      <c r="AY5" s="45">
        <f t="shared" si="5"/>
        <v>6.0606060606060606</v>
      </c>
      <c r="AZ5" s="9" t="s">
        <v>121</v>
      </c>
      <c r="BA5" s="47" t="s">
        <v>121</v>
      </c>
      <c r="BB5" s="48">
        <v>0.1</v>
      </c>
      <c r="BC5" s="193">
        <v>0.46000000000000013</v>
      </c>
      <c r="BD5" s="193"/>
      <c r="BE5" s="9" t="s">
        <v>121</v>
      </c>
      <c r="BF5" s="9" t="s">
        <v>121</v>
      </c>
      <c r="BG5" s="9" t="s">
        <v>121</v>
      </c>
      <c r="BH5" s="9" t="s">
        <v>121</v>
      </c>
      <c r="BI5" s="187" t="s">
        <v>121</v>
      </c>
      <c r="BJ5" s="9" t="s">
        <v>121</v>
      </c>
      <c r="BK5" s="9" t="s">
        <v>121</v>
      </c>
      <c r="BL5" s="239" t="s">
        <v>121</v>
      </c>
      <c r="BM5" s="82" t="s">
        <v>121</v>
      </c>
      <c r="BN5" s="7" t="s">
        <v>121</v>
      </c>
      <c r="BO5" s="9" t="s">
        <v>121</v>
      </c>
      <c r="BP5" s="9" t="s">
        <v>121</v>
      </c>
      <c r="BQ5" s="187" t="s">
        <v>121</v>
      </c>
      <c r="BR5" s="197" t="s">
        <v>121</v>
      </c>
      <c r="BS5" s="198">
        <v>29.7</v>
      </c>
      <c r="BT5" s="199"/>
      <c r="BU5" s="199"/>
      <c r="BV5" s="199"/>
      <c r="BW5" s="344"/>
      <c r="BX5" s="199">
        <v>22</v>
      </c>
      <c r="BY5" s="200">
        <f t="shared" si="6"/>
        <v>15.598000000000003</v>
      </c>
      <c r="BZ5" s="199">
        <v>14</v>
      </c>
      <c r="CA5" s="200">
        <f>BZ5*AP5/100</f>
        <v>9.9260000000000019</v>
      </c>
      <c r="CB5" s="199">
        <v>60.6</v>
      </c>
      <c r="CC5" s="200">
        <f>CB5*AP5/100</f>
        <v>42.96540000000001</v>
      </c>
      <c r="CD5" s="199"/>
      <c r="CE5" s="45"/>
      <c r="CG5" s="7"/>
      <c r="CH5" s="7"/>
      <c r="CI5" s="7"/>
      <c r="CJ5" s="198"/>
      <c r="CK5" s="7"/>
      <c r="CL5" s="45">
        <f t="shared" si="7"/>
        <v>1.5714285714285714</v>
      </c>
      <c r="CM5" s="7"/>
      <c r="CN5" s="7"/>
      <c r="CO5" s="618"/>
      <c r="CP5" s="13"/>
      <c r="CQ5" s="13"/>
      <c r="CR5" s="13"/>
      <c r="CS5" s="13"/>
      <c r="CT5" s="13"/>
      <c r="CU5" s="13"/>
      <c r="CV5" s="13"/>
      <c r="CW5" s="619" t="s">
        <v>121</v>
      </c>
      <c r="CX5" s="9" t="s">
        <v>121</v>
      </c>
      <c r="CY5" s="9" t="s">
        <v>506</v>
      </c>
      <c r="CZ5" s="212" t="s">
        <v>1075</v>
      </c>
      <c r="DA5" s="9" t="s">
        <v>884</v>
      </c>
      <c r="DB5" s="49" t="s">
        <v>884</v>
      </c>
      <c r="DC5" s="35"/>
      <c r="DD5" s="35"/>
      <c r="DE5" s="945">
        <v>190.21954725000001</v>
      </c>
      <c r="DF5" s="945">
        <v>28.939588279999999</v>
      </c>
      <c r="DG5" s="945">
        <v>0</v>
      </c>
      <c r="DH5" s="945">
        <v>9.6256699600000104</v>
      </c>
      <c r="DI5" s="243" t="s">
        <v>297</v>
      </c>
      <c r="DJ5" s="210"/>
      <c r="DK5" s="212">
        <v>2</v>
      </c>
      <c r="DL5" s="212" t="s">
        <v>1076</v>
      </c>
      <c r="DM5" s="7"/>
      <c r="DN5" s="212">
        <v>0</v>
      </c>
      <c r="DO5" s="212">
        <v>0</v>
      </c>
      <c r="DP5" s="283" t="s">
        <v>38</v>
      </c>
      <c r="DQ5" s="212" t="s">
        <v>38</v>
      </c>
      <c r="DR5" s="11" t="s">
        <v>38</v>
      </c>
      <c r="DS5" s="11" t="s">
        <v>38</v>
      </c>
      <c r="DT5" s="11">
        <v>89</v>
      </c>
      <c r="DU5" s="11">
        <v>16.899999999999999</v>
      </c>
      <c r="DV5" s="11">
        <v>83.1</v>
      </c>
      <c r="DW5" s="11" t="s">
        <v>38</v>
      </c>
      <c r="DX5" s="11" t="s">
        <v>38</v>
      </c>
      <c r="DY5" s="11" t="s">
        <v>38</v>
      </c>
      <c r="DZ5" s="11" t="s">
        <v>38</v>
      </c>
      <c r="EA5" s="11">
        <v>0</v>
      </c>
      <c r="EB5" s="7"/>
      <c r="EC5" s="212" t="s">
        <v>1075</v>
      </c>
      <c r="ED5" s="212">
        <v>2</v>
      </c>
      <c r="EE5" s="212">
        <v>7</v>
      </c>
      <c r="EF5" s="212"/>
      <c r="EG5" s="212">
        <v>2</v>
      </c>
      <c r="EH5" s="212">
        <v>0</v>
      </c>
      <c r="EI5" s="212" t="s">
        <v>38</v>
      </c>
      <c r="EJ5" s="212" t="s">
        <v>38</v>
      </c>
      <c r="EK5" s="309" t="s">
        <v>38</v>
      </c>
      <c r="EL5" s="212">
        <v>0</v>
      </c>
      <c r="EM5" s="283" t="s">
        <v>38</v>
      </c>
      <c r="EN5" s="212">
        <v>2</v>
      </c>
      <c r="EO5" s="212">
        <v>2</v>
      </c>
      <c r="EP5" s="248">
        <v>4</v>
      </c>
      <c r="EQ5" s="104"/>
      <c r="ER5" s="949">
        <v>5541</v>
      </c>
      <c r="ES5" s="550"/>
      <c r="ET5" s="550"/>
      <c r="EU5" s="550"/>
      <c r="EV5" s="550"/>
      <c r="EW5" s="550"/>
      <c r="EX5" s="586"/>
      <c r="EY5" s="586"/>
      <c r="EZ5" s="550"/>
      <c r="FA5" s="550"/>
      <c r="FB5" s="550"/>
      <c r="FC5" s="550"/>
      <c r="FD5" s="586"/>
      <c r="FE5" s="586"/>
      <c r="FF5" s="586"/>
      <c r="FG5" s="974"/>
      <c r="FH5" s="974"/>
      <c r="FI5" s="981" t="e">
        <v>#DIV/0!</v>
      </c>
      <c r="FJ5" s="1113">
        <v>89</v>
      </c>
      <c r="FK5" s="553"/>
      <c r="FL5" s="114"/>
      <c r="FM5" s="7">
        <v>22.5</v>
      </c>
      <c r="FN5" s="216"/>
      <c r="FO5" s="114"/>
      <c r="FP5" s="157">
        <v>22.5</v>
      </c>
      <c r="FQ5" s="217"/>
      <c r="FR5" s="114"/>
      <c r="FS5" s="114"/>
      <c r="FT5" s="114"/>
      <c r="FU5" s="114"/>
      <c r="FV5" s="114"/>
      <c r="FW5" s="114"/>
      <c r="FX5" s="55"/>
      <c r="FY5" s="152"/>
      <c r="FZ5" s="213"/>
      <c r="GA5" s="214">
        <v>1.2771439304674999</v>
      </c>
      <c r="GB5" s="215"/>
      <c r="GC5" s="156"/>
      <c r="GD5" s="156"/>
      <c r="GE5" s="156"/>
      <c r="GF5" s="156"/>
      <c r="GG5" s="156"/>
      <c r="GH5" s="156"/>
      <c r="GI5" s="156"/>
      <c r="GJ5" s="156"/>
      <c r="GK5" s="156"/>
      <c r="GL5" s="156"/>
      <c r="GM5" s="156"/>
      <c r="GN5" s="156"/>
      <c r="GO5" s="156"/>
      <c r="GP5" s="156"/>
      <c r="GQ5" s="156"/>
      <c r="GR5" s="156"/>
      <c r="GS5" s="156"/>
      <c r="GT5" s="156"/>
      <c r="GU5" s="156"/>
      <c r="GV5" s="156"/>
      <c r="GW5" s="156"/>
      <c r="GX5" s="156"/>
      <c r="GY5" s="156"/>
      <c r="GZ5" s="156"/>
      <c r="HA5" s="156"/>
      <c r="HB5" s="156"/>
      <c r="HC5" s="156"/>
      <c r="HD5" s="156"/>
      <c r="HE5" s="156"/>
      <c r="HF5" s="156"/>
      <c r="HG5" s="156"/>
      <c r="HH5" s="156"/>
      <c r="HI5" s="156"/>
      <c r="HJ5" s="156"/>
      <c r="HK5" s="156"/>
      <c r="HL5" s="156"/>
      <c r="HM5" s="156"/>
      <c r="HN5" s="156"/>
      <c r="HO5" s="156"/>
      <c r="HP5" s="156"/>
      <c r="HQ5" s="156"/>
      <c r="HR5" s="156"/>
      <c r="HS5" s="156"/>
      <c r="HT5" s="156"/>
      <c r="HU5" s="156"/>
      <c r="HV5" s="156"/>
      <c r="HW5" s="156"/>
    </row>
    <row r="6" spans="1:231" x14ac:dyDescent="0.3">
      <c r="A6" s="7">
        <v>5</v>
      </c>
      <c r="B6" s="7">
        <f>COUNTIFS($D$3:D6,D6,$F$3:F6,F6)</f>
        <v>1</v>
      </c>
      <c r="C6" s="223">
        <v>5554</v>
      </c>
      <c r="D6" s="328" t="s">
        <v>1261</v>
      </c>
      <c r="E6" s="20" t="s">
        <v>636</v>
      </c>
      <c r="F6" s="17">
        <v>7111065302</v>
      </c>
      <c r="G6" s="11">
        <v>46</v>
      </c>
      <c r="H6" s="11" t="s">
        <v>1262</v>
      </c>
      <c r="I6" s="18" t="s">
        <v>1263</v>
      </c>
      <c r="J6" s="19" t="s">
        <v>35</v>
      </c>
      <c r="K6" s="55" t="s">
        <v>36</v>
      </c>
      <c r="L6" s="20">
        <v>8</v>
      </c>
      <c r="M6" s="20">
        <v>1</v>
      </c>
      <c r="N6" s="20"/>
      <c r="O6" s="20"/>
      <c r="P6" s="169" t="s">
        <v>1071</v>
      </c>
      <c r="Q6" s="169"/>
      <c r="R6" s="796"/>
      <c r="S6" s="179" t="s">
        <v>127</v>
      </c>
      <c r="T6" s="180" t="s">
        <v>127</v>
      </c>
      <c r="U6" s="181" t="s">
        <v>446</v>
      </c>
      <c r="V6" s="180" t="s">
        <v>127</v>
      </c>
      <c r="W6" s="188" t="s">
        <v>501</v>
      </c>
      <c r="X6" s="228"/>
      <c r="Y6" s="180"/>
      <c r="Z6" s="182"/>
      <c r="AA6" s="20"/>
      <c r="AB6" s="183">
        <v>285</v>
      </c>
      <c r="AC6" s="184"/>
      <c r="AD6" s="184"/>
      <c r="AE6" s="184"/>
      <c r="AF6" s="184"/>
      <c r="AG6" s="219"/>
      <c r="AH6" s="557"/>
      <c r="AI6" s="7">
        <v>53.2</v>
      </c>
      <c r="AJ6" s="7">
        <v>88.8</v>
      </c>
      <c r="AK6" s="189">
        <v>47.241599999999998</v>
      </c>
      <c r="AL6" s="7">
        <v>23813</v>
      </c>
      <c r="AM6" s="185">
        <v>14.883125</v>
      </c>
      <c r="AN6" s="7">
        <v>5</v>
      </c>
      <c r="AO6" s="38">
        <v>18.7</v>
      </c>
      <c r="AP6" s="39">
        <v>63.1</v>
      </c>
      <c r="AQ6" s="40">
        <v>14</v>
      </c>
      <c r="AR6" s="41">
        <f t="shared" si="0"/>
        <v>95.8</v>
      </c>
      <c r="AS6" s="42">
        <f t="shared" si="1"/>
        <v>0.29635499207606969</v>
      </c>
      <c r="AT6" s="43">
        <f t="shared" si="2"/>
        <v>4.1489698890649755</v>
      </c>
      <c r="AU6" s="44">
        <f t="shared" si="3"/>
        <v>0.24254215304798962</v>
      </c>
      <c r="AV6" s="45">
        <v>17.324999999999999</v>
      </c>
      <c r="AW6" s="45">
        <f t="shared" si="4"/>
        <v>92.647058823529406</v>
      </c>
      <c r="AX6" s="46">
        <v>0.44</v>
      </c>
      <c r="AY6" s="45">
        <f t="shared" si="5"/>
        <v>2.3529411764705883</v>
      </c>
      <c r="AZ6" s="9" t="s">
        <v>121</v>
      </c>
      <c r="BA6" s="47" t="s">
        <v>121</v>
      </c>
      <c r="BB6" s="48">
        <v>0.09</v>
      </c>
      <c r="BC6" s="193">
        <v>0.1</v>
      </c>
      <c r="BD6" s="193"/>
      <c r="BE6" s="7">
        <v>94.3</v>
      </c>
      <c r="BF6" s="7">
        <v>183.8</v>
      </c>
      <c r="BG6" s="7">
        <v>88.9</v>
      </c>
      <c r="BH6" s="7">
        <v>503</v>
      </c>
      <c r="BI6" s="48">
        <v>10.6</v>
      </c>
      <c r="BJ6" s="7">
        <v>49</v>
      </c>
      <c r="BK6" s="7">
        <v>49.4</v>
      </c>
      <c r="BL6" s="195">
        <v>0.9919028340080972</v>
      </c>
      <c r="BM6" s="79">
        <v>0.3</v>
      </c>
      <c r="BN6" s="80">
        <f>BM6*100/AO6</f>
        <v>1.6042780748663101</v>
      </c>
      <c r="BO6" s="7">
        <v>0.4</v>
      </c>
      <c r="BP6" s="7">
        <v>10.4</v>
      </c>
      <c r="BQ6" s="48">
        <v>11.4</v>
      </c>
      <c r="BR6" s="197">
        <v>1.0961538461538463</v>
      </c>
      <c r="BS6" s="198">
        <v>58.6</v>
      </c>
      <c r="BT6" s="199"/>
      <c r="BU6" s="199"/>
      <c r="BV6" s="199"/>
      <c r="BW6" s="344"/>
      <c r="BX6" s="199">
        <v>31.4</v>
      </c>
      <c r="BY6" s="200">
        <f t="shared" si="6"/>
        <v>19.813399999999998</v>
      </c>
      <c r="BZ6" s="199">
        <v>33.700000000000003</v>
      </c>
      <c r="CA6" s="200">
        <f>BZ6*AP6/100</f>
        <v>21.264700000000001</v>
      </c>
      <c r="CB6" s="199">
        <v>31</v>
      </c>
      <c r="CC6" s="200">
        <f>CB6*AP6/100</f>
        <v>19.561</v>
      </c>
      <c r="CD6" s="199"/>
      <c r="CE6" s="45"/>
      <c r="CG6" s="7"/>
      <c r="CH6" s="7"/>
      <c r="CI6" s="7"/>
      <c r="CJ6" s="198">
        <v>71.3</v>
      </c>
      <c r="CK6" s="7"/>
      <c r="CL6" s="45">
        <f t="shared" si="7"/>
        <v>0.93175074183976248</v>
      </c>
      <c r="CM6" s="7"/>
      <c r="CN6" s="7"/>
      <c r="CO6" s="618"/>
      <c r="CP6" s="13"/>
      <c r="CQ6" s="13"/>
      <c r="CR6" s="13"/>
      <c r="CS6" s="13"/>
      <c r="CT6" s="13"/>
      <c r="CU6" s="13"/>
      <c r="CV6" s="13"/>
      <c r="CW6" s="619" t="s">
        <v>121</v>
      </c>
      <c r="CX6" s="9" t="s">
        <v>121</v>
      </c>
      <c r="CY6" s="9" t="s">
        <v>506</v>
      </c>
      <c r="CZ6" s="212" t="s">
        <v>1075</v>
      </c>
      <c r="DA6" s="9" t="s">
        <v>884</v>
      </c>
      <c r="DB6" s="49" t="s">
        <v>884</v>
      </c>
      <c r="DC6" s="35"/>
      <c r="DD6" s="35"/>
      <c r="DE6" s="945"/>
      <c r="DF6" s="945"/>
      <c r="DG6" s="945"/>
      <c r="DH6" s="945"/>
      <c r="DI6" s="243" t="s">
        <v>297</v>
      </c>
      <c r="DJ6" s="210"/>
      <c r="DK6" s="212">
        <v>2</v>
      </c>
      <c r="DL6" s="212" t="s">
        <v>1264</v>
      </c>
      <c r="DM6" s="7"/>
      <c r="DN6" s="212">
        <v>0</v>
      </c>
      <c r="DO6" s="212">
        <v>0</v>
      </c>
      <c r="DP6" s="283" t="s">
        <v>38</v>
      </c>
      <c r="DQ6" s="212" t="s">
        <v>38</v>
      </c>
      <c r="DR6" s="11" t="s">
        <v>38</v>
      </c>
      <c r="DS6" s="11" t="s">
        <v>38</v>
      </c>
      <c r="DT6" s="11">
        <v>285</v>
      </c>
      <c r="DU6" s="11">
        <v>11.6</v>
      </c>
      <c r="DV6" s="11">
        <v>88.4</v>
      </c>
      <c r="DW6" s="11" t="s">
        <v>38</v>
      </c>
      <c r="DX6" s="11" t="s">
        <v>38</v>
      </c>
      <c r="DY6" s="11" t="s">
        <v>38</v>
      </c>
      <c r="DZ6" s="11" t="s">
        <v>38</v>
      </c>
      <c r="EA6" s="11">
        <v>0</v>
      </c>
      <c r="EB6" s="7"/>
      <c r="EC6" s="212" t="s">
        <v>1075</v>
      </c>
      <c r="ED6" s="212">
        <v>1</v>
      </c>
      <c r="EE6" s="212">
        <v>8</v>
      </c>
      <c r="EF6" s="212"/>
      <c r="EG6" s="212">
        <v>3</v>
      </c>
      <c r="EH6" s="212">
        <v>0</v>
      </c>
      <c r="EI6" s="212" t="s">
        <v>38</v>
      </c>
      <c r="EJ6" s="212" t="s">
        <v>38</v>
      </c>
      <c r="EK6" s="309" t="s">
        <v>38</v>
      </c>
      <c r="EL6" s="212">
        <v>0</v>
      </c>
      <c r="EM6" s="283" t="s">
        <v>38</v>
      </c>
      <c r="EN6" s="212" t="s">
        <v>38</v>
      </c>
      <c r="EO6" s="212" t="s">
        <v>38</v>
      </c>
      <c r="EP6" s="248" t="s">
        <v>38</v>
      </c>
      <c r="EQ6" s="104"/>
      <c r="ER6" s="951">
        <v>5554</v>
      </c>
      <c r="ES6" s="557"/>
      <c r="ET6" s="557"/>
      <c r="EU6" s="557"/>
      <c r="EV6" s="557"/>
      <c r="EW6" s="557"/>
      <c r="EX6" s="592"/>
      <c r="EY6" s="592"/>
      <c r="EZ6" s="557"/>
      <c r="FA6" s="557"/>
      <c r="FB6" s="557"/>
      <c r="FC6" s="557"/>
      <c r="FD6" s="592"/>
      <c r="FE6" s="592"/>
      <c r="FF6" s="592"/>
      <c r="FG6" s="975"/>
      <c r="FH6" s="975"/>
      <c r="FI6" s="981" t="e">
        <v>#DIV/0!</v>
      </c>
      <c r="FJ6" s="982">
        <v>285</v>
      </c>
      <c r="FK6" s="553"/>
      <c r="FL6" s="114"/>
      <c r="FM6" s="7">
        <v>53.2</v>
      </c>
      <c r="FN6" s="216"/>
      <c r="FO6" s="114"/>
      <c r="FP6" s="157">
        <v>53.2</v>
      </c>
      <c r="FQ6" s="217"/>
      <c r="FR6" s="114"/>
      <c r="FS6" s="114"/>
      <c r="FT6" s="114"/>
      <c r="FU6" s="114"/>
      <c r="FV6" s="114"/>
      <c r="FW6" s="114"/>
      <c r="FX6" s="55"/>
      <c r="FY6" s="152"/>
      <c r="FZ6" s="213"/>
      <c r="GA6" s="11"/>
      <c r="GB6" s="215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6"/>
      <c r="GZ6" s="156"/>
      <c r="HA6" s="156"/>
      <c r="HB6" s="156"/>
      <c r="HC6" s="156"/>
      <c r="HD6" s="156"/>
      <c r="HE6" s="156"/>
      <c r="HF6" s="156"/>
      <c r="HG6" s="156"/>
      <c r="HH6" s="156"/>
      <c r="HI6" s="156"/>
      <c r="HJ6" s="156"/>
      <c r="HK6" s="156"/>
      <c r="HL6" s="156"/>
      <c r="HM6" s="156"/>
      <c r="HN6" s="156"/>
      <c r="HO6" s="156"/>
      <c r="HP6" s="156"/>
      <c r="HQ6" s="156"/>
      <c r="HR6" s="156"/>
      <c r="HS6" s="156"/>
      <c r="HT6" s="156"/>
      <c r="HU6" s="156"/>
      <c r="HV6" s="156"/>
      <c r="HW6" s="156"/>
    </row>
    <row r="7" spans="1:231" x14ac:dyDescent="0.3">
      <c r="A7" s="7">
        <v>9</v>
      </c>
      <c r="B7" s="7">
        <f>COUNTIFS($D$3:D7,D7,$F$3:F7,F7)</f>
        <v>1</v>
      </c>
      <c r="C7" s="223">
        <v>5598</v>
      </c>
      <c r="D7" s="328" t="s">
        <v>1080</v>
      </c>
      <c r="E7" s="20" t="s">
        <v>530</v>
      </c>
      <c r="F7" s="17">
        <v>476118405</v>
      </c>
      <c r="G7" s="11">
        <v>70</v>
      </c>
      <c r="H7" s="11" t="s">
        <v>832</v>
      </c>
      <c r="I7" s="18" t="s">
        <v>1081</v>
      </c>
      <c r="J7" s="19" t="s">
        <v>35</v>
      </c>
      <c r="K7" s="55" t="s">
        <v>36</v>
      </c>
      <c r="L7" s="20">
        <v>9</v>
      </c>
      <c r="M7" s="20">
        <v>1</v>
      </c>
      <c r="N7" s="20"/>
      <c r="O7" s="20"/>
      <c r="P7" s="169" t="s">
        <v>1071</v>
      </c>
      <c r="Q7" s="169"/>
      <c r="R7" s="796"/>
      <c r="S7" s="179" t="s">
        <v>127</v>
      </c>
      <c r="T7" s="180" t="s">
        <v>842</v>
      </c>
      <c r="U7" s="181" t="s">
        <v>446</v>
      </c>
      <c r="V7" s="180" t="s">
        <v>127</v>
      </c>
      <c r="W7" s="188" t="s">
        <v>501</v>
      </c>
      <c r="X7" s="228"/>
      <c r="Y7" s="180" t="s">
        <v>843</v>
      </c>
      <c r="Z7" s="182"/>
      <c r="AA7" s="20"/>
      <c r="AB7" s="183">
        <v>349</v>
      </c>
      <c r="AC7" s="184"/>
      <c r="AD7" s="184"/>
      <c r="AE7" s="184"/>
      <c r="AF7" s="184"/>
      <c r="AG7" s="219"/>
      <c r="AH7" s="220"/>
      <c r="AI7" s="7">
        <v>11.9</v>
      </c>
      <c r="AJ7" s="7">
        <v>78.7</v>
      </c>
      <c r="AK7" s="189">
        <v>9.3653000000000013</v>
      </c>
      <c r="AL7" s="7">
        <v>5503</v>
      </c>
      <c r="AM7" s="185">
        <v>3.6686666666666667</v>
      </c>
      <c r="AN7" s="7">
        <v>6</v>
      </c>
      <c r="AO7" s="38">
        <v>22.2</v>
      </c>
      <c r="AP7" s="39">
        <v>69.599999999999994</v>
      </c>
      <c r="AQ7" s="40">
        <v>3.7</v>
      </c>
      <c r="AR7" s="41">
        <f t="shared" si="0"/>
        <v>95.5</v>
      </c>
      <c r="AS7" s="42">
        <f t="shared" si="1"/>
        <v>0.31896551724137934</v>
      </c>
      <c r="AT7" s="43">
        <f t="shared" si="2"/>
        <v>1.1801724137931036</v>
      </c>
      <c r="AU7" s="44">
        <f t="shared" si="3"/>
        <v>0.30286493860845837</v>
      </c>
      <c r="AV7" s="45">
        <v>20.29</v>
      </c>
      <c r="AW7" s="45">
        <f t="shared" si="4"/>
        <v>91.396396396396398</v>
      </c>
      <c r="AX7" s="46">
        <v>0.8</v>
      </c>
      <c r="AY7" s="45">
        <f t="shared" si="5"/>
        <v>3.6036036036036037</v>
      </c>
      <c r="AZ7" s="9" t="s">
        <v>121</v>
      </c>
      <c r="BA7" s="47" t="s">
        <v>121</v>
      </c>
      <c r="BB7" s="48">
        <v>0.3</v>
      </c>
      <c r="BC7" s="193">
        <v>0.1</v>
      </c>
      <c r="BD7" s="193"/>
      <c r="BE7" s="7">
        <v>94.6</v>
      </c>
      <c r="BF7" s="7">
        <v>265.10000000000002</v>
      </c>
      <c r="BG7" s="7">
        <v>35.1</v>
      </c>
      <c r="BH7" s="7">
        <v>354.1</v>
      </c>
      <c r="BI7" s="48">
        <v>69.7</v>
      </c>
      <c r="BJ7" s="7">
        <v>36.9</v>
      </c>
      <c r="BK7" s="7">
        <v>62.2</v>
      </c>
      <c r="BL7" s="195">
        <v>0.59324758842443726</v>
      </c>
      <c r="BM7" s="79">
        <v>0.4</v>
      </c>
      <c r="BN7" s="80">
        <f>BM7*100/AO7</f>
        <v>1.8018018018018018</v>
      </c>
      <c r="BO7" s="7">
        <v>1.5</v>
      </c>
      <c r="BP7" s="7">
        <v>4.2</v>
      </c>
      <c r="BQ7" s="48">
        <v>10</v>
      </c>
      <c r="BR7" s="197">
        <v>2.3809523809523809</v>
      </c>
      <c r="BS7" s="80">
        <v>63.9</v>
      </c>
      <c r="BT7" s="198">
        <v>89.4</v>
      </c>
      <c r="BU7" s="198"/>
      <c r="BV7" s="198">
        <v>6.8</v>
      </c>
      <c r="BW7" s="198">
        <v>64.599999999999994</v>
      </c>
      <c r="BX7" s="198">
        <v>35.6</v>
      </c>
      <c r="BY7" s="84">
        <f t="shared" si="6"/>
        <v>24.777599999999996</v>
      </c>
      <c r="BZ7" s="198">
        <v>25.7</v>
      </c>
      <c r="CA7" s="198" t="s">
        <v>121</v>
      </c>
      <c r="CB7" s="198">
        <v>36.299999999999997</v>
      </c>
      <c r="CC7" s="198">
        <v>27.7</v>
      </c>
      <c r="CD7" s="198" t="s">
        <v>121</v>
      </c>
      <c r="CE7" s="45"/>
      <c r="CF7" s="7"/>
      <c r="CG7" s="7"/>
      <c r="CH7" s="7"/>
      <c r="CI7" s="7"/>
      <c r="CJ7" s="198">
        <v>57.5</v>
      </c>
      <c r="CK7" s="186"/>
      <c r="CL7" s="45">
        <f t="shared" si="7"/>
        <v>1.3852140077821014</v>
      </c>
      <c r="CM7" s="186"/>
      <c r="CN7" s="9"/>
      <c r="CO7" s="618"/>
      <c r="CP7" s="13"/>
      <c r="CQ7" s="13"/>
      <c r="CR7" s="13"/>
      <c r="CS7" s="13"/>
      <c r="CT7" s="13"/>
      <c r="CU7" s="13"/>
      <c r="CV7" s="13"/>
      <c r="CW7" s="619" t="s">
        <v>121</v>
      </c>
      <c r="CX7" s="9" t="s">
        <v>121</v>
      </c>
      <c r="CY7" s="9" t="s">
        <v>510</v>
      </c>
      <c r="CZ7" s="9">
        <v>3</v>
      </c>
      <c r="DA7" s="9" t="s">
        <v>17</v>
      </c>
      <c r="DB7" s="9" t="s">
        <v>17</v>
      </c>
      <c r="DC7" s="35"/>
      <c r="DD7" s="35"/>
      <c r="DE7" s="945">
        <v>198.65684556000008</v>
      </c>
      <c r="DF7" s="945">
        <v>32.143720119999998</v>
      </c>
      <c r="DG7" s="945">
        <v>0</v>
      </c>
      <c r="DH7" s="945">
        <v>12.57042100000001</v>
      </c>
      <c r="DI7" s="202" t="s">
        <v>294</v>
      </c>
      <c r="DJ7" s="210"/>
      <c r="DK7" s="212">
        <v>2</v>
      </c>
      <c r="DL7" s="212" t="s">
        <v>1082</v>
      </c>
      <c r="DM7" s="7"/>
      <c r="DN7" s="212">
        <v>0</v>
      </c>
      <c r="DO7" s="212">
        <v>0</v>
      </c>
      <c r="DP7" s="283" t="s">
        <v>38</v>
      </c>
      <c r="DQ7" s="212" t="s">
        <v>38</v>
      </c>
      <c r="DR7" s="11" t="s">
        <v>38</v>
      </c>
      <c r="DS7" s="11" t="s">
        <v>38</v>
      </c>
      <c r="DT7" s="11">
        <v>349</v>
      </c>
      <c r="DU7" s="11">
        <v>50.7</v>
      </c>
      <c r="DV7" s="11">
        <v>49.3</v>
      </c>
      <c r="DW7" s="11" t="s">
        <v>38</v>
      </c>
      <c r="DX7" s="11" t="s">
        <v>38</v>
      </c>
      <c r="DY7" s="11" t="s">
        <v>38</v>
      </c>
      <c r="DZ7" s="11" t="s">
        <v>38</v>
      </c>
      <c r="EA7" s="11">
        <v>0</v>
      </c>
      <c r="EB7" s="7"/>
      <c r="EC7" s="212">
        <v>3</v>
      </c>
      <c r="ED7" s="212">
        <v>1</v>
      </c>
      <c r="EE7" s="212">
        <v>9</v>
      </c>
      <c r="EF7" s="212"/>
      <c r="EG7" s="212">
        <v>3</v>
      </c>
      <c r="EH7" s="212">
        <v>1</v>
      </c>
      <c r="EI7" s="212">
        <v>170</v>
      </c>
      <c r="EJ7" s="212">
        <v>120</v>
      </c>
      <c r="EK7" s="84">
        <f>EJ7/(EI7*EI7*0.01*0.01)</f>
        <v>41.522491349480966</v>
      </c>
      <c r="EL7" s="212">
        <v>1</v>
      </c>
      <c r="EM7" s="283" t="s">
        <v>38</v>
      </c>
      <c r="EN7" s="212">
        <v>4</v>
      </c>
      <c r="EO7" s="212">
        <v>2</v>
      </c>
      <c r="EP7" s="926" t="s">
        <v>38</v>
      </c>
      <c r="EQ7" s="104"/>
      <c r="ER7" s="951">
        <v>5598</v>
      </c>
      <c r="ES7" s="557"/>
      <c r="ET7" s="557"/>
      <c r="EU7" s="557"/>
      <c r="EV7" s="557"/>
      <c r="EW7" s="557"/>
      <c r="EX7" s="592"/>
      <c r="EY7" s="592"/>
      <c r="EZ7" s="557"/>
      <c r="FA7" s="557"/>
      <c r="FB7" s="557"/>
      <c r="FC7" s="557"/>
      <c r="FD7" s="592"/>
      <c r="FE7" s="592"/>
      <c r="FF7" s="592"/>
      <c r="FG7" s="975"/>
      <c r="FH7" s="975"/>
      <c r="FI7" s="981" t="e">
        <v>#DIV/0!</v>
      </c>
      <c r="FJ7" s="982">
        <v>349</v>
      </c>
      <c r="FK7" s="553"/>
      <c r="FL7" s="114"/>
      <c r="FM7" s="7">
        <v>11.9</v>
      </c>
      <c r="FN7" s="216"/>
      <c r="FO7" s="114"/>
      <c r="FP7" s="157">
        <v>11.9</v>
      </c>
      <c r="FQ7" s="217"/>
      <c r="FR7" s="114"/>
      <c r="FS7" s="114"/>
      <c r="FT7" s="114"/>
      <c r="FU7" s="114"/>
      <c r="FV7" s="114"/>
      <c r="FW7" s="114"/>
      <c r="FX7" s="55"/>
      <c r="FY7" s="152"/>
      <c r="FZ7" s="213"/>
      <c r="GA7" s="214">
        <v>3.1226855910996192</v>
      </c>
      <c r="GB7" s="215"/>
      <c r="GC7" s="156"/>
      <c r="GD7" s="156"/>
      <c r="GE7" s="156"/>
      <c r="GF7" s="156"/>
      <c r="GG7" s="156"/>
      <c r="GH7" s="156"/>
      <c r="GI7" s="156"/>
      <c r="GJ7" s="156"/>
      <c r="GK7" s="156"/>
      <c r="GL7" s="156"/>
      <c r="GM7" s="156"/>
      <c r="GN7" s="156"/>
      <c r="GO7" s="156"/>
      <c r="GP7" s="156"/>
      <c r="GQ7" s="156"/>
      <c r="GR7" s="156"/>
      <c r="GS7" s="156"/>
      <c r="GT7" s="156"/>
      <c r="GU7" s="156"/>
      <c r="GV7" s="156"/>
      <c r="GW7" s="156"/>
      <c r="GX7" s="156"/>
      <c r="GY7" s="156"/>
      <c r="GZ7" s="156"/>
      <c r="HA7" s="156"/>
      <c r="HB7" s="156"/>
      <c r="HC7" s="156"/>
      <c r="HD7" s="156"/>
      <c r="HE7" s="156"/>
      <c r="HF7" s="156"/>
      <c r="HG7" s="156"/>
      <c r="HH7" s="156"/>
      <c r="HI7" s="156"/>
      <c r="HJ7" s="156"/>
      <c r="HK7" s="156"/>
      <c r="HL7" s="156"/>
      <c r="HM7" s="156"/>
      <c r="HN7" s="156"/>
      <c r="HO7" s="156"/>
      <c r="HP7" s="156"/>
      <c r="HQ7" s="156"/>
      <c r="HR7" s="156"/>
      <c r="HS7" s="156"/>
      <c r="HT7" s="156"/>
      <c r="HU7" s="156"/>
      <c r="HV7" s="156"/>
      <c r="HW7" s="156"/>
    </row>
    <row r="8" spans="1:231" x14ac:dyDescent="0.3">
      <c r="A8" s="7">
        <v>83</v>
      </c>
      <c r="B8" s="7">
        <f>COUNTIFS($D$3:D8,D8,$F$3:F8,F8)</f>
        <v>1</v>
      </c>
      <c r="C8" s="223">
        <v>6160</v>
      </c>
      <c r="D8" s="328" t="s">
        <v>915</v>
      </c>
      <c r="E8" s="20" t="s">
        <v>916</v>
      </c>
      <c r="F8" s="17">
        <v>475705417</v>
      </c>
      <c r="G8" s="11">
        <v>70</v>
      </c>
      <c r="H8" s="11" t="s">
        <v>486</v>
      </c>
      <c r="I8" s="18" t="s">
        <v>511</v>
      </c>
      <c r="J8" s="19" t="s">
        <v>35</v>
      </c>
      <c r="K8" s="55" t="s">
        <v>36</v>
      </c>
      <c r="L8" s="20">
        <v>7</v>
      </c>
      <c r="M8" s="20">
        <v>1</v>
      </c>
      <c r="N8" s="290"/>
      <c r="O8" s="290"/>
      <c r="P8" s="169" t="s">
        <v>488</v>
      </c>
      <c r="Q8" s="169"/>
      <c r="R8" s="796" t="s">
        <v>1331</v>
      </c>
      <c r="S8" s="179" t="s">
        <v>127</v>
      </c>
      <c r="T8" s="180" t="s">
        <v>445</v>
      </c>
      <c r="U8" s="181" t="s">
        <v>447</v>
      </c>
      <c r="V8" s="180" t="s">
        <v>127</v>
      </c>
      <c r="W8" s="188" t="s">
        <v>447</v>
      </c>
      <c r="X8" s="180" t="s">
        <v>447</v>
      </c>
      <c r="Y8" s="180" t="s">
        <v>502</v>
      </c>
      <c r="Z8" s="182"/>
      <c r="AA8" s="20"/>
      <c r="AB8" s="183">
        <v>156</v>
      </c>
      <c r="AC8" s="184"/>
      <c r="AD8" s="184"/>
      <c r="AE8" s="184"/>
      <c r="AF8" s="184"/>
      <c r="AG8" s="182" t="s">
        <v>444</v>
      </c>
      <c r="AH8" s="220"/>
      <c r="AI8" s="7">
        <v>78.8</v>
      </c>
      <c r="AJ8" s="7">
        <v>88.4</v>
      </c>
      <c r="AK8" s="189">
        <v>69.659199999999998</v>
      </c>
      <c r="AL8" s="7">
        <v>26244</v>
      </c>
      <c r="AM8" s="185">
        <v>14.996571428571428</v>
      </c>
      <c r="AN8" s="7">
        <v>4</v>
      </c>
      <c r="AO8" s="38">
        <v>13.1</v>
      </c>
      <c r="AP8" s="39">
        <v>82</v>
      </c>
      <c r="AQ8" s="40">
        <v>2</v>
      </c>
      <c r="AR8" s="41">
        <f t="shared" si="0"/>
        <v>97.1</v>
      </c>
      <c r="AS8" s="42">
        <f t="shared" si="1"/>
        <v>0.15975609756097561</v>
      </c>
      <c r="AT8" s="43">
        <f t="shared" si="2"/>
        <v>0.31951219512195123</v>
      </c>
      <c r="AU8" s="44">
        <f t="shared" si="3"/>
        <v>0.15595238095238095</v>
      </c>
      <c r="AV8" s="45">
        <v>11.945</v>
      </c>
      <c r="AW8" s="45">
        <f t="shared" si="4"/>
        <v>91.18320610687023</v>
      </c>
      <c r="AX8" s="46">
        <v>0.5</v>
      </c>
      <c r="AY8" s="45">
        <f t="shared" si="5"/>
        <v>3.8167938931297711</v>
      </c>
      <c r="AZ8" s="7">
        <v>14.8</v>
      </c>
      <c r="BA8" s="47" t="s">
        <v>121</v>
      </c>
      <c r="BB8" s="48">
        <v>0</v>
      </c>
      <c r="BC8" s="193">
        <v>0.11999999999999993</v>
      </c>
      <c r="BD8" s="193"/>
      <c r="BE8" s="186" t="s">
        <v>121</v>
      </c>
      <c r="BF8" s="186" t="s">
        <v>121</v>
      </c>
      <c r="BG8" s="186" t="s">
        <v>121</v>
      </c>
      <c r="BH8" s="186" t="s">
        <v>121</v>
      </c>
      <c r="BI8" s="196" t="s">
        <v>920</v>
      </c>
      <c r="BJ8" s="186" t="s">
        <v>121</v>
      </c>
      <c r="BK8" s="186" t="s">
        <v>121</v>
      </c>
      <c r="BL8" s="241" t="s">
        <v>121</v>
      </c>
      <c r="BM8" s="242" t="s">
        <v>121</v>
      </c>
      <c r="BN8" s="7" t="s">
        <v>121</v>
      </c>
      <c r="BO8" s="186" t="s">
        <v>121</v>
      </c>
      <c r="BP8" s="186" t="s">
        <v>121</v>
      </c>
      <c r="BQ8" s="196" t="s">
        <v>121</v>
      </c>
      <c r="BR8" s="197" t="s">
        <v>121</v>
      </c>
      <c r="BS8" s="80">
        <f t="shared" ref="BS8:BS39" si="8">BX8+BZ8</f>
        <v>39.299999999999997</v>
      </c>
      <c r="BT8" s="199">
        <v>94.4</v>
      </c>
      <c r="BU8" s="199" t="s">
        <v>121</v>
      </c>
      <c r="BV8" s="199">
        <f>100-BT8</f>
        <v>5.5999999999999943</v>
      </c>
      <c r="BW8" s="561">
        <f>BY8+CA8+CC8</f>
        <v>79.457999999999998</v>
      </c>
      <c r="BX8" s="199">
        <v>20</v>
      </c>
      <c r="BY8" s="84">
        <f t="shared" si="6"/>
        <v>16.399999999999999</v>
      </c>
      <c r="BZ8" s="199">
        <v>19.3</v>
      </c>
      <c r="CA8" s="84">
        <f>BZ8*AP8/100</f>
        <v>15.826000000000001</v>
      </c>
      <c r="CB8" s="199">
        <v>57.6</v>
      </c>
      <c r="CC8" s="84">
        <f>CB8*AP8/100</f>
        <v>47.231999999999999</v>
      </c>
      <c r="CD8" s="199"/>
      <c r="CE8" s="82">
        <v>98.2</v>
      </c>
      <c r="CG8" s="82">
        <v>83.5</v>
      </c>
      <c r="CH8" s="7"/>
      <c r="CI8" s="82">
        <v>18.2</v>
      </c>
      <c r="CJ8" s="82">
        <v>49</v>
      </c>
      <c r="CK8" s="7"/>
      <c r="CL8" s="45">
        <f t="shared" si="7"/>
        <v>1.0362694300518134</v>
      </c>
      <c r="CM8" s="7"/>
      <c r="CN8" s="7"/>
      <c r="CO8" s="618"/>
      <c r="CP8" s="13"/>
      <c r="CQ8" s="13"/>
      <c r="CR8" s="13"/>
      <c r="CS8" s="13"/>
      <c r="CT8" s="13"/>
      <c r="CU8" s="13"/>
      <c r="CV8" s="13"/>
      <c r="CW8" s="36"/>
      <c r="CX8" s="7"/>
      <c r="CY8" s="9" t="s">
        <v>510</v>
      </c>
      <c r="CZ8" s="9">
        <v>3</v>
      </c>
      <c r="DA8" s="9" t="s">
        <v>17</v>
      </c>
      <c r="DB8" s="9" t="s">
        <v>17</v>
      </c>
      <c r="DC8" s="35"/>
      <c r="DD8" s="35"/>
      <c r="DE8" s="945">
        <v>227.371499</v>
      </c>
      <c r="DF8" s="945">
        <v>31.645088119999997</v>
      </c>
      <c r="DG8" s="945">
        <v>0</v>
      </c>
      <c r="DH8" s="945">
        <v>23.113617160000018</v>
      </c>
      <c r="DI8" s="202" t="s">
        <v>294</v>
      </c>
      <c r="DJ8" s="260" t="s">
        <v>444</v>
      </c>
      <c r="DK8" s="261">
        <v>2</v>
      </c>
      <c r="DL8" s="203" t="s">
        <v>511</v>
      </c>
      <c r="DM8" s="7"/>
      <c r="DN8" s="203">
        <v>0</v>
      </c>
      <c r="DO8" s="203">
        <v>0</v>
      </c>
      <c r="DP8" s="204" t="s">
        <v>38</v>
      </c>
      <c r="DQ8" s="203" t="s">
        <v>38</v>
      </c>
      <c r="DR8" s="11" t="s">
        <v>38</v>
      </c>
      <c r="DS8" s="11" t="s">
        <v>38</v>
      </c>
      <c r="DT8" s="11">
        <v>156</v>
      </c>
      <c r="DU8" s="11">
        <v>7.7</v>
      </c>
      <c r="DV8" s="11">
        <v>92.3</v>
      </c>
      <c r="DW8" s="11" t="s">
        <v>38</v>
      </c>
      <c r="DX8" s="11" t="s">
        <v>38</v>
      </c>
      <c r="DY8" s="11" t="s">
        <v>38</v>
      </c>
      <c r="DZ8" s="11" t="s">
        <v>38</v>
      </c>
      <c r="EA8" s="11">
        <v>0</v>
      </c>
      <c r="EB8" s="7"/>
      <c r="EC8" s="205">
        <v>3</v>
      </c>
      <c r="ED8" s="260" t="s">
        <v>922</v>
      </c>
      <c r="EE8" s="203">
        <v>7</v>
      </c>
      <c r="EF8" s="203"/>
      <c r="EG8" s="203">
        <v>3</v>
      </c>
      <c r="EH8" s="203">
        <v>0</v>
      </c>
      <c r="EI8" s="203">
        <v>167</v>
      </c>
      <c r="EJ8" s="203">
        <v>80</v>
      </c>
      <c r="EK8" s="84">
        <f>EJ8/(EI8*EI8*0.01*0.01)</f>
        <v>28.685144680698485</v>
      </c>
      <c r="EL8" s="203">
        <v>1</v>
      </c>
      <c r="EM8" s="203" t="s">
        <v>38</v>
      </c>
      <c r="EN8" s="208" t="s">
        <v>38</v>
      </c>
      <c r="EO8" s="203">
        <v>2</v>
      </c>
      <c r="EP8" s="209" t="s">
        <v>38</v>
      </c>
      <c r="EQ8" s="104"/>
      <c r="ER8" s="951">
        <v>6160</v>
      </c>
      <c r="ES8" s="550"/>
      <c r="ET8" s="550"/>
      <c r="EU8" s="550"/>
      <c r="EV8" s="550"/>
      <c r="EW8" s="550"/>
      <c r="EX8" s="586"/>
      <c r="EY8" s="586"/>
      <c r="EZ8" s="550"/>
      <c r="FA8" s="550"/>
      <c r="FB8" s="550"/>
      <c r="FC8" s="550"/>
      <c r="FD8" s="586"/>
      <c r="FE8" s="586"/>
      <c r="FF8" s="586"/>
      <c r="FG8" s="974"/>
      <c r="FH8" s="974"/>
      <c r="FI8" s="981" t="e">
        <v>#DIV/0!</v>
      </c>
      <c r="FJ8" s="982">
        <v>156</v>
      </c>
      <c r="FK8" s="552" t="s">
        <v>444</v>
      </c>
      <c r="FL8" s="557"/>
      <c r="FM8" s="7">
        <v>78.8</v>
      </c>
      <c r="FN8" s="216"/>
      <c r="FO8" s="114"/>
      <c r="FP8" s="157">
        <v>78.8</v>
      </c>
      <c r="FQ8" s="217"/>
      <c r="FR8" s="114"/>
      <c r="FS8" s="114"/>
      <c r="FT8" s="114"/>
      <c r="FU8" s="114"/>
      <c r="FV8" s="114"/>
      <c r="FW8" s="114"/>
      <c r="FX8" s="55"/>
      <c r="FY8" s="152"/>
      <c r="FZ8" s="213"/>
      <c r="GA8" s="214">
        <v>0.12972994661888002</v>
      </c>
      <c r="GB8" s="215"/>
      <c r="GC8" s="156"/>
      <c r="GD8" s="156"/>
      <c r="GE8" s="156"/>
      <c r="GF8" s="156"/>
      <c r="GG8" s="156"/>
      <c r="GH8" s="156"/>
      <c r="GI8" s="156"/>
      <c r="GJ8" s="156"/>
      <c r="GK8" s="156"/>
      <c r="GL8" s="156"/>
      <c r="GM8" s="156"/>
      <c r="GN8" s="156"/>
      <c r="GO8" s="156"/>
      <c r="GP8" s="156"/>
      <c r="GQ8" s="156"/>
      <c r="GR8" s="156"/>
      <c r="GS8" s="156"/>
      <c r="GT8" s="156"/>
      <c r="GU8" s="156"/>
      <c r="GV8" s="156"/>
      <c r="GW8" s="156"/>
      <c r="GX8" s="156"/>
      <c r="GY8" s="156"/>
      <c r="GZ8" s="156"/>
      <c r="HA8" s="156"/>
      <c r="HB8" s="156"/>
      <c r="HC8" s="156"/>
      <c r="HD8" s="156"/>
      <c r="HE8" s="156"/>
      <c r="HF8" s="156"/>
      <c r="HG8" s="156"/>
      <c r="HH8" s="156"/>
      <c r="HI8" s="156"/>
      <c r="HJ8" s="156"/>
      <c r="HK8" s="156"/>
      <c r="HL8" s="156"/>
      <c r="HM8" s="156"/>
      <c r="HN8" s="156"/>
      <c r="HO8" s="156"/>
      <c r="HP8" s="156"/>
      <c r="HQ8" s="156"/>
      <c r="HR8" s="156"/>
      <c r="HS8" s="156"/>
      <c r="HT8" s="156"/>
      <c r="HU8" s="156"/>
      <c r="HV8" s="156"/>
      <c r="HW8" s="156"/>
    </row>
    <row r="9" spans="1:231" x14ac:dyDescent="0.3">
      <c r="A9" s="7">
        <v>147</v>
      </c>
      <c r="B9" s="7">
        <f>COUNTIFS($D$3:D9,D9,$F$3:F9,F9)</f>
        <v>1</v>
      </c>
      <c r="C9" s="223">
        <v>6612</v>
      </c>
      <c r="D9" s="328" t="s">
        <v>1009</v>
      </c>
      <c r="E9" s="20" t="s">
        <v>1010</v>
      </c>
      <c r="F9" s="17">
        <v>5508100653</v>
      </c>
      <c r="G9" s="11">
        <v>62</v>
      </c>
      <c r="H9" s="11" t="s">
        <v>1011</v>
      </c>
      <c r="I9" s="18" t="s">
        <v>1012</v>
      </c>
      <c r="J9" s="19" t="s">
        <v>35</v>
      </c>
      <c r="K9" s="55" t="s">
        <v>36</v>
      </c>
      <c r="L9" s="220">
        <v>7</v>
      </c>
      <c r="M9" s="20">
        <v>1</v>
      </c>
      <c r="N9" s="20"/>
      <c r="O9" s="20"/>
      <c r="P9" s="169" t="s">
        <v>726</v>
      </c>
      <c r="Q9" s="169"/>
      <c r="R9" s="796"/>
      <c r="S9" s="179" t="s">
        <v>127</v>
      </c>
      <c r="T9" s="180" t="s">
        <v>447</v>
      </c>
      <c r="U9" s="181" t="s">
        <v>495</v>
      </c>
      <c r="V9" s="180" t="s">
        <v>447</v>
      </c>
      <c r="W9" s="188" t="s">
        <v>496</v>
      </c>
      <c r="X9" s="180" t="s">
        <v>447</v>
      </c>
      <c r="Y9" s="180" t="s">
        <v>497</v>
      </c>
      <c r="Z9" s="182"/>
      <c r="AA9" s="20"/>
      <c r="AB9" s="224">
        <v>206</v>
      </c>
      <c r="AC9" s="225"/>
      <c r="AD9" s="225"/>
      <c r="AE9" s="225"/>
      <c r="AF9" s="225"/>
      <c r="AG9" s="219" t="s">
        <v>444</v>
      </c>
      <c r="AH9" s="114"/>
      <c r="AI9" s="7">
        <v>22</v>
      </c>
      <c r="AJ9" s="7">
        <v>40.799999999999997</v>
      </c>
      <c r="AK9" s="189">
        <v>8.9759999999999991</v>
      </c>
      <c r="AL9" s="7">
        <v>4310</v>
      </c>
      <c r="AM9" s="185">
        <v>2.4628571428571431</v>
      </c>
      <c r="AN9" s="7">
        <v>4</v>
      </c>
      <c r="AO9" s="38">
        <v>11.8</v>
      </c>
      <c r="AP9" s="39">
        <v>74.900000000000006</v>
      </c>
      <c r="AQ9" s="40">
        <v>10.6</v>
      </c>
      <c r="AR9" s="41">
        <f t="shared" si="0"/>
        <v>97.3</v>
      </c>
      <c r="AS9" s="42">
        <f t="shared" si="1"/>
        <v>0.157543391188251</v>
      </c>
      <c r="AT9" s="43">
        <f t="shared" si="2"/>
        <v>1.6699599465954607</v>
      </c>
      <c r="AU9" s="44">
        <f t="shared" si="3"/>
        <v>0.13801169590643275</v>
      </c>
      <c r="AV9" s="45">
        <v>11.01</v>
      </c>
      <c r="AW9" s="45">
        <f t="shared" si="4"/>
        <v>93.305084745762713</v>
      </c>
      <c r="AX9" s="46">
        <v>0.2</v>
      </c>
      <c r="AY9" s="45">
        <f t="shared" si="5"/>
        <v>1.6949152542372881</v>
      </c>
      <c r="AZ9" s="7"/>
      <c r="BA9" s="47" t="s">
        <v>121</v>
      </c>
      <c r="BB9" s="48"/>
      <c r="BC9" s="193">
        <v>0.18000000000000008</v>
      </c>
      <c r="BD9" s="193"/>
      <c r="BE9" s="7"/>
      <c r="BF9" s="7"/>
      <c r="BG9" s="7"/>
      <c r="BH9" s="7"/>
      <c r="BI9" s="48"/>
      <c r="BJ9" s="9">
        <v>51.7</v>
      </c>
      <c r="BK9" s="9">
        <v>47.6</v>
      </c>
      <c r="BL9" s="195">
        <v>1.0861344537815127</v>
      </c>
      <c r="BM9" s="82" t="s">
        <v>121</v>
      </c>
      <c r="BN9" s="7" t="s">
        <v>121</v>
      </c>
      <c r="BO9" s="9" t="s">
        <v>121</v>
      </c>
      <c r="BP9" s="7">
        <v>26.4</v>
      </c>
      <c r="BQ9" s="48">
        <v>26.9</v>
      </c>
      <c r="BR9" s="197">
        <v>1.018939393939394</v>
      </c>
      <c r="BS9" s="80">
        <f t="shared" si="8"/>
        <v>46.8</v>
      </c>
      <c r="BT9" s="199">
        <v>95.1</v>
      </c>
      <c r="BU9" s="199" t="s">
        <v>121</v>
      </c>
      <c r="BV9" s="198">
        <v>2.1000000000000014</v>
      </c>
      <c r="BW9" s="563">
        <v>44.5</v>
      </c>
      <c r="BX9" s="198">
        <v>12.9</v>
      </c>
      <c r="BY9" s="198">
        <v>5.8</v>
      </c>
      <c r="BZ9" s="198">
        <v>33.9</v>
      </c>
      <c r="CA9" s="198">
        <v>1.8</v>
      </c>
      <c r="CB9" s="198">
        <v>78</v>
      </c>
      <c r="CC9" s="198">
        <v>34.799999999999997</v>
      </c>
      <c r="CD9" s="198">
        <v>0.5</v>
      </c>
      <c r="CE9" s="82"/>
      <c r="CF9" s="82"/>
      <c r="CG9" s="82"/>
      <c r="CH9" s="82"/>
      <c r="CI9" s="82"/>
      <c r="CJ9" s="82"/>
      <c r="CK9" s="82"/>
      <c r="CL9" s="45">
        <f t="shared" si="7"/>
        <v>0.38053097345132747</v>
      </c>
      <c r="CM9" s="7"/>
      <c r="CN9" s="7"/>
      <c r="CO9" s="618"/>
      <c r="CP9" s="13"/>
      <c r="CQ9" s="13"/>
      <c r="CR9" s="13"/>
      <c r="CS9" s="13"/>
      <c r="CT9" s="13"/>
      <c r="CU9" s="13"/>
      <c r="CV9" s="13"/>
      <c r="CW9" s="36"/>
      <c r="CX9" s="7"/>
      <c r="CY9" s="9" t="s">
        <v>510</v>
      </c>
      <c r="CZ9" s="7">
        <v>3</v>
      </c>
      <c r="DA9" s="9" t="s">
        <v>884</v>
      </c>
      <c r="DB9" s="49" t="s">
        <v>884</v>
      </c>
      <c r="DC9" s="35"/>
      <c r="DD9" s="35"/>
      <c r="DE9" s="945"/>
      <c r="DF9" s="945"/>
      <c r="DG9" s="945"/>
      <c r="DH9" s="945"/>
      <c r="DI9" s="243" t="s">
        <v>297</v>
      </c>
      <c r="DJ9" s="539" t="s">
        <v>444</v>
      </c>
      <c r="DK9" s="540">
        <v>2</v>
      </c>
      <c r="DL9" s="541" t="s">
        <v>511</v>
      </c>
      <c r="DM9" s="541" t="s">
        <v>511</v>
      </c>
      <c r="DN9" s="541"/>
      <c r="DO9" s="541">
        <v>0</v>
      </c>
      <c r="DP9" s="541" t="s">
        <v>38</v>
      </c>
      <c r="DQ9" s="541" t="s">
        <v>38</v>
      </c>
      <c r="DR9" s="11" t="s">
        <v>38</v>
      </c>
      <c r="DS9" s="11" t="s">
        <v>38</v>
      </c>
      <c r="DT9" s="11">
        <v>206</v>
      </c>
      <c r="DU9" s="11">
        <v>33.5</v>
      </c>
      <c r="DV9" s="11">
        <v>66.5</v>
      </c>
      <c r="DW9" s="11" t="s">
        <v>38</v>
      </c>
      <c r="DX9" s="11" t="s">
        <v>38</v>
      </c>
      <c r="DY9" s="11" t="s">
        <v>38</v>
      </c>
      <c r="DZ9" s="11" t="s">
        <v>38</v>
      </c>
      <c r="EA9" s="11">
        <v>0</v>
      </c>
      <c r="EB9" s="7"/>
      <c r="EC9" s="542">
        <v>3</v>
      </c>
      <c r="ED9" s="541" t="s">
        <v>1054</v>
      </c>
      <c r="EE9" s="541">
        <v>9</v>
      </c>
      <c r="EF9" s="541">
        <v>10</v>
      </c>
      <c r="EG9" s="541">
        <v>2</v>
      </c>
      <c r="EH9" s="541">
        <v>1</v>
      </c>
      <c r="EI9" s="541">
        <v>180</v>
      </c>
      <c r="EJ9" s="541">
        <v>83</v>
      </c>
      <c r="EK9" s="84">
        <f>EJ9/(EI9*EI9*0.01*0.01)</f>
        <v>25.617283950617281</v>
      </c>
      <c r="EL9" s="541">
        <v>1</v>
      </c>
      <c r="EM9" s="541" t="s">
        <v>38</v>
      </c>
      <c r="EN9" s="543">
        <v>2</v>
      </c>
      <c r="EO9" s="541">
        <v>2</v>
      </c>
      <c r="EP9" s="544" t="s">
        <v>38</v>
      </c>
      <c r="EQ9" s="541" t="s">
        <v>38</v>
      </c>
      <c r="ER9" s="951">
        <v>6612</v>
      </c>
      <c r="ES9" s="550"/>
      <c r="ET9" s="550"/>
      <c r="EU9" s="550"/>
      <c r="EV9" s="550"/>
      <c r="EW9" s="550"/>
      <c r="EX9" s="586"/>
      <c r="EY9" s="586"/>
      <c r="EZ9" s="550"/>
      <c r="FA9" s="550"/>
      <c r="FB9" s="550"/>
      <c r="FC9" s="550"/>
      <c r="FD9" s="586"/>
      <c r="FE9" s="586"/>
      <c r="FF9" s="586"/>
      <c r="FG9" s="974"/>
      <c r="FH9" s="974"/>
      <c r="FI9" s="981"/>
      <c r="FJ9" s="983">
        <v>206</v>
      </c>
      <c r="FK9" s="553" t="s">
        <v>444</v>
      </c>
      <c r="FL9" s="114"/>
      <c r="FM9" s="7"/>
      <c r="FN9" s="216"/>
      <c r="FO9" s="114"/>
      <c r="FP9" s="157"/>
      <c r="FQ9" s="217"/>
      <c r="FR9" s="114"/>
      <c r="FS9" s="114"/>
      <c r="FT9" s="114"/>
      <c r="FU9" s="114"/>
      <c r="FV9" s="114"/>
      <c r="FW9" s="114"/>
      <c r="FX9" s="55"/>
      <c r="FY9" s="152"/>
      <c r="FZ9" s="213"/>
      <c r="GA9" s="11"/>
      <c r="GB9" s="215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</row>
    <row r="10" spans="1:231" x14ac:dyDescent="0.3">
      <c r="A10" s="7">
        <v>162</v>
      </c>
      <c r="B10" s="7">
        <f>COUNTIFS($D$3:D10,D10,$F$3:F10,F10)</f>
        <v>1</v>
      </c>
      <c r="C10" s="223">
        <v>6702</v>
      </c>
      <c r="D10" s="328" t="s">
        <v>940</v>
      </c>
      <c r="E10" s="20" t="s">
        <v>941</v>
      </c>
      <c r="F10" s="17">
        <v>6710291324</v>
      </c>
      <c r="G10" s="11">
        <v>50</v>
      </c>
      <c r="H10" s="11" t="s">
        <v>942</v>
      </c>
      <c r="I10" s="18" t="s">
        <v>511</v>
      </c>
      <c r="J10" s="19" t="s">
        <v>35</v>
      </c>
      <c r="K10" s="55" t="s">
        <v>36</v>
      </c>
      <c r="L10" s="20">
        <v>10</v>
      </c>
      <c r="M10" s="20">
        <v>3</v>
      </c>
      <c r="N10" s="20"/>
      <c r="O10" s="20"/>
      <c r="P10" s="169" t="s">
        <v>726</v>
      </c>
      <c r="Q10" s="169"/>
      <c r="R10" s="796"/>
      <c r="S10" s="50" t="s">
        <v>959</v>
      </c>
      <c r="T10" s="51" t="s">
        <v>447</v>
      </c>
      <c r="U10" s="318" t="s">
        <v>495</v>
      </c>
      <c r="V10" s="51" t="s">
        <v>447</v>
      </c>
      <c r="W10" s="268" t="s">
        <v>496</v>
      </c>
      <c r="X10" s="51" t="s">
        <v>447</v>
      </c>
      <c r="Y10" s="51" t="s">
        <v>124</v>
      </c>
      <c r="Z10" s="269"/>
      <c r="AA10" s="270"/>
      <c r="AB10" s="183">
        <v>470</v>
      </c>
      <c r="AC10" s="184"/>
      <c r="AD10" s="184"/>
      <c r="AE10" s="184"/>
      <c r="AF10" s="184"/>
      <c r="AG10" s="319" t="s">
        <v>128</v>
      </c>
      <c r="AH10" s="557" t="s">
        <v>960</v>
      </c>
      <c r="AI10" s="7">
        <v>94.9</v>
      </c>
      <c r="AJ10" s="7">
        <v>28.9</v>
      </c>
      <c r="AK10" s="189">
        <v>27.426100000000002</v>
      </c>
      <c r="AL10" s="7">
        <v>4854</v>
      </c>
      <c r="AM10" s="185">
        <v>1.4561999999999999</v>
      </c>
      <c r="AN10" s="7">
        <v>3</v>
      </c>
      <c r="AO10" s="38">
        <v>7.6</v>
      </c>
      <c r="AP10" s="39">
        <v>80.599999999999994</v>
      </c>
      <c r="AQ10" s="40">
        <v>5.0999999999999996</v>
      </c>
      <c r="AR10" s="41">
        <f t="shared" si="0"/>
        <v>93.299999999999983</v>
      </c>
      <c r="AS10" s="42">
        <f t="shared" si="1"/>
        <v>9.4292803970223327E-2</v>
      </c>
      <c r="AT10" s="43">
        <f t="shared" si="2"/>
        <v>0.48089330024813892</v>
      </c>
      <c r="AU10" s="44">
        <f t="shared" si="3"/>
        <v>8.8681446907817971E-2</v>
      </c>
      <c r="AV10" s="45">
        <v>7.0199999999999987</v>
      </c>
      <c r="AW10" s="45">
        <f t="shared" si="4"/>
        <v>92.368421052631575</v>
      </c>
      <c r="AX10" s="46">
        <v>0.2</v>
      </c>
      <c r="AY10" s="84">
        <f t="shared" si="5"/>
        <v>2.6315789473684212</v>
      </c>
      <c r="AZ10" s="7"/>
      <c r="BA10" s="47" t="s">
        <v>121</v>
      </c>
      <c r="BB10" s="48"/>
      <c r="BC10" s="193">
        <v>1.1000000000000001</v>
      </c>
      <c r="BD10" s="193"/>
      <c r="BE10" s="7"/>
      <c r="BF10" s="7"/>
      <c r="BG10" s="7"/>
      <c r="BH10" s="7"/>
      <c r="BI10" s="48"/>
      <c r="BJ10" s="9">
        <v>68.2</v>
      </c>
      <c r="BK10" s="9">
        <v>31.8</v>
      </c>
      <c r="BL10" s="195">
        <v>2.1446540880503147</v>
      </c>
      <c r="BM10" s="82" t="s">
        <v>121</v>
      </c>
      <c r="BN10" s="7" t="s">
        <v>121</v>
      </c>
      <c r="BO10" s="9" t="s">
        <v>121</v>
      </c>
      <c r="BP10" s="7">
        <v>13.8</v>
      </c>
      <c r="BQ10" s="48">
        <v>11.1</v>
      </c>
      <c r="BR10" s="197">
        <v>0.80434782608695643</v>
      </c>
      <c r="BS10" s="80">
        <f t="shared" si="8"/>
        <v>17.77</v>
      </c>
      <c r="BT10" s="199">
        <v>94.1</v>
      </c>
      <c r="BU10" s="199" t="s">
        <v>121</v>
      </c>
      <c r="BV10" s="199">
        <f>100-BT10</f>
        <v>5.9000000000000057</v>
      </c>
      <c r="BW10" s="561">
        <f>BY10+CA10+CC10</f>
        <v>80.575819999999993</v>
      </c>
      <c r="BX10" s="199">
        <v>2.37</v>
      </c>
      <c r="BY10" s="84">
        <f>BX10*AP10/100</f>
        <v>1.9102199999999998</v>
      </c>
      <c r="BZ10" s="199">
        <v>15.4</v>
      </c>
      <c r="CA10" s="84">
        <f>BZ10*AP10/100</f>
        <v>12.4124</v>
      </c>
      <c r="CB10" s="199">
        <v>82.2</v>
      </c>
      <c r="CC10" s="84">
        <f>CB10*AP10/100</f>
        <v>66.253199999999993</v>
      </c>
      <c r="CD10" s="306"/>
      <c r="CE10" s="82">
        <v>97</v>
      </c>
      <c r="CF10" s="240"/>
      <c r="CG10" s="82">
        <v>99.3</v>
      </c>
      <c r="CH10" s="82"/>
      <c r="CI10" s="82">
        <v>80.900000000000006</v>
      </c>
      <c r="CJ10" s="82">
        <v>84.2</v>
      </c>
      <c r="CK10" s="82"/>
      <c r="CL10" s="45">
        <f t="shared" si="7"/>
        <v>0.15389610389610389</v>
      </c>
      <c r="CM10" s="7"/>
      <c r="CN10" s="7"/>
      <c r="CO10" s="618"/>
      <c r="CP10" s="13"/>
      <c r="CQ10" s="13"/>
      <c r="CR10" s="13"/>
      <c r="CS10" s="13"/>
      <c r="CT10" s="13"/>
      <c r="CU10" s="13"/>
      <c r="CV10" s="13"/>
      <c r="CW10" s="36"/>
      <c r="CX10" s="7"/>
      <c r="CY10" s="9" t="s">
        <v>510</v>
      </c>
      <c r="CZ10" s="9">
        <v>3</v>
      </c>
      <c r="DA10" s="9" t="s">
        <v>884</v>
      </c>
      <c r="DB10" s="49" t="s">
        <v>884</v>
      </c>
      <c r="DC10" s="35"/>
      <c r="DD10" s="35"/>
      <c r="DE10" s="945">
        <v>242.53917879999972</v>
      </c>
      <c r="DF10" s="945">
        <v>26.64324603</v>
      </c>
      <c r="DG10" s="945">
        <v>0</v>
      </c>
      <c r="DH10" s="945">
        <v>33.233232639999983</v>
      </c>
      <c r="DI10" s="243" t="s">
        <v>297</v>
      </c>
      <c r="DJ10" s="244" t="s">
        <v>128</v>
      </c>
      <c r="DK10" s="245">
        <v>2</v>
      </c>
      <c r="DL10" s="212" t="s">
        <v>511</v>
      </c>
      <c r="DM10" s="212" t="s">
        <v>511</v>
      </c>
      <c r="DN10" s="212"/>
      <c r="DO10" s="212">
        <v>0</v>
      </c>
      <c r="DP10" s="249" t="s">
        <v>38</v>
      </c>
      <c r="DQ10" s="212" t="s">
        <v>38</v>
      </c>
      <c r="DR10" s="11">
        <v>0.6</v>
      </c>
      <c r="DS10" s="11" t="s">
        <v>38</v>
      </c>
      <c r="DT10" s="11">
        <v>470</v>
      </c>
      <c r="DU10" s="11">
        <v>5.2999999999999999E-2</v>
      </c>
      <c r="DV10" s="11">
        <v>0.94699999999999995</v>
      </c>
      <c r="DW10" s="11" t="s">
        <v>38</v>
      </c>
      <c r="DX10" s="11" t="s">
        <v>38</v>
      </c>
      <c r="DY10" s="11" t="s">
        <v>38</v>
      </c>
      <c r="DZ10" s="11" t="s">
        <v>38</v>
      </c>
      <c r="EA10" s="11">
        <v>0</v>
      </c>
      <c r="EB10" s="7"/>
      <c r="EC10" s="246">
        <v>3</v>
      </c>
      <c r="ED10" s="212">
        <v>3</v>
      </c>
      <c r="EE10" s="212">
        <v>10</v>
      </c>
      <c r="EF10" s="212">
        <v>20</v>
      </c>
      <c r="EG10" s="212">
        <v>2</v>
      </c>
      <c r="EH10" s="212">
        <v>0</v>
      </c>
      <c r="EI10" s="212">
        <v>176</v>
      </c>
      <c r="EJ10" s="212">
        <v>69</v>
      </c>
      <c r="EK10" s="84">
        <f>EJ10/(EI10*EI10*0.01*0.01)</f>
        <v>22.275309917355372</v>
      </c>
      <c r="EL10" s="212">
        <v>1</v>
      </c>
      <c r="EM10" s="249" t="s">
        <v>38</v>
      </c>
      <c r="EN10" s="247">
        <v>2</v>
      </c>
      <c r="EO10" s="212">
        <v>1</v>
      </c>
      <c r="EP10" s="248" t="s">
        <v>38</v>
      </c>
      <c r="EQ10" s="212" t="s">
        <v>38</v>
      </c>
      <c r="ER10" s="951">
        <v>6702</v>
      </c>
      <c r="ES10" s="921"/>
      <c r="ET10" s="921"/>
      <c r="EU10" s="921"/>
      <c r="EV10" s="921"/>
      <c r="EW10" s="921"/>
      <c r="EX10" s="960"/>
      <c r="EY10" s="960"/>
      <c r="EZ10" s="921"/>
      <c r="FA10" s="921"/>
      <c r="FB10" s="921"/>
      <c r="FC10" s="921"/>
      <c r="FD10" s="960"/>
      <c r="FE10" s="960"/>
      <c r="FF10" s="960"/>
      <c r="FG10" s="977"/>
      <c r="FH10" s="977"/>
      <c r="FI10" s="981"/>
      <c r="FJ10" s="982">
        <v>470</v>
      </c>
      <c r="FK10" s="555" t="s">
        <v>1332</v>
      </c>
      <c r="FL10" s="114"/>
      <c r="FM10" s="7"/>
      <c r="FN10" s="216"/>
      <c r="FO10" s="114"/>
      <c r="FP10" s="157"/>
      <c r="FQ10" s="217"/>
      <c r="FR10" s="114"/>
      <c r="FS10" s="114"/>
      <c r="FT10" s="114"/>
      <c r="FU10" s="114"/>
      <c r="FV10" s="114"/>
      <c r="FW10" s="114"/>
      <c r="FX10" s="55"/>
      <c r="FY10" s="152"/>
      <c r="FZ10" s="213"/>
      <c r="GA10" s="214">
        <v>0.15576861529466002</v>
      </c>
      <c r="GB10" s="215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</row>
    <row r="11" spans="1:231" x14ac:dyDescent="0.3">
      <c r="A11" s="7">
        <v>176</v>
      </c>
      <c r="B11" s="7">
        <f>COUNTIFS($D$3:D11,D11,$F$3:F11,F11)</f>
        <v>1</v>
      </c>
      <c r="C11" s="223">
        <v>6787</v>
      </c>
      <c r="D11" s="328" t="s">
        <v>1053</v>
      </c>
      <c r="E11" s="20" t="s">
        <v>816</v>
      </c>
      <c r="F11" s="17">
        <v>430828463</v>
      </c>
      <c r="G11" s="11">
        <v>74</v>
      </c>
      <c r="H11" s="11" t="s">
        <v>646</v>
      </c>
      <c r="I11" s="18" t="s">
        <v>511</v>
      </c>
      <c r="J11" s="19" t="s">
        <v>35</v>
      </c>
      <c r="K11" s="55" t="s">
        <v>36</v>
      </c>
      <c r="L11" s="20">
        <v>19</v>
      </c>
      <c r="M11" s="20">
        <v>5</v>
      </c>
      <c r="N11" s="20"/>
      <c r="O11" s="20"/>
      <c r="P11" s="169" t="s">
        <v>647</v>
      </c>
      <c r="Q11" s="169"/>
      <c r="R11" s="796"/>
      <c r="S11" s="179" t="s">
        <v>127</v>
      </c>
      <c r="T11" s="338" t="s">
        <v>695</v>
      </c>
      <c r="U11" s="181" t="s">
        <v>495</v>
      </c>
      <c r="V11" s="180" t="s">
        <v>447</v>
      </c>
      <c r="W11" s="188" t="s">
        <v>496</v>
      </c>
      <c r="X11" s="180" t="s">
        <v>447</v>
      </c>
      <c r="Y11" s="180" t="s">
        <v>124</v>
      </c>
      <c r="Z11" s="182"/>
      <c r="AA11" s="20"/>
      <c r="AB11" s="183">
        <v>459</v>
      </c>
      <c r="AC11" s="184"/>
      <c r="AD11" s="184"/>
      <c r="AE11" s="184"/>
      <c r="AF11" s="184"/>
      <c r="AG11" s="219" t="s">
        <v>444</v>
      </c>
      <c r="AH11" s="114"/>
      <c r="AI11" s="7">
        <v>58.7</v>
      </c>
      <c r="AJ11" s="7">
        <v>57</v>
      </c>
      <c r="AK11" s="189">
        <v>33.459000000000003</v>
      </c>
      <c r="AL11" s="7">
        <v>12698</v>
      </c>
      <c r="AM11" s="185">
        <v>2.6732631578947368</v>
      </c>
      <c r="AN11" s="7">
        <v>4</v>
      </c>
      <c r="AO11" s="38">
        <v>16.399999999999999</v>
      </c>
      <c r="AP11" s="39">
        <v>71.099999999999994</v>
      </c>
      <c r="AQ11" s="40">
        <v>6.56</v>
      </c>
      <c r="AR11" s="41">
        <f t="shared" si="0"/>
        <v>94.06</v>
      </c>
      <c r="AS11" s="42">
        <f t="shared" si="1"/>
        <v>0.23066104078762306</v>
      </c>
      <c r="AT11" s="43">
        <f t="shared" si="2"/>
        <v>1.5131364275668071</v>
      </c>
      <c r="AU11" s="44">
        <f t="shared" si="3"/>
        <v>0.21117692505794489</v>
      </c>
      <c r="AV11" s="45">
        <v>14.38</v>
      </c>
      <c r="AW11" s="45">
        <f t="shared" si="4"/>
        <v>87.682926829268297</v>
      </c>
      <c r="AX11" s="46">
        <v>1.2</v>
      </c>
      <c r="AY11" s="84">
        <f t="shared" si="5"/>
        <v>7.3170731707317076</v>
      </c>
      <c r="AZ11" s="7"/>
      <c r="BA11" s="47"/>
      <c r="BB11" s="48"/>
      <c r="BC11" s="193">
        <v>1.1999999999999997</v>
      </c>
      <c r="BD11" s="193"/>
      <c r="BE11" s="7"/>
      <c r="BF11" s="7"/>
      <c r="BG11" s="7"/>
      <c r="BH11" s="7"/>
      <c r="BI11" s="48"/>
      <c r="BJ11" s="9">
        <v>59.2</v>
      </c>
      <c r="BK11" s="9">
        <v>40</v>
      </c>
      <c r="BL11" s="195">
        <v>1.48</v>
      </c>
      <c r="BM11" s="82" t="s">
        <v>121</v>
      </c>
      <c r="BN11" s="7" t="s">
        <v>121</v>
      </c>
      <c r="BO11" s="9" t="s">
        <v>121</v>
      </c>
      <c r="BP11" s="7">
        <v>14.8</v>
      </c>
      <c r="BQ11" s="48">
        <v>19.3</v>
      </c>
      <c r="BR11" s="197">
        <v>1.3040540540540539</v>
      </c>
      <c r="BS11" s="80">
        <f t="shared" si="8"/>
        <v>42.3</v>
      </c>
      <c r="BT11" s="199">
        <v>79.900000000000006</v>
      </c>
      <c r="BU11" s="199" t="s">
        <v>121</v>
      </c>
      <c r="BV11" s="198">
        <v>7.5</v>
      </c>
      <c r="BW11" s="198">
        <v>33</v>
      </c>
      <c r="BX11" s="198">
        <v>19.8</v>
      </c>
      <c r="BY11" s="198">
        <v>6.5</v>
      </c>
      <c r="BZ11" s="198">
        <v>22.5</v>
      </c>
      <c r="CA11" s="198">
        <v>7.4</v>
      </c>
      <c r="CB11" s="198">
        <v>35.200000000000003</v>
      </c>
      <c r="CC11" s="198">
        <v>11.6</v>
      </c>
      <c r="CD11" s="198">
        <v>1.2</v>
      </c>
      <c r="CE11" s="7"/>
      <c r="CF11" s="7"/>
      <c r="CG11" s="7"/>
      <c r="CH11" s="7"/>
      <c r="CI11" s="7"/>
      <c r="CJ11" s="7"/>
      <c r="CK11" s="7"/>
      <c r="CL11" s="45">
        <f t="shared" si="7"/>
        <v>0.88</v>
      </c>
      <c r="CM11" s="7"/>
      <c r="CN11" s="7"/>
      <c r="CO11" s="618"/>
      <c r="CP11" s="13"/>
      <c r="CQ11" s="13"/>
      <c r="CR11" s="13"/>
      <c r="CS11" s="13"/>
      <c r="CT11" s="13"/>
      <c r="CU11" s="13"/>
      <c r="CV11" s="13"/>
      <c r="CW11" s="36"/>
      <c r="CX11" s="7"/>
      <c r="CY11" s="9" t="s">
        <v>510</v>
      </c>
      <c r="CZ11" s="9">
        <v>3</v>
      </c>
      <c r="DA11" s="9" t="s">
        <v>884</v>
      </c>
      <c r="DB11" s="49" t="s">
        <v>884</v>
      </c>
      <c r="DC11" s="35"/>
      <c r="DD11" s="35"/>
      <c r="DE11" s="945"/>
      <c r="DF11" s="945"/>
      <c r="DG11" s="945"/>
      <c r="DH11" s="945"/>
      <c r="DI11" s="243" t="s">
        <v>297</v>
      </c>
      <c r="DJ11" s="244" t="s">
        <v>444</v>
      </c>
      <c r="DK11" s="245">
        <v>2</v>
      </c>
      <c r="DL11" s="212" t="s">
        <v>511</v>
      </c>
      <c r="DM11" s="212" t="s">
        <v>511</v>
      </c>
      <c r="DN11" s="212"/>
      <c r="DO11" s="212">
        <v>0</v>
      </c>
      <c r="DP11" s="212" t="s">
        <v>38</v>
      </c>
      <c r="DQ11" s="212" t="s">
        <v>38</v>
      </c>
      <c r="DR11" s="11" t="s">
        <v>38</v>
      </c>
      <c r="DS11" s="11" t="s">
        <v>38</v>
      </c>
      <c r="DT11" s="11">
        <v>459</v>
      </c>
      <c r="DU11" s="11">
        <v>0.10199999999999999</v>
      </c>
      <c r="DV11" s="11">
        <v>0.89800000000000002</v>
      </c>
      <c r="DW11" s="11" t="s">
        <v>38</v>
      </c>
      <c r="DX11" s="11" t="s">
        <v>38</v>
      </c>
      <c r="DY11" s="11" t="s">
        <v>38</v>
      </c>
      <c r="DZ11" s="11" t="s">
        <v>38</v>
      </c>
      <c r="EA11" s="11">
        <v>0</v>
      </c>
      <c r="EB11" s="7"/>
      <c r="EC11" s="246">
        <v>3</v>
      </c>
      <c r="ED11" s="212">
        <v>5</v>
      </c>
      <c r="EE11" s="212">
        <v>19</v>
      </c>
      <c r="EF11" s="212">
        <v>60</v>
      </c>
      <c r="EG11" s="212">
        <v>3</v>
      </c>
      <c r="EH11" s="212">
        <v>0</v>
      </c>
      <c r="EI11" s="212" t="s">
        <v>38</v>
      </c>
      <c r="EJ11" s="212" t="s">
        <v>38</v>
      </c>
      <c r="EK11" s="309" t="s">
        <v>38</v>
      </c>
      <c r="EL11" s="212">
        <v>2</v>
      </c>
      <c r="EM11" s="249" t="s">
        <v>38</v>
      </c>
      <c r="EN11" s="247">
        <v>3</v>
      </c>
      <c r="EO11" s="212">
        <v>2</v>
      </c>
      <c r="EP11" s="248" t="s">
        <v>38</v>
      </c>
      <c r="EQ11" s="212" t="s">
        <v>38</v>
      </c>
      <c r="ER11" s="951">
        <v>6787</v>
      </c>
      <c r="ES11" s="550"/>
      <c r="ET11" s="550"/>
      <c r="EU11" s="550"/>
      <c r="EV11" s="550"/>
      <c r="EW11" s="550"/>
      <c r="EX11" s="586"/>
      <c r="EY11" s="586"/>
      <c r="EZ11" s="550"/>
      <c r="FA11" s="550"/>
      <c r="FB11" s="550"/>
      <c r="FC11" s="550"/>
      <c r="FD11" s="586"/>
      <c r="FE11" s="586"/>
      <c r="FF11" s="586"/>
      <c r="FG11" s="974"/>
      <c r="FH11" s="974"/>
      <c r="FI11" s="981"/>
      <c r="FJ11" s="982">
        <v>459</v>
      </c>
      <c r="FK11" s="553" t="s">
        <v>444</v>
      </c>
      <c r="FL11" s="114"/>
      <c r="FM11" s="7"/>
      <c r="FN11" s="216"/>
      <c r="FO11" s="114"/>
      <c r="FP11" s="157"/>
      <c r="FQ11" s="217"/>
      <c r="FR11" s="114"/>
      <c r="FS11" s="114"/>
      <c r="FT11" s="114"/>
      <c r="FU11" s="114"/>
      <c r="FV11" s="114"/>
      <c r="FW11" s="114"/>
      <c r="FX11" s="55"/>
      <c r="FY11" s="152"/>
      <c r="FZ11" s="213"/>
      <c r="GA11" s="11"/>
      <c r="GB11" s="215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</row>
    <row r="12" spans="1:231" x14ac:dyDescent="0.3">
      <c r="A12" s="7">
        <v>207</v>
      </c>
      <c r="B12" s="7">
        <f>COUNTIFS($D$3:D12,D12,$F$3:F12,F12)</f>
        <v>1</v>
      </c>
      <c r="C12" s="223">
        <v>6980</v>
      </c>
      <c r="D12" s="328" t="s">
        <v>933</v>
      </c>
      <c r="E12" s="20" t="s">
        <v>687</v>
      </c>
      <c r="F12" s="17">
        <v>7303063713</v>
      </c>
      <c r="G12" s="11">
        <v>44</v>
      </c>
      <c r="H12" s="11" t="s">
        <v>1189</v>
      </c>
      <c r="I12" s="18" t="s">
        <v>1070</v>
      </c>
      <c r="J12" s="19" t="s">
        <v>35</v>
      </c>
      <c r="K12" s="55" t="s">
        <v>36</v>
      </c>
      <c r="L12" s="20">
        <v>10</v>
      </c>
      <c r="M12" s="20">
        <v>2</v>
      </c>
      <c r="N12" s="20"/>
      <c r="O12" s="20"/>
      <c r="P12" s="169" t="s">
        <v>514</v>
      </c>
      <c r="Q12" s="169"/>
      <c r="R12" s="796"/>
      <c r="S12" s="50" t="s">
        <v>127</v>
      </c>
      <c r="T12" s="51" t="s">
        <v>124</v>
      </c>
      <c r="U12" s="267" t="s">
        <v>520</v>
      </c>
      <c r="V12" s="51" t="s">
        <v>124</v>
      </c>
      <c r="W12" s="268" t="s">
        <v>496</v>
      </c>
      <c r="X12" s="51" t="s">
        <v>124</v>
      </c>
      <c r="Y12" s="51" t="s">
        <v>124</v>
      </c>
      <c r="Z12" s="269"/>
      <c r="AA12" s="270"/>
      <c r="AB12" s="224">
        <v>616</v>
      </c>
      <c r="AC12" s="225"/>
      <c r="AD12" s="225"/>
      <c r="AE12" s="225"/>
      <c r="AF12" s="225"/>
      <c r="AG12" s="319" t="s">
        <v>128</v>
      </c>
      <c r="AH12" s="35" t="s">
        <v>1190</v>
      </c>
      <c r="AI12" s="7">
        <v>29.2</v>
      </c>
      <c r="AJ12" s="7">
        <v>82.4</v>
      </c>
      <c r="AK12" s="189">
        <v>24.0608</v>
      </c>
      <c r="AL12" s="7">
        <v>19918</v>
      </c>
      <c r="AM12" s="185">
        <v>5.9753999999999996</v>
      </c>
      <c r="AN12" s="7">
        <v>3</v>
      </c>
      <c r="AO12" s="38">
        <v>6.15</v>
      </c>
      <c r="AP12" s="39">
        <v>65.7</v>
      </c>
      <c r="AQ12" s="40">
        <v>23.8</v>
      </c>
      <c r="AR12" s="41">
        <f t="shared" si="0"/>
        <v>95.65</v>
      </c>
      <c r="AS12" s="42">
        <f t="shared" si="1"/>
        <v>9.3607305936073054E-2</v>
      </c>
      <c r="AT12" s="43">
        <f t="shared" si="2"/>
        <v>2.2278538812785387</v>
      </c>
      <c r="AU12" s="44">
        <f t="shared" si="3"/>
        <v>6.8715083798882692E-2</v>
      </c>
      <c r="AV12" s="45">
        <v>4.8624999999999998</v>
      </c>
      <c r="AW12" s="45">
        <f t="shared" si="4"/>
        <v>79.065040650406502</v>
      </c>
      <c r="AX12" s="46">
        <v>0.98</v>
      </c>
      <c r="AY12" s="84">
        <f t="shared" si="5"/>
        <v>15.934959349593495</v>
      </c>
      <c r="AZ12" s="273">
        <v>26.1</v>
      </c>
      <c r="BA12" s="235"/>
      <c r="BB12" s="274">
        <v>0.27</v>
      </c>
      <c r="BC12" s="193">
        <v>0.21482600000000004</v>
      </c>
      <c r="BD12" s="193"/>
      <c r="BE12" s="7"/>
      <c r="BF12" s="7"/>
      <c r="BG12" s="7"/>
      <c r="BH12" s="7"/>
      <c r="BI12" s="194">
        <v>0.27</v>
      </c>
      <c r="BJ12" s="45">
        <v>37.700000000000003</v>
      </c>
      <c r="BK12" s="45">
        <v>60.8</v>
      </c>
      <c r="BL12" s="195">
        <v>0.61822660098522164</v>
      </c>
      <c r="BM12" s="82" t="s">
        <v>121</v>
      </c>
      <c r="BN12" s="7" t="s">
        <v>121</v>
      </c>
      <c r="BO12" s="9" t="s">
        <v>121</v>
      </c>
      <c r="BP12" s="277">
        <v>3.27</v>
      </c>
      <c r="BQ12" s="278">
        <v>5.93</v>
      </c>
      <c r="BR12" s="197">
        <v>1.8134556574923546</v>
      </c>
      <c r="BS12" s="80">
        <f t="shared" si="8"/>
        <v>80.900000000000006</v>
      </c>
      <c r="BT12" s="279">
        <v>94.2</v>
      </c>
      <c r="BU12" s="280">
        <v>42895</v>
      </c>
      <c r="BV12" s="279">
        <f t="shared" ref="BV12:BV26" si="9">100-BT12</f>
        <v>5.7999999999999972</v>
      </c>
      <c r="BW12" s="346">
        <f t="shared" ref="BW12:BW26" si="10">BY12+CA12+CC12</f>
        <v>65.174400000000006</v>
      </c>
      <c r="BX12" s="279">
        <v>30.4</v>
      </c>
      <c r="BY12" s="84">
        <f t="shared" ref="BY12:BY26" si="11">BX12*AP12/100</f>
        <v>19.972799999999999</v>
      </c>
      <c r="BZ12" s="279">
        <v>50.5</v>
      </c>
      <c r="CA12" s="84">
        <f t="shared" ref="CA12:CA26" si="12">BZ12*AP12/100</f>
        <v>33.178500000000007</v>
      </c>
      <c r="CB12" s="279">
        <v>18.3</v>
      </c>
      <c r="CC12" s="84">
        <f t="shared" ref="CC12:CC26" si="13">CB12*AP12/100</f>
        <v>12.023100000000001</v>
      </c>
      <c r="CD12" s="281"/>
      <c r="CE12" s="86">
        <v>95.6</v>
      </c>
      <c r="CF12" s="86">
        <v>135012</v>
      </c>
      <c r="CG12" s="86">
        <v>85.3</v>
      </c>
      <c r="CH12" s="86">
        <v>104776</v>
      </c>
      <c r="CI12" s="86">
        <v>19.8</v>
      </c>
      <c r="CJ12" s="86">
        <v>76.3</v>
      </c>
      <c r="CK12" s="86">
        <v>113197</v>
      </c>
      <c r="CL12" s="45">
        <f t="shared" si="7"/>
        <v>0.60198019801980196</v>
      </c>
      <c r="CM12" s="7"/>
      <c r="CN12" s="7"/>
      <c r="CO12" s="618"/>
      <c r="CP12" s="13"/>
      <c r="CQ12" s="13"/>
      <c r="CR12" s="13"/>
      <c r="CS12" s="13"/>
      <c r="CT12" s="13"/>
      <c r="CU12" s="13"/>
      <c r="CV12" s="13"/>
      <c r="CW12" s="36"/>
      <c r="CX12" s="7"/>
      <c r="CY12" s="49" t="s">
        <v>510</v>
      </c>
      <c r="CZ12" s="49">
        <v>3</v>
      </c>
      <c r="DA12" s="9" t="s">
        <v>884</v>
      </c>
      <c r="DB12" s="49" t="s">
        <v>884</v>
      </c>
      <c r="DC12" s="35"/>
      <c r="DD12" s="35"/>
      <c r="DE12" s="945">
        <v>45.290356690000003</v>
      </c>
      <c r="DF12" s="945">
        <v>28.146818680000003</v>
      </c>
      <c r="DG12" s="945">
        <v>0</v>
      </c>
      <c r="DH12" s="945">
        <v>0</v>
      </c>
      <c r="DI12" s="243" t="s">
        <v>297</v>
      </c>
      <c r="DJ12" s="244" t="s">
        <v>128</v>
      </c>
      <c r="DK12" s="245">
        <v>2</v>
      </c>
      <c r="DL12" s="212" t="s">
        <v>461</v>
      </c>
      <c r="DM12" s="212" t="s">
        <v>511</v>
      </c>
      <c r="DN12" s="212"/>
      <c r="DO12" s="212">
        <v>0</v>
      </c>
      <c r="DP12" s="283" t="s">
        <v>38</v>
      </c>
      <c r="DQ12" s="212" t="s">
        <v>38</v>
      </c>
      <c r="DR12" s="11" t="s">
        <v>38</v>
      </c>
      <c r="DS12" s="11" t="s">
        <v>38</v>
      </c>
      <c r="DT12" s="11">
        <v>616</v>
      </c>
      <c r="DU12" s="11">
        <v>7.5999999999999998E-2</v>
      </c>
      <c r="DV12" s="11">
        <v>0.92400000000000004</v>
      </c>
      <c r="DW12" s="11" t="s">
        <v>38</v>
      </c>
      <c r="DX12" s="11" t="s">
        <v>38</v>
      </c>
      <c r="DY12" s="11" t="s">
        <v>38</v>
      </c>
      <c r="DZ12" s="11" t="s">
        <v>38</v>
      </c>
      <c r="EA12" s="11">
        <v>0</v>
      </c>
      <c r="EB12" s="7"/>
      <c r="EC12" s="246">
        <v>3</v>
      </c>
      <c r="ED12" s="284">
        <v>2</v>
      </c>
      <c r="EE12" s="284">
        <v>10</v>
      </c>
      <c r="EF12" s="212">
        <v>20</v>
      </c>
      <c r="EG12" s="212">
        <v>2</v>
      </c>
      <c r="EH12" s="212">
        <v>0</v>
      </c>
      <c r="EI12" s="212">
        <v>178</v>
      </c>
      <c r="EJ12" s="212">
        <v>93</v>
      </c>
      <c r="EK12" s="84">
        <f t="shared" ref="EK12:EK19" si="14">EJ12/(EI12*EI12*0.01*0.01)</f>
        <v>29.35235450069435</v>
      </c>
      <c r="EL12" s="212">
        <v>2</v>
      </c>
      <c r="EM12" s="283" t="s">
        <v>38</v>
      </c>
      <c r="EN12" s="212">
        <v>2</v>
      </c>
      <c r="EO12" s="212">
        <v>1</v>
      </c>
      <c r="EP12" s="248" t="s">
        <v>38</v>
      </c>
      <c r="EQ12" s="212" t="s">
        <v>38</v>
      </c>
      <c r="ER12" s="951">
        <v>6980</v>
      </c>
      <c r="ES12" s="921"/>
      <c r="ET12" s="921"/>
      <c r="EU12" s="921"/>
      <c r="EV12" s="921"/>
      <c r="EW12" s="921"/>
      <c r="EX12" s="960"/>
      <c r="EY12" s="960"/>
      <c r="EZ12" s="921">
        <v>50</v>
      </c>
      <c r="FA12" s="921">
        <v>82712</v>
      </c>
      <c r="FB12" s="921">
        <v>10</v>
      </c>
      <c r="FC12" s="956">
        <v>165.42400000000001</v>
      </c>
      <c r="FD12" s="966">
        <v>48.303807999999997</v>
      </c>
      <c r="FE12" s="966"/>
      <c r="FF12" s="960"/>
      <c r="FG12" s="976">
        <v>12.752617764628413</v>
      </c>
      <c r="FH12" s="976"/>
      <c r="FI12" s="981" t="e">
        <v>#DIV/0!</v>
      </c>
      <c r="FJ12" s="983">
        <v>616</v>
      </c>
      <c r="FK12" s="555" t="s">
        <v>1191</v>
      </c>
      <c r="FL12" s="7" t="s">
        <v>1192</v>
      </c>
      <c r="FM12" s="7">
        <v>29.2</v>
      </c>
      <c r="FN12" s="216"/>
      <c r="FO12" s="114"/>
      <c r="FP12" s="157">
        <v>29.2</v>
      </c>
      <c r="FQ12" s="145">
        <f t="shared" ref="FQ12:FQ21" si="15">FD12/1000</f>
        <v>4.8303807999999997E-2</v>
      </c>
      <c r="FR12" s="324"/>
      <c r="FS12" s="324"/>
      <c r="FT12" s="324"/>
      <c r="FU12" s="324"/>
      <c r="FV12" s="324"/>
      <c r="FW12" s="324"/>
      <c r="FX12" s="325"/>
      <c r="FY12" s="152"/>
      <c r="FZ12" s="326"/>
      <c r="GA12" s="214">
        <v>0.23748555824744003</v>
      </c>
      <c r="GB12" s="327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</row>
    <row r="13" spans="1:231" x14ac:dyDescent="0.3">
      <c r="A13" s="7">
        <v>222</v>
      </c>
      <c r="B13" s="7">
        <f>COUNTIFS($D$3:D13,D13,$F$3:F13,F13)</f>
        <v>1</v>
      </c>
      <c r="C13" s="223">
        <v>7060</v>
      </c>
      <c r="D13" s="328" t="s">
        <v>1193</v>
      </c>
      <c r="E13" s="16" t="s">
        <v>564</v>
      </c>
      <c r="F13" s="17">
        <v>5509190973</v>
      </c>
      <c r="G13" s="11">
        <v>62</v>
      </c>
      <c r="H13" s="17" t="s">
        <v>1194</v>
      </c>
      <c r="I13" s="18" t="s">
        <v>574</v>
      </c>
      <c r="J13" s="19" t="s">
        <v>35</v>
      </c>
      <c r="K13" s="55" t="s">
        <v>36</v>
      </c>
      <c r="L13" s="20">
        <v>39</v>
      </c>
      <c r="M13" s="20">
        <v>3</v>
      </c>
      <c r="N13" s="20"/>
      <c r="O13" s="20"/>
      <c r="P13" s="169" t="s">
        <v>949</v>
      </c>
      <c r="Q13" s="169"/>
      <c r="R13" s="796"/>
      <c r="S13" s="50" t="s">
        <v>127</v>
      </c>
      <c r="T13" s="266" t="s">
        <v>447</v>
      </c>
      <c r="U13" s="267" t="s">
        <v>520</v>
      </c>
      <c r="V13" s="51" t="s">
        <v>447</v>
      </c>
      <c r="W13" s="268" t="s">
        <v>496</v>
      </c>
      <c r="X13" s="51" t="s">
        <v>1195</v>
      </c>
      <c r="Y13" s="51" t="s">
        <v>124</v>
      </c>
      <c r="Z13" s="269"/>
      <c r="AA13" s="270"/>
      <c r="AB13" s="183">
        <v>297</v>
      </c>
      <c r="AC13" s="184"/>
      <c r="AD13" s="184"/>
      <c r="AE13" s="184"/>
      <c r="AF13" s="184"/>
      <c r="AG13" s="341" t="s">
        <v>883</v>
      </c>
      <c r="AH13" s="35" t="s">
        <v>1196</v>
      </c>
      <c r="AI13" s="7">
        <v>34.200000000000003</v>
      </c>
      <c r="AJ13" s="7">
        <v>89.1</v>
      </c>
      <c r="AK13" s="189">
        <v>30.472200000000001</v>
      </c>
      <c r="AL13" s="7">
        <v>11226</v>
      </c>
      <c r="AM13" s="185">
        <v>0.86353846153846159</v>
      </c>
      <c r="AN13" s="7">
        <v>3</v>
      </c>
      <c r="AO13" s="38">
        <v>22.2</v>
      </c>
      <c r="AP13" s="39">
        <v>65.599999999999994</v>
      </c>
      <c r="AQ13" s="40">
        <v>7.24</v>
      </c>
      <c r="AR13" s="41">
        <f t="shared" si="0"/>
        <v>95.039999999999992</v>
      </c>
      <c r="AS13" s="42">
        <f t="shared" si="1"/>
        <v>0.33841463414634149</v>
      </c>
      <c r="AT13" s="43">
        <f t="shared" si="2"/>
        <v>2.4501219512195123</v>
      </c>
      <c r="AU13" s="44">
        <f t="shared" si="3"/>
        <v>0.3047775947281714</v>
      </c>
      <c r="AV13" s="45">
        <v>20.29</v>
      </c>
      <c r="AW13" s="45">
        <f t="shared" si="4"/>
        <v>91.396396396396398</v>
      </c>
      <c r="AX13" s="46">
        <v>0.8</v>
      </c>
      <c r="AY13" s="84">
        <f t="shared" si="5"/>
        <v>3.6036036036036037</v>
      </c>
      <c r="AZ13" s="273"/>
      <c r="BA13" s="235"/>
      <c r="BB13" s="274">
        <v>0.17</v>
      </c>
      <c r="BC13" s="193">
        <v>0.82919999999999949</v>
      </c>
      <c r="BD13" s="193"/>
      <c r="BE13" s="7"/>
      <c r="BF13" s="7"/>
      <c r="BG13" s="7"/>
      <c r="BH13" s="7"/>
      <c r="BI13" s="194">
        <v>0.56999999999999995</v>
      </c>
      <c r="BJ13" s="45">
        <v>50.5</v>
      </c>
      <c r="BK13" s="45">
        <v>48.4</v>
      </c>
      <c r="BL13" s="195">
        <v>1.0459459459459459</v>
      </c>
      <c r="BM13" s="82" t="s">
        <v>121</v>
      </c>
      <c r="BN13" s="7" t="s">
        <v>121</v>
      </c>
      <c r="BO13" s="9" t="s">
        <v>121</v>
      </c>
      <c r="BP13" s="277">
        <v>4.38</v>
      </c>
      <c r="BQ13" s="278">
        <v>6.85</v>
      </c>
      <c r="BR13" s="197">
        <v>1.5639269406392693</v>
      </c>
      <c r="BS13" s="80">
        <f t="shared" si="8"/>
        <v>85.5</v>
      </c>
      <c r="BT13" s="279">
        <v>84.4</v>
      </c>
      <c r="BU13" s="280">
        <v>27387</v>
      </c>
      <c r="BV13" s="279">
        <f t="shared" si="9"/>
        <v>15.599999999999994</v>
      </c>
      <c r="BW13" s="561">
        <f t="shared" si="10"/>
        <v>65.403199999999998</v>
      </c>
      <c r="BX13" s="279">
        <v>34.1</v>
      </c>
      <c r="BY13" s="84">
        <f t="shared" si="11"/>
        <v>22.369600000000002</v>
      </c>
      <c r="BZ13" s="279">
        <v>51.4</v>
      </c>
      <c r="CA13" s="84">
        <f t="shared" si="12"/>
        <v>33.718399999999995</v>
      </c>
      <c r="CB13" s="279">
        <v>14.2</v>
      </c>
      <c r="CC13" s="84">
        <f t="shared" si="13"/>
        <v>9.315199999999999</v>
      </c>
      <c r="CD13" s="281"/>
      <c r="CE13" s="86">
        <v>99.3</v>
      </c>
      <c r="CF13" s="86">
        <v>166602</v>
      </c>
      <c r="CG13" s="86">
        <v>97.9</v>
      </c>
      <c r="CH13" s="86">
        <v>129693</v>
      </c>
      <c r="CI13" s="86">
        <v>51.9</v>
      </c>
      <c r="CJ13" s="86">
        <v>91.8</v>
      </c>
      <c r="CK13" s="86">
        <v>138393</v>
      </c>
      <c r="CL13" s="45">
        <f t="shared" si="7"/>
        <v>0.66342412451361876</v>
      </c>
      <c r="CM13" s="7"/>
      <c r="CN13" s="7"/>
      <c r="CO13" s="618"/>
      <c r="CP13" s="13"/>
      <c r="CQ13" s="13"/>
      <c r="CR13" s="13"/>
      <c r="CS13" s="13"/>
      <c r="CT13" s="13"/>
      <c r="CU13" s="13"/>
      <c r="CV13" s="13"/>
      <c r="CW13" s="36"/>
      <c r="CX13" s="7"/>
      <c r="CY13" s="49" t="s">
        <v>506</v>
      </c>
      <c r="CZ13" s="49">
        <v>2</v>
      </c>
      <c r="DA13" s="9" t="s">
        <v>884</v>
      </c>
      <c r="DB13" s="49" t="s">
        <v>884</v>
      </c>
      <c r="DC13" s="35"/>
      <c r="DD13" s="35"/>
      <c r="DE13" s="945"/>
      <c r="DF13" s="945"/>
      <c r="DG13" s="945"/>
      <c r="DH13" s="945"/>
      <c r="DI13" s="243" t="s">
        <v>297</v>
      </c>
      <c r="DJ13" s="244" t="s">
        <v>883</v>
      </c>
      <c r="DK13" s="245">
        <v>3</v>
      </c>
      <c r="DL13" s="212" t="s">
        <v>574</v>
      </c>
      <c r="DM13" s="212" t="s">
        <v>574</v>
      </c>
      <c r="DN13" s="212"/>
      <c r="DO13" s="212">
        <v>0</v>
      </c>
      <c r="DP13" s="283" t="s">
        <v>38</v>
      </c>
      <c r="DQ13" s="212" t="s">
        <v>38</v>
      </c>
      <c r="DR13" s="11" t="s">
        <v>38</v>
      </c>
      <c r="DS13" s="11" t="s">
        <v>38</v>
      </c>
      <c r="DT13" s="11">
        <v>297</v>
      </c>
      <c r="DU13" s="11">
        <v>0.114</v>
      </c>
      <c r="DV13" s="11">
        <v>0.88600000000000001</v>
      </c>
      <c r="DW13" s="11" t="s">
        <v>38</v>
      </c>
      <c r="DX13" s="11" t="s">
        <v>38</v>
      </c>
      <c r="DY13" s="11" t="s">
        <v>38</v>
      </c>
      <c r="DZ13" s="11" t="s">
        <v>38</v>
      </c>
      <c r="EA13" s="11">
        <v>0</v>
      </c>
      <c r="EB13" s="7"/>
      <c r="EC13" s="246">
        <v>2</v>
      </c>
      <c r="ED13" s="284">
        <v>3</v>
      </c>
      <c r="EE13" s="284">
        <v>39</v>
      </c>
      <c r="EF13" s="212">
        <v>50</v>
      </c>
      <c r="EG13" s="212">
        <v>3</v>
      </c>
      <c r="EH13" s="212">
        <v>0</v>
      </c>
      <c r="EI13" s="212">
        <v>177</v>
      </c>
      <c r="EJ13" s="212">
        <v>75</v>
      </c>
      <c r="EK13" s="84">
        <f t="shared" si="14"/>
        <v>23.93948099205209</v>
      </c>
      <c r="EL13" s="212">
        <v>0</v>
      </c>
      <c r="EM13" s="249" t="s">
        <v>38</v>
      </c>
      <c r="EN13" s="212">
        <v>2</v>
      </c>
      <c r="EO13" s="212">
        <v>1</v>
      </c>
      <c r="EP13" s="248">
        <v>4</v>
      </c>
      <c r="EQ13" s="249">
        <v>42926</v>
      </c>
      <c r="ER13" s="951">
        <v>7060</v>
      </c>
      <c r="ES13" s="921"/>
      <c r="ET13" s="921"/>
      <c r="EU13" s="921"/>
      <c r="EV13" s="921"/>
      <c r="EW13" s="921"/>
      <c r="EX13" s="960"/>
      <c r="EY13" s="960"/>
      <c r="EZ13" s="921">
        <v>50</v>
      </c>
      <c r="FA13" s="921">
        <v>36895</v>
      </c>
      <c r="FB13" s="921">
        <v>10</v>
      </c>
      <c r="FC13" s="956">
        <v>73.789999999999992</v>
      </c>
      <c r="FD13" s="966">
        <v>25.236180000000001</v>
      </c>
      <c r="FE13" s="966"/>
      <c r="FF13" s="960"/>
      <c r="FG13" s="976">
        <v>11.768817626122495</v>
      </c>
      <c r="FH13" s="976"/>
      <c r="FI13" s="981" t="e">
        <v>#DIV/0!</v>
      </c>
      <c r="FJ13" s="982">
        <v>297</v>
      </c>
      <c r="FK13" s="932" t="s">
        <v>1197</v>
      </c>
      <c r="FL13" s="7"/>
      <c r="FM13" s="7">
        <v>34.200000000000003</v>
      </c>
      <c r="FN13" s="216"/>
      <c r="FO13" s="114"/>
      <c r="FP13" s="157">
        <v>34.200000000000003</v>
      </c>
      <c r="FQ13" s="145">
        <f t="shared" si="15"/>
        <v>2.523618E-2</v>
      </c>
      <c r="FR13" s="114"/>
      <c r="FS13" s="114"/>
      <c r="FT13" s="114"/>
      <c r="FU13" s="114"/>
      <c r="FV13" s="114"/>
      <c r="FW13" s="114"/>
      <c r="FX13" s="55"/>
      <c r="FY13" s="152"/>
      <c r="FZ13" s="213"/>
      <c r="GA13" s="214">
        <v>0.49852715721791996</v>
      </c>
      <c r="GB13" s="215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</row>
    <row r="14" spans="1:231" x14ac:dyDescent="0.3">
      <c r="A14" s="7">
        <v>224</v>
      </c>
      <c r="B14" s="7">
        <f>COUNTIFS($D$3:D14,D14,$F$3:F14,F14)</f>
        <v>1</v>
      </c>
      <c r="C14" s="223">
        <v>7086</v>
      </c>
      <c r="D14" s="328" t="s">
        <v>946</v>
      </c>
      <c r="E14" s="16" t="s">
        <v>512</v>
      </c>
      <c r="F14" s="17">
        <v>491213141</v>
      </c>
      <c r="G14" s="11">
        <v>68</v>
      </c>
      <c r="H14" s="17" t="s">
        <v>947</v>
      </c>
      <c r="I14" s="18" t="s">
        <v>948</v>
      </c>
      <c r="J14" s="19" t="s">
        <v>35</v>
      </c>
      <c r="K14" s="55" t="s">
        <v>36</v>
      </c>
      <c r="L14" s="20">
        <v>10</v>
      </c>
      <c r="M14" s="20">
        <v>1</v>
      </c>
      <c r="N14" s="20"/>
      <c r="O14" s="20"/>
      <c r="P14" s="169" t="s">
        <v>949</v>
      </c>
      <c r="Q14" s="169"/>
      <c r="R14" s="796"/>
      <c r="S14" s="50" t="s">
        <v>127</v>
      </c>
      <c r="T14" s="266" t="s">
        <v>447</v>
      </c>
      <c r="U14" s="267" t="s">
        <v>520</v>
      </c>
      <c r="V14" s="51" t="s">
        <v>447</v>
      </c>
      <c r="W14" s="268" t="s">
        <v>496</v>
      </c>
      <c r="X14" s="51" t="s">
        <v>124</v>
      </c>
      <c r="Y14" s="51" t="s">
        <v>497</v>
      </c>
      <c r="Z14" s="269"/>
      <c r="AA14" s="270"/>
      <c r="AB14" s="183">
        <v>128</v>
      </c>
      <c r="AC14" s="184"/>
      <c r="AD14" s="184"/>
      <c r="AE14" s="184"/>
      <c r="AF14" s="184"/>
      <c r="AG14" s="271" t="s">
        <v>444</v>
      </c>
      <c r="AH14" s="555" t="s">
        <v>521</v>
      </c>
      <c r="AI14" s="7">
        <v>43.2</v>
      </c>
      <c r="AJ14" s="7">
        <v>94.4</v>
      </c>
      <c r="AK14" s="189">
        <v>40.780800000000006</v>
      </c>
      <c r="AL14" s="7">
        <v>20270</v>
      </c>
      <c r="AM14" s="185">
        <v>8.1080000000000005</v>
      </c>
      <c r="AN14" s="7">
        <v>4</v>
      </c>
      <c r="AO14" s="38">
        <v>15.8</v>
      </c>
      <c r="AP14" s="39">
        <v>79.900000000000006</v>
      </c>
      <c r="AQ14" s="40">
        <v>2.97</v>
      </c>
      <c r="AR14" s="41">
        <f t="shared" si="0"/>
        <v>98.67</v>
      </c>
      <c r="AS14" s="42">
        <f t="shared" si="1"/>
        <v>0.19774718397997496</v>
      </c>
      <c r="AT14" s="43">
        <f t="shared" si="2"/>
        <v>0.58730913642052562</v>
      </c>
      <c r="AU14" s="44">
        <f t="shared" si="3"/>
        <v>0.19066006998913962</v>
      </c>
      <c r="AV14" s="45">
        <v>14.61</v>
      </c>
      <c r="AW14" s="45">
        <f t="shared" si="4"/>
        <v>92.468354430379748</v>
      </c>
      <c r="AX14" s="46">
        <v>0.4</v>
      </c>
      <c r="AY14" s="84">
        <f t="shared" si="5"/>
        <v>2.5316455696202529</v>
      </c>
      <c r="AZ14" s="273"/>
      <c r="BA14" s="235"/>
      <c r="BB14" s="274">
        <v>4.8000000000000001E-2</v>
      </c>
      <c r="BC14" s="193">
        <v>0.38856000000000035</v>
      </c>
      <c r="BD14" s="193"/>
      <c r="BE14" s="7"/>
      <c r="BF14" s="7"/>
      <c r="BG14" s="7"/>
      <c r="BH14" s="7"/>
      <c r="BI14" s="194">
        <v>0.23</v>
      </c>
      <c r="BJ14" s="45">
        <v>50.5</v>
      </c>
      <c r="BK14" s="45">
        <v>48.5</v>
      </c>
      <c r="BL14" s="195">
        <v>1.0390390390390392</v>
      </c>
      <c r="BM14" s="82" t="s">
        <v>121</v>
      </c>
      <c r="BN14" s="7" t="s">
        <v>121</v>
      </c>
      <c r="BO14" s="9" t="s">
        <v>121</v>
      </c>
      <c r="BP14" s="277">
        <v>4.4000000000000004</v>
      </c>
      <c r="BQ14" s="278">
        <v>4.3600000000000003</v>
      </c>
      <c r="BR14" s="197">
        <v>0.99090909090909085</v>
      </c>
      <c r="BS14" s="80">
        <f t="shared" si="8"/>
        <v>43.8</v>
      </c>
      <c r="BT14" s="279">
        <v>84.6</v>
      </c>
      <c r="BU14" s="280">
        <v>11774</v>
      </c>
      <c r="BV14" s="279">
        <f t="shared" si="9"/>
        <v>15.400000000000006</v>
      </c>
      <c r="BW14" s="346">
        <f t="shared" si="10"/>
        <v>79.740200000000016</v>
      </c>
      <c r="BX14" s="279">
        <v>21.1</v>
      </c>
      <c r="BY14" s="84">
        <f t="shared" si="11"/>
        <v>16.858900000000002</v>
      </c>
      <c r="BZ14" s="279">
        <v>22.7</v>
      </c>
      <c r="CA14" s="84">
        <f t="shared" si="12"/>
        <v>18.1373</v>
      </c>
      <c r="CB14" s="279">
        <v>56</v>
      </c>
      <c r="CC14" s="84">
        <f t="shared" si="13"/>
        <v>44.744000000000007</v>
      </c>
      <c r="CD14" s="281"/>
      <c r="CE14" s="86">
        <v>85.9</v>
      </c>
      <c r="CF14" s="86">
        <v>130094</v>
      </c>
      <c r="CG14" s="86">
        <v>68.7</v>
      </c>
      <c r="CH14" s="86">
        <v>106738</v>
      </c>
      <c r="CI14" s="86">
        <v>6.17</v>
      </c>
      <c r="CJ14" s="86">
        <v>37.299999999999997</v>
      </c>
      <c r="CK14" s="86">
        <v>112151</v>
      </c>
      <c r="CL14" s="45">
        <f t="shared" si="7"/>
        <v>0.92951541850220276</v>
      </c>
      <c r="CM14" s="7"/>
      <c r="CN14" s="7"/>
      <c r="CO14" s="618"/>
      <c r="CP14" s="13"/>
      <c r="CQ14" s="13"/>
      <c r="CR14" s="13"/>
      <c r="CS14" s="13"/>
      <c r="CT14" s="13"/>
      <c r="CU14" s="13"/>
      <c r="CV14" s="13"/>
      <c r="CW14" s="36"/>
      <c r="CX14" s="7"/>
      <c r="CY14" s="49" t="s">
        <v>506</v>
      </c>
      <c r="CZ14" s="49">
        <v>2</v>
      </c>
      <c r="DA14" s="9" t="s">
        <v>884</v>
      </c>
      <c r="DB14" s="49" t="s">
        <v>884</v>
      </c>
      <c r="DC14" s="35"/>
      <c r="DD14" s="35"/>
      <c r="DE14" s="945">
        <v>95.12261196</v>
      </c>
      <c r="DF14" s="945">
        <v>28.939588279999999</v>
      </c>
      <c r="DG14" s="945">
        <v>0</v>
      </c>
      <c r="DH14" s="945">
        <v>0</v>
      </c>
      <c r="DI14" s="243" t="s">
        <v>297</v>
      </c>
      <c r="DJ14" s="244" t="s">
        <v>444</v>
      </c>
      <c r="DK14" s="245">
        <v>2</v>
      </c>
      <c r="DL14" s="212" t="s">
        <v>511</v>
      </c>
      <c r="DM14" s="212" t="s">
        <v>511</v>
      </c>
      <c r="DN14" s="212"/>
      <c r="DO14" s="212">
        <v>0</v>
      </c>
      <c r="DP14" s="283" t="s">
        <v>38</v>
      </c>
      <c r="DQ14" s="212" t="s">
        <v>38</v>
      </c>
      <c r="DR14" s="11" t="s">
        <v>38</v>
      </c>
      <c r="DS14" s="11" t="s">
        <v>38</v>
      </c>
      <c r="DT14" s="11">
        <v>128</v>
      </c>
      <c r="DU14" s="11">
        <v>0.36699999999999999</v>
      </c>
      <c r="DV14" s="11">
        <v>0.63300000000000001</v>
      </c>
      <c r="DW14" s="11" t="s">
        <v>38</v>
      </c>
      <c r="DX14" s="11" t="s">
        <v>38</v>
      </c>
      <c r="DY14" s="11" t="s">
        <v>38</v>
      </c>
      <c r="DZ14" s="11" t="s">
        <v>38</v>
      </c>
      <c r="EA14" s="11">
        <v>0</v>
      </c>
      <c r="EB14" s="7"/>
      <c r="EC14" s="246">
        <v>2</v>
      </c>
      <c r="ED14" s="284">
        <v>1</v>
      </c>
      <c r="EE14" s="284">
        <v>10</v>
      </c>
      <c r="EF14" s="212">
        <v>20</v>
      </c>
      <c r="EG14" s="212">
        <v>2</v>
      </c>
      <c r="EH14" s="212">
        <v>0</v>
      </c>
      <c r="EI14" s="212">
        <v>175</v>
      </c>
      <c r="EJ14" s="212">
        <v>96</v>
      </c>
      <c r="EK14" s="84">
        <f t="shared" si="14"/>
        <v>31.346938775510203</v>
      </c>
      <c r="EL14" s="212">
        <v>2</v>
      </c>
      <c r="EM14" s="249" t="s">
        <v>38</v>
      </c>
      <c r="EN14" s="212">
        <v>2</v>
      </c>
      <c r="EO14" s="212">
        <v>2</v>
      </c>
      <c r="EP14" s="248">
        <v>4</v>
      </c>
      <c r="EQ14" s="249">
        <v>42884</v>
      </c>
      <c r="ER14" s="951">
        <v>7086</v>
      </c>
      <c r="ES14" s="921"/>
      <c r="ET14" s="921"/>
      <c r="EU14" s="921"/>
      <c r="EV14" s="921"/>
      <c r="EW14" s="921"/>
      <c r="EX14" s="960"/>
      <c r="EY14" s="960"/>
      <c r="EZ14" s="921">
        <v>150</v>
      </c>
      <c r="FA14" s="921">
        <v>49685</v>
      </c>
      <c r="FB14" s="921">
        <v>10</v>
      </c>
      <c r="FC14" s="956">
        <v>33.123333333333335</v>
      </c>
      <c r="FD14" s="966">
        <v>14.309280000000001</v>
      </c>
      <c r="FE14" s="966"/>
      <c r="FF14" s="960"/>
      <c r="FG14" s="976">
        <v>8.9452439256202965</v>
      </c>
      <c r="FH14" s="976"/>
      <c r="FI14" s="981" t="e">
        <v>#DIV/0!</v>
      </c>
      <c r="FJ14" s="982">
        <v>128</v>
      </c>
      <c r="FK14" s="555" t="s">
        <v>1333</v>
      </c>
      <c r="FL14" s="114"/>
      <c r="FM14" s="7">
        <v>43.2</v>
      </c>
      <c r="FN14" s="216"/>
      <c r="FO14" s="114"/>
      <c r="FP14" s="157">
        <v>43.2</v>
      </c>
      <c r="FQ14" s="145">
        <f t="shared" si="15"/>
        <v>1.4309280000000001E-2</v>
      </c>
      <c r="FR14" s="114"/>
      <c r="FS14" s="114"/>
      <c r="FT14" s="114"/>
      <c r="FU14" s="114"/>
      <c r="FV14" s="114"/>
      <c r="FW14" s="114"/>
      <c r="FX14" s="55"/>
      <c r="FY14" s="152"/>
      <c r="FZ14" s="213"/>
      <c r="GA14" s="214">
        <v>2.1016549590871203</v>
      </c>
      <c r="GB14" s="215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</row>
    <row r="15" spans="1:231" x14ac:dyDescent="0.3">
      <c r="A15" s="7">
        <v>229</v>
      </c>
      <c r="B15" s="7">
        <f>COUNTIFS($D$3:D15,D15,$F$3:F15,F15)</f>
        <v>1</v>
      </c>
      <c r="C15" s="223">
        <v>7124</v>
      </c>
      <c r="D15" s="328" t="s">
        <v>962</v>
      </c>
      <c r="E15" s="16" t="s">
        <v>816</v>
      </c>
      <c r="F15" s="17">
        <v>470729059</v>
      </c>
      <c r="G15" s="11">
        <v>70</v>
      </c>
      <c r="H15" s="17" t="s">
        <v>963</v>
      </c>
      <c r="I15" s="265" t="s">
        <v>964</v>
      </c>
      <c r="J15" s="19" t="s">
        <v>35</v>
      </c>
      <c r="K15" s="55" t="s">
        <v>36</v>
      </c>
      <c r="L15" s="20">
        <v>17</v>
      </c>
      <c r="M15" s="16" t="s">
        <v>965</v>
      </c>
      <c r="N15" s="16"/>
      <c r="O15" s="16"/>
      <c r="P15" s="169" t="s">
        <v>949</v>
      </c>
      <c r="Q15" s="169"/>
      <c r="R15" s="796"/>
      <c r="S15" s="50" t="s">
        <v>127</v>
      </c>
      <c r="T15" s="266" t="s">
        <v>447</v>
      </c>
      <c r="U15" s="267" t="s">
        <v>520</v>
      </c>
      <c r="V15" s="51" t="s">
        <v>447</v>
      </c>
      <c r="W15" s="268" t="s">
        <v>496</v>
      </c>
      <c r="X15" s="51" t="s">
        <v>124</v>
      </c>
      <c r="Y15" s="51" t="s">
        <v>497</v>
      </c>
      <c r="Z15" s="269"/>
      <c r="AA15" s="270"/>
      <c r="AB15" s="183">
        <v>375</v>
      </c>
      <c r="AC15" s="184"/>
      <c r="AD15" s="184"/>
      <c r="AE15" s="184"/>
      <c r="AF15" s="184"/>
      <c r="AG15" s="341" t="s">
        <v>128</v>
      </c>
      <c r="AH15" s="220"/>
      <c r="AI15" s="7">
        <v>6.57</v>
      </c>
      <c r="AJ15" s="7">
        <v>88.6</v>
      </c>
      <c r="AK15" s="189">
        <v>5.8210199999999999</v>
      </c>
      <c r="AL15" s="7">
        <v>16119</v>
      </c>
      <c r="AM15" s="185">
        <v>3.7927058823529411</v>
      </c>
      <c r="AN15" s="7">
        <v>4</v>
      </c>
      <c r="AO15" s="38">
        <v>16.7</v>
      </c>
      <c r="AP15" s="39">
        <v>79</v>
      </c>
      <c r="AQ15" s="40">
        <v>1.0900000000000001</v>
      </c>
      <c r="AR15" s="41">
        <f t="shared" si="0"/>
        <v>96.79</v>
      </c>
      <c r="AS15" s="42">
        <f t="shared" si="1"/>
        <v>0.21139240506329113</v>
      </c>
      <c r="AT15" s="43">
        <f t="shared" si="2"/>
        <v>0.23041772151898735</v>
      </c>
      <c r="AU15" s="44">
        <f t="shared" si="3"/>
        <v>0.2085154201523286</v>
      </c>
      <c r="AV15" s="45">
        <v>14.664999999999999</v>
      </c>
      <c r="AW15" s="45">
        <f t="shared" si="4"/>
        <v>87.814371257485035</v>
      </c>
      <c r="AX15" s="46">
        <v>1.2</v>
      </c>
      <c r="AY15" s="84">
        <f t="shared" si="5"/>
        <v>7.1856287425149707</v>
      </c>
      <c r="AZ15" s="9" t="s">
        <v>121</v>
      </c>
      <c r="BA15" s="235">
        <v>5.82</v>
      </c>
      <c r="BB15" s="274">
        <v>0.54</v>
      </c>
      <c r="BC15" s="193">
        <v>0.68271999999999977</v>
      </c>
      <c r="BD15" s="193"/>
      <c r="BE15" s="7"/>
      <c r="BF15" s="7"/>
      <c r="BG15" s="7"/>
      <c r="BH15" s="7"/>
      <c r="BI15" s="194">
        <v>0</v>
      </c>
      <c r="BJ15" s="45">
        <v>28.4</v>
      </c>
      <c r="BK15" s="45">
        <v>70.599999999999994</v>
      </c>
      <c r="BL15" s="78">
        <v>0.40163934426229514</v>
      </c>
      <c r="BM15" s="82" t="s">
        <v>121</v>
      </c>
      <c r="BN15" s="7" t="s">
        <v>121</v>
      </c>
      <c r="BO15" s="9" t="s">
        <v>121</v>
      </c>
      <c r="BP15" s="277">
        <v>10.8</v>
      </c>
      <c r="BQ15" s="278">
        <v>2.63</v>
      </c>
      <c r="BR15" s="197">
        <v>0.2435185185185185</v>
      </c>
      <c r="BS15" s="80">
        <f t="shared" si="8"/>
        <v>84.7</v>
      </c>
      <c r="BT15" s="279">
        <v>89.5</v>
      </c>
      <c r="BU15" s="280">
        <v>40668</v>
      </c>
      <c r="BV15" s="279">
        <f t="shared" si="9"/>
        <v>10.5</v>
      </c>
      <c r="BW15" s="346">
        <f t="shared" si="10"/>
        <v>78.60499999999999</v>
      </c>
      <c r="BX15" s="279">
        <v>45.7</v>
      </c>
      <c r="BY15" s="84">
        <f t="shared" si="11"/>
        <v>36.103000000000002</v>
      </c>
      <c r="BZ15" s="279">
        <v>39</v>
      </c>
      <c r="CA15" s="84">
        <f t="shared" si="12"/>
        <v>30.81</v>
      </c>
      <c r="CB15" s="279">
        <v>14.8</v>
      </c>
      <c r="CC15" s="84">
        <f t="shared" si="13"/>
        <v>11.692</v>
      </c>
      <c r="CD15" s="281"/>
      <c r="CE15" s="86">
        <v>91.5</v>
      </c>
      <c r="CF15" s="86">
        <v>100338</v>
      </c>
      <c r="CG15" s="86">
        <v>77</v>
      </c>
      <c r="CH15" s="86">
        <v>84647</v>
      </c>
      <c r="CI15" s="86">
        <v>9.4</v>
      </c>
      <c r="CJ15" s="86">
        <v>73.400000000000006</v>
      </c>
      <c r="CK15" s="86">
        <v>92017</v>
      </c>
      <c r="CL15" s="45">
        <f t="shared" si="7"/>
        <v>1.1717948717948719</v>
      </c>
      <c r="CM15" s="7"/>
      <c r="CN15" s="7"/>
      <c r="CO15" s="618"/>
      <c r="CP15" s="13"/>
      <c r="CQ15" s="13"/>
      <c r="CR15" s="13"/>
      <c r="CS15" s="13"/>
      <c r="CT15" s="13"/>
      <c r="CU15" s="13"/>
      <c r="CV15" s="13"/>
      <c r="CW15" s="36"/>
      <c r="CX15" s="7"/>
      <c r="CY15" s="49" t="s">
        <v>506</v>
      </c>
      <c r="CZ15" s="49">
        <v>2</v>
      </c>
      <c r="DA15" s="9" t="s">
        <v>884</v>
      </c>
      <c r="DB15" s="49" t="s">
        <v>884</v>
      </c>
      <c r="DC15" s="35"/>
      <c r="DD15" s="35"/>
      <c r="DE15" s="945">
        <v>186.83232704000002</v>
      </c>
      <c r="DF15" s="945">
        <v>27.145800749999996</v>
      </c>
      <c r="DG15" s="945">
        <v>0</v>
      </c>
      <c r="DH15" s="945">
        <v>37.209880840000011</v>
      </c>
      <c r="DI15" s="243" t="s">
        <v>297</v>
      </c>
      <c r="DJ15" s="244" t="s">
        <v>128</v>
      </c>
      <c r="DK15" s="245">
        <v>2</v>
      </c>
      <c r="DL15" s="524" t="s">
        <v>574</v>
      </c>
      <c r="DM15" s="212" t="s">
        <v>574</v>
      </c>
      <c r="DN15" s="212"/>
      <c r="DO15" s="212">
        <v>0</v>
      </c>
      <c r="DP15" s="283" t="s">
        <v>38</v>
      </c>
      <c r="DQ15" s="212" t="s">
        <v>38</v>
      </c>
      <c r="DR15" s="11" t="s">
        <v>38</v>
      </c>
      <c r="DS15" s="11" t="s">
        <v>38</v>
      </c>
      <c r="DT15" s="11">
        <v>375</v>
      </c>
      <c r="DU15" s="11">
        <v>0.13100000000000001</v>
      </c>
      <c r="DV15" s="11">
        <v>0.86899999999999999</v>
      </c>
      <c r="DW15" s="11" t="s">
        <v>38</v>
      </c>
      <c r="DX15" s="11" t="s">
        <v>38</v>
      </c>
      <c r="DY15" s="11" t="s">
        <v>38</v>
      </c>
      <c r="DZ15" s="11" t="s">
        <v>38</v>
      </c>
      <c r="EA15" s="11">
        <v>3</v>
      </c>
      <c r="EB15" s="7" t="s">
        <v>990</v>
      </c>
      <c r="EC15" s="246">
        <v>2</v>
      </c>
      <c r="ED15" s="212" t="s">
        <v>965</v>
      </c>
      <c r="EE15" s="284">
        <v>17</v>
      </c>
      <c r="EF15" s="212" t="s">
        <v>38</v>
      </c>
      <c r="EG15" s="212" t="s">
        <v>38</v>
      </c>
      <c r="EH15" s="212">
        <v>0</v>
      </c>
      <c r="EI15" s="212">
        <v>170</v>
      </c>
      <c r="EJ15" s="212">
        <v>90</v>
      </c>
      <c r="EK15" s="84">
        <f t="shared" si="14"/>
        <v>31.141868512110726</v>
      </c>
      <c r="EL15" s="212">
        <v>0</v>
      </c>
      <c r="EM15" s="249" t="s">
        <v>38</v>
      </c>
      <c r="EN15" s="212">
        <v>2</v>
      </c>
      <c r="EO15" s="212">
        <v>1</v>
      </c>
      <c r="EP15" s="248">
        <v>4</v>
      </c>
      <c r="EQ15" s="249">
        <v>42949</v>
      </c>
      <c r="ER15" s="951">
        <v>7124</v>
      </c>
      <c r="ES15" s="921"/>
      <c r="ET15" s="921"/>
      <c r="EU15" s="921"/>
      <c r="EV15" s="921"/>
      <c r="EW15" s="921"/>
      <c r="EX15" s="960"/>
      <c r="EY15" s="960"/>
      <c r="EZ15" s="921">
        <v>100</v>
      </c>
      <c r="FA15" s="921">
        <v>276742</v>
      </c>
      <c r="FB15" s="921">
        <v>10</v>
      </c>
      <c r="FC15" s="956">
        <v>276.74200000000002</v>
      </c>
      <c r="FD15" s="966">
        <v>18.181949400000001</v>
      </c>
      <c r="FE15" s="966"/>
      <c r="FF15" s="960"/>
      <c r="FG15" s="976">
        <v>20.624851150449246</v>
      </c>
      <c r="FH15" s="976"/>
      <c r="FI15" s="981" t="e">
        <v>#DIV/0!</v>
      </c>
      <c r="FJ15" s="982">
        <v>375</v>
      </c>
      <c r="FK15" s="932" t="s">
        <v>128</v>
      </c>
      <c r="FL15" s="114"/>
      <c r="FM15" s="7">
        <v>6.57</v>
      </c>
      <c r="FN15" s="216"/>
      <c r="FO15" s="114"/>
      <c r="FP15" s="157">
        <v>6.57</v>
      </c>
      <c r="FQ15" s="145">
        <f t="shared" si="15"/>
        <v>1.8181949400000001E-2</v>
      </c>
      <c r="FR15" s="114"/>
      <c r="FS15" s="114"/>
      <c r="FT15" s="114"/>
      <c r="FU15" s="114"/>
      <c r="FV15" s="114"/>
      <c r="FW15" s="114"/>
      <c r="FX15" s="55"/>
      <c r="FY15" s="152"/>
      <c r="FZ15" s="213"/>
      <c r="GA15" s="214">
        <v>1.1799142798437501</v>
      </c>
      <c r="GB15" s="215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</row>
    <row r="16" spans="1:231" x14ac:dyDescent="0.3">
      <c r="A16" s="7">
        <v>233</v>
      </c>
      <c r="B16" s="7">
        <f>COUNTIFS($D$3:D16,D16,$F$3:F16,F16)</f>
        <v>1</v>
      </c>
      <c r="C16" s="223">
        <v>7139</v>
      </c>
      <c r="D16" s="328" t="s">
        <v>1098</v>
      </c>
      <c r="E16" s="16" t="s">
        <v>485</v>
      </c>
      <c r="F16" s="17">
        <v>5409300259</v>
      </c>
      <c r="G16" s="11">
        <v>63</v>
      </c>
      <c r="H16" s="17" t="s">
        <v>1099</v>
      </c>
      <c r="I16" s="265" t="s">
        <v>1100</v>
      </c>
      <c r="J16" s="19" t="s">
        <v>35</v>
      </c>
      <c r="K16" s="55" t="s">
        <v>36</v>
      </c>
      <c r="L16" s="20">
        <v>7</v>
      </c>
      <c r="M16" s="16" t="s">
        <v>907</v>
      </c>
      <c r="N16" s="16"/>
      <c r="O16" s="16"/>
      <c r="P16" s="169" t="s">
        <v>949</v>
      </c>
      <c r="Q16" s="169"/>
      <c r="R16" s="796"/>
      <c r="S16" s="50" t="s">
        <v>127</v>
      </c>
      <c r="T16" s="266" t="s">
        <v>447</v>
      </c>
      <c r="U16" s="267" t="s">
        <v>520</v>
      </c>
      <c r="V16" s="51" t="s">
        <v>447</v>
      </c>
      <c r="W16" s="268" t="s">
        <v>496</v>
      </c>
      <c r="X16" s="51" t="s">
        <v>124</v>
      </c>
      <c r="Y16" s="51" t="s">
        <v>497</v>
      </c>
      <c r="Z16" s="269"/>
      <c r="AA16" s="270"/>
      <c r="AB16" s="224">
        <v>251</v>
      </c>
      <c r="AC16" s="225"/>
      <c r="AD16" s="225"/>
      <c r="AE16" s="225"/>
      <c r="AF16" s="225"/>
      <c r="AG16" s="341" t="s">
        <v>128</v>
      </c>
      <c r="AH16" s="114"/>
      <c r="AI16" s="7">
        <v>40.6</v>
      </c>
      <c r="AJ16" s="7">
        <v>59</v>
      </c>
      <c r="AK16" s="189">
        <v>23.954000000000001</v>
      </c>
      <c r="AL16" s="7">
        <v>16702</v>
      </c>
      <c r="AM16" s="185">
        <v>9.5440000000000005</v>
      </c>
      <c r="AN16" s="7">
        <v>4</v>
      </c>
      <c r="AO16" s="38">
        <v>24.8</v>
      </c>
      <c r="AP16" s="39">
        <v>68.5</v>
      </c>
      <c r="AQ16" s="40">
        <v>1.56</v>
      </c>
      <c r="AR16" s="41">
        <f t="shared" si="0"/>
        <v>94.86</v>
      </c>
      <c r="AS16" s="42">
        <f t="shared" si="1"/>
        <v>0.36204379562043798</v>
      </c>
      <c r="AT16" s="43">
        <f t="shared" si="2"/>
        <v>0.56478832116788324</v>
      </c>
      <c r="AU16" s="44">
        <f t="shared" si="3"/>
        <v>0.35398230088495575</v>
      </c>
      <c r="AV16" s="45">
        <v>22.16</v>
      </c>
      <c r="AW16" s="45">
        <f t="shared" si="4"/>
        <v>89.354838709677423</v>
      </c>
      <c r="AX16" s="46">
        <v>1.4</v>
      </c>
      <c r="AY16" s="84">
        <f t="shared" si="5"/>
        <v>5.6451612903225801</v>
      </c>
      <c r="AZ16" s="9" t="s">
        <v>121</v>
      </c>
      <c r="BA16" s="235">
        <v>21.4</v>
      </c>
      <c r="BB16" s="274">
        <v>0.65</v>
      </c>
      <c r="BC16" s="193">
        <v>0.65348000000000039</v>
      </c>
      <c r="BD16" s="193"/>
      <c r="BE16" s="7"/>
      <c r="BF16" s="7"/>
      <c r="BG16" s="7"/>
      <c r="BH16" s="7"/>
      <c r="BI16" s="194">
        <v>0</v>
      </c>
      <c r="BJ16" s="45">
        <v>39.1</v>
      </c>
      <c r="BK16" s="45">
        <v>60.6</v>
      </c>
      <c r="BL16" s="195">
        <v>0.64559386973180077</v>
      </c>
      <c r="BM16" s="82" t="s">
        <v>121</v>
      </c>
      <c r="BN16" s="7" t="s">
        <v>121</v>
      </c>
      <c r="BO16" s="9" t="s">
        <v>121</v>
      </c>
      <c r="BP16" s="277">
        <v>0.2</v>
      </c>
      <c r="BQ16" s="278">
        <v>0.51</v>
      </c>
      <c r="BR16" s="197">
        <v>2.5499999999999998</v>
      </c>
      <c r="BS16" s="80">
        <f t="shared" si="8"/>
        <v>74</v>
      </c>
      <c r="BT16" s="279">
        <v>87.4</v>
      </c>
      <c r="BU16" s="280">
        <v>24484</v>
      </c>
      <c r="BV16" s="279">
        <f t="shared" si="9"/>
        <v>12.599999999999994</v>
      </c>
      <c r="BW16" s="561">
        <f t="shared" si="10"/>
        <v>67.677999999999997</v>
      </c>
      <c r="BX16" s="279">
        <v>58.3</v>
      </c>
      <c r="BY16" s="84">
        <f t="shared" si="11"/>
        <v>39.935499999999998</v>
      </c>
      <c r="BZ16" s="279">
        <v>15.7</v>
      </c>
      <c r="CA16" s="84">
        <f t="shared" si="12"/>
        <v>10.7545</v>
      </c>
      <c r="CB16" s="279">
        <v>24.8</v>
      </c>
      <c r="CC16" s="84">
        <f t="shared" si="13"/>
        <v>16.988</v>
      </c>
      <c r="CD16" s="281"/>
      <c r="CE16" s="86">
        <v>66.3</v>
      </c>
      <c r="CF16" s="86">
        <v>77627</v>
      </c>
      <c r="CG16" s="86">
        <v>56.1</v>
      </c>
      <c r="CH16" s="86">
        <v>69236</v>
      </c>
      <c r="CI16" s="86">
        <v>11.8</v>
      </c>
      <c r="CJ16" s="86">
        <v>50.6</v>
      </c>
      <c r="CK16" s="86">
        <v>74109</v>
      </c>
      <c r="CL16" s="45">
        <f t="shared" si="7"/>
        <v>3.7133757961783438</v>
      </c>
      <c r="CM16" s="7"/>
      <c r="CN16" s="7"/>
      <c r="CO16" s="618"/>
      <c r="CP16" s="13"/>
      <c r="CQ16" s="13"/>
      <c r="CR16" s="13"/>
      <c r="CS16" s="13"/>
      <c r="CT16" s="13"/>
      <c r="CU16" s="13"/>
      <c r="CV16" s="13"/>
      <c r="CW16" s="36"/>
      <c r="CX16" s="7"/>
      <c r="CY16" s="49" t="s">
        <v>1101</v>
      </c>
      <c r="CZ16" s="49">
        <v>5</v>
      </c>
      <c r="DA16" s="9" t="s">
        <v>884</v>
      </c>
      <c r="DB16" s="49" t="s">
        <v>884</v>
      </c>
      <c r="DC16" s="35"/>
      <c r="DD16" s="35"/>
      <c r="DE16" s="945"/>
      <c r="DF16" s="945"/>
      <c r="DG16" s="945"/>
      <c r="DH16" s="945"/>
      <c r="DI16" s="243" t="s">
        <v>297</v>
      </c>
      <c r="DJ16" s="252" t="s">
        <v>128</v>
      </c>
      <c r="DK16" s="253">
        <v>2</v>
      </c>
      <c r="DL16" s="254" t="s">
        <v>511</v>
      </c>
      <c r="DM16" s="7"/>
      <c r="DN16" s="254">
        <v>1</v>
      </c>
      <c r="DO16" s="254">
        <v>0</v>
      </c>
      <c r="DP16" s="255" t="s">
        <v>38</v>
      </c>
      <c r="DQ16" s="254" t="s">
        <v>38</v>
      </c>
      <c r="DR16" s="11" t="s">
        <v>38</v>
      </c>
      <c r="DS16" s="11" t="s">
        <v>38</v>
      </c>
      <c r="DT16" s="11">
        <v>251</v>
      </c>
      <c r="DU16" s="11">
        <v>31.5</v>
      </c>
      <c r="DV16" s="11">
        <v>68.5</v>
      </c>
      <c r="DW16" s="11" t="s">
        <v>38</v>
      </c>
      <c r="DX16" s="11" t="s">
        <v>38</v>
      </c>
      <c r="DY16" s="11" t="s">
        <v>38</v>
      </c>
      <c r="DZ16" s="11" t="s">
        <v>38</v>
      </c>
      <c r="EA16" s="11">
        <v>0</v>
      </c>
      <c r="EB16" s="7"/>
      <c r="EC16" s="256">
        <v>5</v>
      </c>
      <c r="ED16" s="254">
        <v>8</v>
      </c>
      <c r="EE16" s="254">
        <v>8</v>
      </c>
      <c r="EF16" s="254"/>
      <c r="EG16" s="254">
        <v>2</v>
      </c>
      <c r="EH16" s="254">
        <v>1</v>
      </c>
      <c r="EI16" s="254">
        <v>168</v>
      </c>
      <c r="EJ16" s="254">
        <v>90</v>
      </c>
      <c r="EK16" s="84">
        <f t="shared" si="14"/>
        <v>31.887755102040817</v>
      </c>
      <c r="EL16" s="254">
        <v>2</v>
      </c>
      <c r="EM16" s="254" t="s">
        <v>38</v>
      </c>
      <c r="EN16" s="257">
        <v>3</v>
      </c>
      <c r="EO16" s="254">
        <v>2</v>
      </c>
      <c r="EP16" s="258">
        <v>2</v>
      </c>
      <c r="EQ16" s="259"/>
      <c r="ER16" s="951">
        <v>7139</v>
      </c>
      <c r="ES16" s="921"/>
      <c r="ET16" s="921"/>
      <c r="EU16" s="921"/>
      <c r="EV16" s="921"/>
      <c r="EW16" s="921"/>
      <c r="EX16" s="960"/>
      <c r="EY16" s="960"/>
      <c r="EZ16" s="921">
        <v>100</v>
      </c>
      <c r="FA16" s="921">
        <v>69697</v>
      </c>
      <c r="FB16" s="921">
        <v>10</v>
      </c>
      <c r="FC16" s="956">
        <v>69.697000000000003</v>
      </c>
      <c r="FD16" s="966">
        <v>28.296982000000003</v>
      </c>
      <c r="FE16" s="966"/>
      <c r="FF16" s="960"/>
      <c r="FG16" s="976">
        <v>8.8702038966558323</v>
      </c>
      <c r="FH16" s="976"/>
      <c r="FI16" s="981" t="e">
        <v>#DIV/0!</v>
      </c>
      <c r="FJ16" s="983">
        <v>251</v>
      </c>
      <c r="FK16" s="932" t="s">
        <v>128</v>
      </c>
      <c r="FL16" s="114"/>
      <c r="FM16" s="7">
        <v>40.6</v>
      </c>
      <c r="FN16" s="216"/>
      <c r="FO16" s="114"/>
      <c r="FP16" s="157">
        <v>40.6</v>
      </c>
      <c r="FQ16" s="145">
        <f t="shared" si="15"/>
        <v>2.8296982000000002E-2</v>
      </c>
      <c r="FR16" s="114"/>
      <c r="FS16" s="114"/>
      <c r="FT16" s="114"/>
      <c r="FU16" s="114"/>
      <c r="FV16" s="114"/>
      <c r="FW16" s="114"/>
      <c r="FX16" s="55"/>
      <c r="FY16" s="152"/>
      <c r="FZ16" s="213"/>
      <c r="GA16" s="214">
        <v>0.25722997293471001</v>
      </c>
      <c r="GB16" s="215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</row>
    <row r="17" spans="1:231" x14ac:dyDescent="0.3">
      <c r="A17" s="7">
        <v>241</v>
      </c>
      <c r="B17" s="7">
        <f>COUNTIFS($D$3:D17,D17,$F$3:F17,F17)</f>
        <v>1</v>
      </c>
      <c r="C17" s="223">
        <v>7188</v>
      </c>
      <c r="D17" s="328" t="s">
        <v>928</v>
      </c>
      <c r="E17" s="16" t="s">
        <v>929</v>
      </c>
      <c r="F17" s="17">
        <v>7309105705</v>
      </c>
      <c r="G17" s="11">
        <v>44</v>
      </c>
      <c r="H17" s="17" t="s">
        <v>930</v>
      </c>
      <c r="I17" s="265" t="s">
        <v>758</v>
      </c>
      <c r="J17" s="19" t="s">
        <v>35</v>
      </c>
      <c r="K17" s="55" t="s">
        <v>36</v>
      </c>
      <c r="L17" s="20">
        <v>7</v>
      </c>
      <c r="M17" s="16">
        <v>13</v>
      </c>
      <c r="N17" s="16"/>
      <c r="O17" s="16"/>
      <c r="P17" s="169" t="s">
        <v>931</v>
      </c>
      <c r="Q17" s="169"/>
      <c r="R17" s="796"/>
      <c r="S17" s="50" t="s">
        <v>127</v>
      </c>
      <c r="T17" s="266" t="s">
        <v>447</v>
      </c>
      <c r="U17" s="267" t="s">
        <v>520</v>
      </c>
      <c r="V17" s="51" t="s">
        <v>447</v>
      </c>
      <c r="W17" s="268" t="s">
        <v>496</v>
      </c>
      <c r="X17" s="51" t="s">
        <v>124</v>
      </c>
      <c r="Y17" s="51" t="s">
        <v>497</v>
      </c>
      <c r="Z17" s="269"/>
      <c r="AA17" s="270"/>
      <c r="AB17" s="183">
        <v>1205</v>
      </c>
      <c r="AC17" s="184"/>
      <c r="AD17" s="184"/>
      <c r="AE17" s="184"/>
      <c r="AF17" s="184"/>
      <c r="AG17" s="341" t="s">
        <v>444</v>
      </c>
      <c r="AH17" s="557"/>
      <c r="AI17" s="7">
        <v>30</v>
      </c>
      <c r="AJ17" s="7">
        <v>81.400000000000006</v>
      </c>
      <c r="AK17" s="189">
        <v>24.42</v>
      </c>
      <c r="AL17" s="7">
        <v>370731</v>
      </c>
      <c r="AM17" s="185"/>
      <c r="AN17" s="7"/>
      <c r="AO17" s="38">
        <v>2.0699999999999998</v>
      </c>
      <c r="AP17" s="39">
        <v>82</v>
      </c>
      <c r="AQ17" s="40">
        <v>14.1</v>
      </c>
      <c r="AR17" s="41">
        <f t="shared" si="0"/>
        <v>98.169999999999987</v>
      </c>
      <c r="AS17" s="42">
        <f t="shared" si="1"/>
        <v>2.5243902439024388E-2</v>
      </c>
      <c r="AT17" s="43">
        <f t="shared" si="2"/>
        <v>0.35593902439024389</v>
      </c>
      <c r="AU17" s="44">
        <f t="shared" si="3"/>
        <v>2.1540062434963578E-2</v>
      </c>
      <c r="AV17" s="45">
        <v>1.7864999999999998</v>
      </c>
      <c r="AW17" s="45">
        <f t="shared" si="4"/>
        <v>86.304347826086953</v>
      </c>
      <c r="AX17" s="46">
        <v>0.18</v>
      </c>
      <c r="AY17" s="84">
        <f t="shared" si="5"/>
        <v>8.6956521739130448</v>
      </c>
      <c r="AZ17" s="9" t="s">
        <v>121</v>
      </c>
      <c r="BA17" s="235">
        <v>15.9</v>
      </c>
      <c r="BB17" s="274">
        <v>5.6800000000000002E-3</v>
      </c>
      <c r="BC17" s="193">
        <v>0.24481599999999998</v>
      </c>
      <c r="BD17" s="193"/>
      <c r="BE17" s="7"/>
      <c r="BF17" s="7"/>
      <c r="BG17" s="7"/>
      <c r="BH17" s="7"/>
      <c r="BI17" s="194">
        <v>7.99</v>
      </c>
      <c r="BJ17" s="45">
        <v>65</v>
      </c>
      <c r="BK17" s="45">
        <v>34.4</v>
      </c>
      <c r="BL17" s="195">
        <v>1.8878504672897196</v>
      </c>
      <c r="BM17" s="82" t="s">
        <v>121</v>
      </c>
      <c r="BN17" s="7" t="s">
        <v>121</v>
      </c>
      <c r="BO17" s="9" t="s">
        <v>121</v>
      </c>
      <c r="BP17" s="277">
        <v>1.97</v>
      </c>
      <c r="BQ17" s="278">
        <v>6.15</v>
      </c>
      <c r="BR17" s="197">
        <v>3.1218274111675131</v>
      </c>
      <c r="BS17" s="80">
        <f t="shared" si="8"/>
        <v>99.399999999999991</v>
      </c>
      <c r="BT17" s="279">
        <v>98.7</v>
      </c>
      <c r="BU17" s="280">
        <v>47589</v>
      </c>
      <c r="BV17" s="279">
        <f t="shared" si="9"/>
        <v>1.2999999999999972</v>
      </c>
      <c r="BW17" s="561">
        <f t="shared" si="10"/>
        <v>82.024599999999992</v>
      </c>
      <c r="BX17" s="279">
        <v>66.099999999999994</v>
      </c>
      <c r="BY17" s="84">
        <f t="shared" si="11"/>
        <v>54.201999999999998</v>
      </c>
      <c r="BZ17" s="279">
        <v>33.299999999999997</v>
      </c>
      <c r="CA17" s="84">
        <f t="shared" si="12"/>
        <v>27.305999999999997</v>
      </c>
      <c r="CB17" s="279">
        <v>0.63</v>
      </c>
      <c r="CC17" s="84">
        <f t="shared" si="13"/>
        <v>0.51660000000000006</v>
      </c>
      <c r="CD17" s="281"/>
      <c r="CE17" s="86">
        <v>99.7</v>
      </c>
      <c r="CF17" s="86">
        <v>203057</v>
      </c>
      <c r="CG17" s="86">
        <v>95.7</v>
      </c>
      <c r="CH17" s="86">
        <v>149977</v>
      </c>
      <c r="CI17" s="86">
        <v>36</v>
      </c>
      <c r="CJ17" s="86">
        <v>97.9</v>
      </c>
      <c r="CK17" s="86">
        <v>185069</v>
      </c>
      <c r="CL17" s="45">
        <f t="shared" si="7"/>
        <v>1.984984984984985</v>
      </c>
      <c r="CM17" s="7"/>
      <c r="CN17" s="7"/>
      <c r="CO17" s="618"/>
      <c r="CP17" s="13"/>
      <c r="CQ17" s="13"/>
      <c r="CR17" s="13"/>
      <c r="CS17" s="13"/>
      <c r="CT17" s="13"/>
      <c r="CU17" s="13"/>
      <c r="CV17" s="13"/>
      <c r="CW17" s="36"/>
      <c r="CX17" s="7"/>
      <c r="CY17" s="49" t="s">
        <v>506</v>
      </c>
      <c r="CZ17" s="121" t="s">
        <v>525</v>
      </c>
      <c r="DA17" s="9" t="s">
        <v>884</v>
      </c>
      <c r="DB17" s="49" t="s">
        <v>884</v>
      </c>
      <c r="DC17" s="35"/>
      <c r="DD17" s="35"/>
      <c r="DE17" s="945"/>
      <c r="DF17" s="945"/>
      <c r="DG17" s="945"/>
      <c r="DH17" s="945"/>
      <c r="DI17" s="243" t="s">
        <v>297</v>
      </c>
      <c r="DJ17" s="244" t="s">
        <v>444</v>
      </c>
      <c r="DK17" s="245">
        <v>2</v>
      </c>
      <c r="DL17" s="524" t="s">
        <v>932</v>
      </c>
      <c r="DM17" s="212" t="s">
        <v>932</v>
      </c>
      <c r="DN17" s="212"/>
      <c r="DO17" s="212">
        <v>0</v>
      </c>
      <c r="DP17" s="283" t="s">
        <v>38</v>
      </c>
      <c r="DQ17" s="212" t="s">
        <v>38</v>
      </c>
      <c r="DR17" s="11" t="s">
        <v>38</v>
      </c>
      <c r="DS17" s="11" t="s">
        <v>38</v>
      </c>
      <c r="DT17" s="11">
        <v>1205</v>
      </c>
      <c r="DU17" s="11">
        <v>0.105</v>
      </c>
      <c r="DV17" s="11">
        <v>0.89500000000000002</v>
      </c>
      <c r="DW17" s="11" t="s">
        <v>38</v>
      </c>
      <c r="DX17" s="11" t="s">
        <v>38</v>
      </c>
      <c r="DY17" s="11" t="s">
        <v>38</v>
      </c>
      <c r="DZ17" s="11" t="s">
        <v>38</v>
      </c>
      <c r="EA17" s="11">
        <v>0</v>
      </c>
      <c r="EB17" s="7"/>
      <c r="EC17" s="246">
        <v>1</v>
      </c>
      <c r="ED17" s="212">
        <v>13</v>
      </c>
      <c r="EE17" s="284">
        <v>7</v>
      </c>
      <c r="EF17" s="212">
        <v>15</v>
      </c>
      <c r="EG17" s="212">
        <v>2</v>
      </c>
      <c r="EH17" s="212">
        <v>0</v>
      </c>
      <c r="EI17" s="212">
        <v>166</v>
      </c>
      <c r="EJ17" s="212">
        <v>75</v>
      </c>
      <c r="EK17" s="84">
        <f t="shared" si="14"/>
        <v>27.217302946726662</v>
      </c>
      <c r="EL17" s="212">
        <v>2</v>
      </c>
      <c r="EM17" s="249" t="s">
        <v>38</v>
      </c>
      <c r="EN17" s="212">
        <v>0</v>
      </c>
      <c r="EO17" s="212">
        <v>0</v>
      </c>
      <c r="EP17" s="248" t="s">
        <v>38</v>
      </c>
      <c r="EQ17" s="212" t="s">
        <v>38</v>
      </c>
      <c r="ER17" s="951">
        <v>7188</v>
      </c>
      <c r="ES17" s="921"/>
      <c r="ET17" s="921"/>
      <c r="EU17" s="921"/>
      <c r="EV17" s="921"/>
      <c r="EW17" s="921"/>
      <c r="EX17" s="960"/>
      <c r="EY17" s="960"/>
      <c r="EZ17" s="921">
        <v>100</v>
      </c>
      <c r="FA17" s="921">
        <v>1520000</v>
      </c>
      <c r="FB17" s="921">
        <v>10</v>
      </c>
      <c r="FC17" s="956">
        <v>1520</v>
      </c>
      <c r="FD17" s="966">
        <v>456</v>
      </c>
      <c r="FE17" s="966"/>
      <c r="FF17" s="960"/>
      <c r="FG17" s="976">
        <v>2.6425438596491229</v>
      </c>
      <c r="FH17" s="976"/>
      <c r="FI17" s="981"/>
      <c r="FJ17" s="982">
        <v>1205</v>
      </c>
      <c r="FK17" s="932" t="s">
        <v>444</v>
      </c>
      <c r="FL17" s="114"/>
      <c r="FM17" s="7">
        <v>30</v>
      </c>
      <c r="FN17" s="216"/>
      <c r="FO17" s="114"/>
      <c r="FP17" s="157">
        <v>30</v>
      </c>
      <c r="FQ17" s="145">
        <f t="shared" si="15"/>
        <v>0.45600000000000002</v>
      </c>
      <c r="FR17" s="114"/>
      <c r="FS17" s="114"/>
      <c r="FT17" s="114"/>
      <c r="FU17" s="114"/>
      <c r="FV17" s="114"/>
      <c r="FW17" s="114"/>
      <c r="FX17" s="55"/>
      <c r="FY17" s="152"/>
      <c r="FZ17" s="213"/>
      <c r="GA17" s="11"/>
      <c r="GB17" s="215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  <c r="GT17" s="156"/>
      <c r="GU17" s="156"/>
      <c r="GV17" s="156"/>
      <c r="GW17" s="156"/>
      <c r="GX17" s="156"/>
      <c r="GY17" s="156"/>
      <c r="GZ17" s="156"/>
      <c r="HA17" s="156"/>
      <c r="HB17" s="156"/>
      <c r="HC17" s="156"/>
      <c r="HD17" s="156"/>
      <c r="HE17" s="156"/>
      <c r="HF17" s="156"/>
      <c r="HG17" s="156"/>
      <c r="HH17" s="156"/>
      <c r="HI17" s="156"/>
      <c r="HJ17" s="156"/>
      <c r="HK17" s="156"/>
      <c r="HL17" s="156"/>
      <c r="HM17" s="156"/>
      <c r="HN17" s="156"/>
      <c r="HO17" s="156"/>
      <c r="HP17" s="156"/>
      <c r="HQ17" s="156"/>
      <c r="HR17" s="156"/>
      <c r="HS17" s="156"/>
      <c r="HT17" s="156"/>
      <c r="HU17" s="156"/>
      <c r="HV17" s="156"/>
      <c r="HW17" s="156"/>
    </row>
    <row r="18" spans="1:231" x14ac:dyDescent="0.3">
      <c r="A18" s="7">
        <v>253</v>
      </c>
      <c r="B18" s="7">
        <f>COUNTIFS($D$3:D18,D18,$F$3:F18,F18)</f>
        <v>1</v>
      </c>
      <c r="C18" s="223">
        <v>7244</v>
      </c>
      <c r="D18" s="328" t="s">
        <v>1065</v>
      </c>
      <c r="E18" s="16" t="s">
        <v>1066</v>
      </c>
      <c r="F18" s="17">
        <v>486207404</v>
      </c>
      <c r="G18" s="11">
        <v>69</v>
      </c>
      <c r="H18" s="17" t="s">
        <v>1067</v>
      </c>
      <c r="I18" s="265" t="s">
        <v>511</v>
      </c>
      <c r="J18" s="19" t="s">
        <v>35</v>
      </c>
      <c r="K18" s="55" t="s">
        <v>36</v>
      </c>
      <c r="L18" s="20">
        <v>7</v>
      </c>
      <c r="M18" s="16" t="s">
        <v>628</v>
      </c>
      <c r="N18" s="16"/>
      <c r="O18" s="16"/>
      <c r="P18" s="169" t="s">
        <v>823</v>
      </c>
      <c r="Q18" s="169"/>
      <c r="R18" s="796"/>
      <c r="S18" s="50" t="s">
        <v>127</v>
      </c>
      <c r="T18" s="266" t="s">
        <v>447</v>
      </c>
      <c r="U18" s="267" t="s">
        <v>520</v>
      </c>
      <c r="V18" s="51" t="s">
        <v>447</v>
      </c>
      <c r="W18" s="268" t="s">
        <v>496</v>
      </c>
      <c r="X18" s="51" t="s">
        <v>124</v>
      </c>
      <c r="Y18" s="51" t="s">
        <v>497</v>
      </c>
      <c r="Z18" s="269"/>
      <c r="AA18" s="270"/>
      <c r="AB18" s="275">
        <v>222</v>
      </c>
      <c r="AC18" s="276"/>
      <c r="AD18" s="276"/>
      <c r="AE18" s="276"/>
      <c r="AF18" s="276"/>
      <c r="AG18" s="341" t="s">
        <v>444</v>
      </c>
      <c r="AH18" s="220"/>
      <c r="AI18" s="7">
        <v>3.17</v>
      </c>
      <c r="AJ18" s="7">
        <v>81.8</v>
      </c>
      <c r="AK18" s="189">
        <v>2.5930599999999999</v>
      </c>
      <c r="AL18" s="7">
        <v>27870</v>
      </c>
      <c r="AM18" s="185">
        <v>15.925714285714285</v>
      </c>
      <c r="AN18" s="7">
        <v>4</v>
      </c>
      <c r="AO18" s="38">
        <v>18.5</v>
      </c>
      <c r="AP18" s="39">
        <v>71</v>
      </c>
      <c r="AQ18" s="40">
        <v>6</v>
      </c>
      <c r="AR18" s="41">
        <f t="shared" si="0"/>
        <v>95.5</v>
      </c>
      <c r="AS18" s="42">
        <f t="shared" si="1"/>
        <v>0.26056338028169013</v>
      </c>
      <c r="AT18" s="43">
        <f t="shared" si="2"/>
        <v>1.5633802816901408</v>
      </c>
      <c r="AU18" s="44">
        <f t="shared" si="3"/>
        <v>0.24025974025974026</v>
      </c>
      <c r="AV18" s="45">
        <v>14.375</v>
      </c>
      <c r="AW18" s="45">
        <f t="shared" si="4"/>
        <v>77.702702702702709</v>
      </c>
      <c r="AX18" s="46">
        <v>3.2</v>
      </c>
      <c r="AY18" s="84">
        <f t="shared" si="5"/>
        <v>17.297297297297298</v>
      </c>
      <c r="AZ18" s="9" t="s">
        <v>121</v>
      </c>
      <c r="BA18" s="235">
        <v>0.87</v>
      </c>
      <c r="BB18" s="274">
        <v>0.1</v>
      </c>
      <c r="BC18" s="193">
        <v>1.6</v>
      </c>
      <c r="BD18" s="193"/>
      <c r="BE18" s="7"/>
      <c r="BF18" s="7"/>
      <c r="BG18" s="7"/>
      <c r="BH18" s="7"/>
      <c r="BI18" s="194">
        <v>1.01</v>
      </c>
      <c r="BJ18" s="45">
        <v>48.4</v>
      </c>
      <c r="BK18" s="45">
        <v>51.4</v>
      </c>
      <c r="BL18" s="195">
        <v>0.94047619047619047</v>
      </c>
      <c r="BM18" s="82" t="s">
        <v>121</v>
      </c>
      <c r="BN18" s="7" t="s">
        <v>121</v>
      </c>
      <c r="BO18" s="9" t="s">
        <v>121</v>
      </c>
      <c r="BP18" s="277">
        <v>2.27</v>
      </c>
      <c r="BQ18" s="278">
        <v>4.1900000000000004</v>
      </c>
      <c r="BR18" s="197">
        <v>1.8458149779735684</v>
      </c>
      <c r="BS18" s="80">
        <f t="shared" si="8"/>
        <v>70.7</v>
      </c>
      <c r="BT18" s="279">
        <v>89.2</v>
      </c>
      <c r="BU18" s="280">
        <v>23942</v>
      </c>
      <c r="BV18" s="279">
        <f t="shared" si="9"/>
        <v>10.799999999999997</v>
      </c>
      <c r="BW18" s="346">
        <f t="shared" si="10"/>
        <v>70.787000000000006</v>
      </c>
      <c r="BX18" s="279">
        <v>45.1</v>
      </c>
      <c r="BY18" s="84">
        <f t="shared" si="11"/>
        <v>32.021000000000001</v>
      </c>
      <c r="BZ18" s="279">
        <v>25.6</v>
      </c>
      <c r="CA18" s="84">
        <f t="shared" si="12"/>
        <v>18.176000000000002</v>
      </c>
      <c r="CB18" s="279">
        <v>29</v>
      </c>
      <c r="CC18" s="84">
        <f t="shared" si="13"/>
        <v>20.59</v>
      </c>
      <c r="CD18" s="281"/>
      <c r="CE18" s="86">
        <v>99.6</v>
      </c>
      <c r="CF18" s="86">
        <v>163035</v>
      </c>
      <c r="CG18" s="86">
        <v>97.8</v>
      </c>
      <c r="CH18" s="86">
        <v>122293</v>
      </c>
      <c r="CI18" s="86">
        <v>53</v>
      </c>
      <c r="CJ18" s="86">
        <v>85.5</v>
      </c>
      <c r="CK18" s="86">
        <v>133765</v>
      </c>
      <c r="CL18" s="45">
        <f t="shared" si="7"/>
        <v>1.76171875</v>
      </c>
      <c r="CM18" s="7"/>
      <c r="CN18" s="7"/>
      <c r="CO18" s="618"/>
      <c r="CP18" s="13"/>
      <c r="CQ18" s="13"/>
      <c r="CR18" s="13"/>
      <c r="CS18" s="13"/>
      <c r="CT18" s="13"/>
      <c r="CU18" s="13"/>
      <c r="CV18" s="13"/>
      <c r="CW18" s="36"/>
      <c r="CX18" s="7"/>
      <c r="CY18" s="49" t="s">
        <v>510</v>
      </c>
      <c r="CZ18" s="49">
        <v>3</v>
      </c>
      <c r="DA18" s="9" t="s">
        <v>17</v>
      </c>
      <c r="DB18" s="9" t="s">
        <v>17</v>
      </c>
      <c r="DC18" s="35"/>
      <c r="DD18" s="35"/>
      <c r="DE18" s="945">
        <v>75.778045809999995</v>
      </c>
      <c r="DF18" s="945">
        <v>30.805286429999995</v>
      </c>
      <c r="DG18" s="945">
        <v>0.83265886750000018</v>
      </c>
      <c r="DH18" s="945">
        <v>6.710959239999994</v>
      </c>
      <c r="DI18" s="202" t="s">
        <v>294</v>
      </c>
      <c r="DJ18" s="244" t="s">
        <v>444</v>
      </c>
      <c r="DK18" s="245">
        <v>2</v>
      </c>
      <c r="DL18" s="524" t="s">
        <v>511</v>
      </c>
      <c r="DM18" s="212" t="s">
        <v>511</v>
      </c>
      <c r="DN18" s="212"/>
      <c r="DO18" s="212">
        <v>0</v>
      </c>
      <c r="DP18" s="283" t="s">
        <v>38</v>
      </c>
      <c r="DQ18" s="212" t="s">
        <v>38</v>
      </c>
      <c r="DR18" s="11">
        <v>8.6999999999999993</v>
      </c>
      <c r="DS18" s="11" t="s">
        <v>38</v>
      </c>
      <c r="DT18" s="11">
        <v>144</v>
      </c>
      <c r="DU18" s="11">
        <v>0.14599999999999999</v>
      </c>
      <c r="DV18" s="11">
        <v>0.85399999999999998</v>
      </c>
      <c r="DW18" s="11" t="s">
        <v>38</v>
      </c>
      <c r="DX18" s="11" t="s">
        <v>38</v>
      </c>
      <c r="DY18" s="11" t="s">
        <v>38</v>
      </c>
      <c r="DZ18" s="11" t="s">
        <v>38</v>
      </c>
      <c r="EA18" s="11">
        <v>0</v>
      </c>
      <c r="EB18" s="7"/>
      <c r="EC18" s="246">
        <v>3</v>
      </c>
      <c r="ED18" s="212" t="s">
        <v>1074</v>
      </c>
      <c r="EE18" s="284">
        <v>7</v>
      </c>
      <c r="EF18" s="212">
        <v>13</v>
      </c>
      <c r="EG18" s="212">
        <v>2</v>
      </c>
      <c r="EH18" s="212">
        <v>0</v>
      </c>
      <c r="EI18" s="212">
        <v>166</v>
      </c>
      <c r="EJ18" s="212">
        <v>88</v>
      </c>
      <c r="EK18" s="84">
        <f t="shared" si="14"/>
        <v>31.934968790825952</v>
      </c>
      <c r="EL18" s="212">
        <v>1</v>
      </c>
      <c r="EM18" s="249" t="s">
        <v>38</v>
      </c>
      <c r="EN18" s="212">
        <v>2</v>
      </c>
      <c r="EO18" s="212">
        <v>1</v>
      </c>
      <c r="EP18" s="248" t="s">
        <v>38</v>
      </c>
      <c r="EQ18" s="212" t="s">
        <v>38</v>
      </c>
      <c r="ER18" s="951">
        <v>7244</v>
      </c>
      <c r="ES18" s="921"/>
      <c r="ET18" s="921"/>
      <c r="EU18" s="921"/>
      <c r="EV18" s="921"/>
      <c r="EW18" s="921"/>
      <c r="EX18" s="960"/>
      <c r="EY18" s="960"/>
      <c r="EZ18" s="921">
        <v>75</v>
      </c>
      <c r="FA18" s="921">
        <v>1070000</v>
      </c>
      <c r="FB18" s="921">
        <v>10</v>
      </c>
      <c r="FC18" s="956">
        <v>1426.6666666666665</v>
      </c>
      <c r="FD18" s="966">
        <v>45.225333333333332</v>
      </c>
      <c r="FE18" s="966"/>
      <c r="FF18" s="960"/>
      <c r="FG18" s="976">
        <v>4.9087532061676349</v>
      </c>
      <c r="FH18" s="976"/>
      <c r="FI18" s="981" t="e">
        <v>#DIV/0!</v>
      </c>
      <c r="FJ18" s="982">
        <v>222</v>
      </c>
      <c r="FK18" s="932" t="s">
        <v>444</v>
      </c>
      <c r="FL18" s="114"/>
      <c r="FM18" s="7">
        <v>3.17</v>
      </c>
      <c r="FN18" s="216"/>
      <c r="FO18" s="114"/>
      <c r="FP18" s="157">
        <v>3.17</v>
      </c>
      <c r="FQ18" s="145">
        <f t="shared" si="15"/>
        <v>4.5225333333333333E-2</v>
      </c>
      <c r="FR18" s="114"/>
      <c r="FS18" s="114"/>
      <c r="FT18" s="114"/>
      <c r="FU18" s="114"/>
      <c r="FV18" s="114"/>
      <c r="FW18" s="114"/>
      <c r="FX18" s="55"/>
      <c r="FY18" s="152"/>
      <c r="FZ18" s="213"/>
      <c r="GA18" s="214">
        <v>2.91631802030592</v>
      </c>
      <c r="GB18" s="215"/>
      <c r="GC18" s="156"/>
      <c r="GD18" s="156"/>
      <c r="GE18" s="156"/>
      <c r="GF18" s="156"/>
      <c r="GG18" s="156"/>
      <c r="GH18" s="156"/>
      <c r="GI18" s="156"/>
      <c r="GJ18" s="156"/>
      <c r="GK18" s="156"/>
      <c r="GL18" s="156"/>
      <c r="GM18" s="156"/>
      <c r="GN18" s="156"/>
      <c r="GO18" s="156"/>
      <c r="GP18" s="156"/>
      <c r="GQ18" s="156"/>
      <c r="GR18" s="156"/>
      <c r="GS18" s="156"/>
      <c r="GT18" s="156"/>
      <c r="GU18" s="156"/>
      <c r="GV18" s="156"/>
      <c r="GW18" s="156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156"/>
      <c r="HJ18" s="156"/>
      <c r="HK18" s="156"/>
      <c r="HL18" s="156"/>
      <c r="HM18" s="156"/>
      <c r="HN18" s="156"/>
      <c r="HO18" s="156"/>
      <c r="HP18" s="156"/>
      <c r="HQ18" s="156"/>
      <c r="HR18" s="156"/>
      <c r="HS18" s="156"/>
      <c r="HT18" s="156"/>
      <c r="HU18" s="156"/>
      <c r="HV18" s="156"/>
      <c r="HW18" s="156"/>
    </row>
    <row r="19" spans="1:231" x14ac:dyDescent="0.3">
      <c r="A19" s="7">
        <v>267</v>
      </c>
      <c r="B19" s="7">
        <f>COUNTIFS($D$3:D19,D19,$F$3:F19,F19)</f>
        <v>1</v>
      </c>
      <c r="C19" s="223">
        <v>7340</v>
      </c>
      <c r="D19" s="328" t="s">
        <v>956</v>
      </c>
      <c r="E19" s="16" t="s">
        <v>530</v>
      </c>
      <c r="F19" s="17">
        <v>435827440</v>
      </c>
      <c r="G19" s="11">
        <v>74</v>
      </c>
      <c r="H19" s="17" t="s">
        <v>957</v>
      </c>
      <c r="I19" s="265" t="s">
        <v>511</v>
      </c>
      <c r="J19" s="19" t="s">
        <v>35</v>
      </c>
      <c r="K19" s="55" t="s">
        <v>36</v>
      </c>
      <c r="L19" s="20">
        <v>13</v>
      </c>
      <c r="M19" s="16">
        <v>1</v>
      </c>
      <c r="N19" s="16"/>
      <c r="O19" s="16"/>
      <c r="P19" s="169" t="s">
        <v>823</v>
      </c>
      <c r="Q19" s="169"/>
      <c r="R19" s="796"/>
      <c r="S19" s="50" t="s">
        <v>522</v>
      </c>
      <c r="T19" s="266" t="s">
        <v>523</v>
      </c>
      <c r="U19" s="267" t="s">
        <v>124</v>
      </c>
      <c r="V19" s="51" t="s">
        <v>524</v>
      </c>
      <c r="W19" s="268" t="s">
        <v>126</v>
      </c>
      <c r="X19" s="51" t="s">
        <v>124</v>
      </c>
      <c r="Y19" s="51" t="s">
        <v>124</v>
      </c>
      <c r="Z19" s="269"/>
      <c r="AA19" s="270"/>
      <c r="AB19" s="275">
        <v>128</v>
      </c>
      <c r="AC19" s="276"/>
      <c r="AD19" s="276"/>
      <c r="AE19" s="276"/>
      <c r="AF19" s="276"/>
      <c r="AG19" s="341" t="s">
        <v>128</v>
      </c>
      <c r="AH19" s="557"/>
      <c r="AI19" s="7">
        <v>6.29</v>
      </c>
      <c r="AJ19" s="7">
        <v>90.6</v>
      </c>
      <c r="AK19" s="189">
        <v>5.6987399999999999</v>
      </c>
      <c r="AL19" s="7">
        <v>11868</v>
      </c>
      <c r="AM19" s="185">
        <v>3.6516923076923078</v>
      </c>
      <c r="AN19" s="7">
        <v>4</v>
      </c>
      <c r="AO19" s="38">
        <v>9.9</v>
      </c>
      <c r="AP19" s="39">
        <v>79.2</v>
      </c>
      <c r="AQ19" s="40">
        <v>7.93</v>
      </c>
      <c r="AR19" s="41">
        <f t="shared" si="0"/>
        <v>97.03</v>
      </c>
      <c r="AS19" s="42">
        <f t="shared" si="1"/>
        <v>0.125</v>
      </c>
      <c r="AT19" s="43">
        <f t="shared" si="2"/>
        <v>0.99124999999999996</v>
      </c>
      <c r="AU19" s="44">
        <f t="shared" si="3"/>
        <v>0.11362332147366005</v>
      </c>
      <c r="AV19" s="45">
        <v>9.0383333333333322</v>
      </c>
      <c r="AW19" s="45">
        <f t="shared" si="4"/>
        <v>91.296296296296291</v>
      </c>
      <c r="AX19" s="46">
        <v>0.3666666666666667</v>
      </c>
      <c r="AY19" s="84">
        <f t="shared" si="5"/>
        <v>3.7037037037037042</v>
      </c>
      <c r="AZ19" s="9" t="s">
        <v>121</v>
      </c>
      <c r="BA19" s="235">
        <v>30.5</v>
      </c>
      <c r="BB19" s="192">
        <v>0.45367923435706842</v>
      </c>
      <c r="BC19" s="193">
        <v>0.15942913696711897</v>
      </c>
      <c r="BD19" s="193"/>
      <c r="BE19" s="9" t="s">
        <v>121</v>
      </c>
      <c r="BF19" s="9" t="s">
        <v>121</v>
      </c>
      <c r="BG19" s="9" t="s">
        <v>121</v>
      </c>
      <c r="BH19" s="9" t="s">
        <v>121</v>
      </c>
      <c r="BI19" s="48"/>
      <c r="BJ19" s="9">
        <v>40.700000000000003</v>
      </c>
      <c r="BK19" s="9">
        <v>57.7</v>
      </c>
      <c r="BL19" s="195">
        <v>0.70537261698440212</v>
      </c>
      <c r="BM19" s="79">
        <v>0.2</v>
      </c>
      <c r="BN19" s="80">
        <f>BM19*100/AO19</f>
        <v>2.0202020202020203</v>
      </c>
      <c r="BO19" s="9" t="s">
        <v>121</v>
      </c>
      <c r="BP19" s="9">
        <v>1.96</v>
      </c>
      <c r="BQ19" s="187">
        <v>7.04</v>
      </c>
      <c r="BR19" s="197">
        <v>3.5918367346938775</v>
      </c>
      <c r="BS19" s="80">
        <f t="shared" si="8"/>
        <v>78</v>
      </c>
      <c r="BT19" s="279">
        <v>96.4</v>
      </c>
      <c r="BU19" s="280">
        <v>44771</v>
      </c>
      <c r="BV19" s="279">
        <f t="shared" si="9"/>
        <v>3.5999999999999943</v>
      </c>
      <c r="BW19" s="346">
        <f t="shared" si="10"/>
        <v>78.645600000000016</v>
      </c>
      <c r="BX19" s="279">
        <v>54.5</v>
      </c>
      <c r="BY19" s="84">
        <f t="shared" si="11"/>
        <v>43.164000000000009</v>
      </c>
      <c r="BZ19" s="279">
        <v>23.5</v>
      </c>
      <c r="CA19" s="84">
        <f t="shared" si="12"/>
        <v>18.612000000000002</v>
      </c>
      <c r="CB19" s="279">
        <v>21.3</v>
      </c>
      <c r="CC19" s="84">
        <f t="shared" si="13"/>
        <v>16.869600000000002</v>
      </c>
      <c r="CD19" s="281"/>
      <c r="CE19" s="7"/>
      <c r="CF19" s="7"/>
      <c r="CG19" s="7"/>
      <c r="CH19" s="7"/>
      <c r="CI19" s="7"/>
      <c r="CJ19" s="7"/>
      <c r="CK19" s="7"/>
      <c r="CL19" s="45">
        <f t="shared" si="7"/>
        <v>2.3191489361702127</v>
      </c>
      <c r="CM19" s="7"/>
      <c r="CN19" s="7"/>
      <c r="CO19" s="605">
        <v>79.2</v>
      </c>
      <c r="CP19" s="606">
        <v>69.599999999999994</v>
      </c>
      <c r="CQ19" s="606">
        <v>55.1</v>
      </c>
      <c r="CR19" s="606">
        <v>13.6</v>
      </c>
      <c r="CS19" s="606">
        <v>10.8</v>
      </c>
      <c r="CT19" s="606">
        <v>13.1</v>
      </c>
      <c r="CU19" s="606">
        <v>10.4</v>
      </c>
      <c r="CV19" s="606">
        <v>1.62</v>
      </c>
      <c r="CW19" s="36"/>
      <c r="CX19" s="7"/>
      <c r="CY19" s="121" t="s">
        <v>510</v>
      </c>
      <c r="CZ19" s="121">
        <v>3</v>
      </c>
      <c r="DA19" s="9" t="s">
        <v>17</v>
      </c>
      <c r="DB19" s="49" t="s">
        <v>17</v>
      </c>
      <c r="DC19" s="35"/>
      <c r="DD19" s="35"/>
      <c r="DE19" s="945">
        <v>319.88913595999998</v>
      </c>
      <c r="DF19" s="945">
        <v>37.088281070000001</v>
      </c>
      <c r="DG19" s="945">
        <v>0</v>
      </c>
      <c r="DH19" s="945">
        <v>57.373945809999981</v>
      </c>
      <c r="DI19" s="202" t="s">
        <v>294</v>
      </c>
      <c r="DJ19" s="526" t="s">
        <v>128</v>
      </c>
      <c r="DK19" s="245">
        <v>2</v>
      </c>
      <c r="DL19" s="7"/>
      <c r="DM19" s="7"/>
      <c r="DN19" s="7"/>
      <c r="DO19" s="7"/>
      <c r="DP19" s="7"/>
      <c r="DQ19" s="7"/>
      <c r="DR19" s="11" t="s">
        <v>38</v>
      </c>
      <c r="DS19" s="11" t="s">
        <v>38</v>
      </c>
      <c r="DT19" s="11">
        <v>128</v>
      </c>
      <c r="DU19" s="11">
        <v>17.2</v>
      </c>
      <c r="DV19" s="11">
        <v>82.8</v>
      </c>
      <c r="DW19" s="11" t="s">
        <v>38</v>
      </c>
      <c r="DX19" s="11" t="s">
        <v>38</v>
      </c>
      <c r="DY19" s="11" t="s">
        <v>38</v>
      </c>
      <c r="DZ19" s="11" t="s">
        <v>38</v>
      </c>
      <c r="EA19" s="11">
        <v>0</v>
      </c>
      <c r="EB19" s="7"/>
      <c r="EC19" s="7"/>
      <c r="ED19" s="527">
        <v>1</v>
      </c>
      <c r="EE19" s="527">
        <v>13</v>
      </c>
      <c r="EF19" s="528"/>
      <c r="EG19" s="529">
        <v>2</v>
      </c>
      <c r="EH19" s="529">
        <v>1</v>
      </c>
      <c r="EI19" s="529">
        <v>164</v>
      </c>
      <c r="EJ19" s="529">
        <v>80</v>
      </c>
      <c r="EK19" s="84">
        <f t="shared" si="14"/>
        <v>29.744199881023199</v>
      </c>
      <c r="EL19" s="529">
        <v>1</v>
      </c>
      <c r="EM19" s="529" t="s">
        <v>38</v>
      </c>
      <c r="EN19" s="529">
        <v>2</v>
      </c>
      <c r="EO19" s="529">
        <v>1</v>
      </c>
      <c r="EP19" s="530" t="s">
        <v>38</v>
      </c>
      <c r="EQ19" s="529"/>
      <c r="ER19" s="1076">
        <v>7340</v>
      </c>
      <c r="ES19" s="285"/>
      <c r="ET19" s="285"/>
      <c r="EU19" s="285"/>
      <c r="EV19" s="285"/>
      <c r="EW19" s="285"/>
      <c r="EX19" s="960"/>
      <c r="EY19" s="286"/>
      <c r="EZ19" s="285">
        <v>75</v>
      </c>
      <c r="FA19" s="285">
        <v>208157</v>
      </c>
      <c r="FB19" s="285">
        <v>10</v>
      </c>
      <c r="FC19" s="128">
        <v>277.54266666666666</v>
      </c>
      <c r="FD19" s="737">
        <v>17.457433733333332</v>
      </c>
      <c r="FE19" s="737"/>
      <c r="FF19" s="737"/>
      <c r="FG19" s="976">
        <v>7.3321200558588409</v>
      </c>
      <c r="FH19" s="738"/>
      <c r="FI19" s="981" t="e">
        <v>#DIV/0!</v>
      </c>
      <c r="FJ19" s="982">
        <v>128</v>
      </c>
      <c r="FK19" s="668" t="s">
        <v>128</v>
      </c>
      <c r="FL19" s="114"/>
      <c r="FM19" s="7">
        <v>6.29</v>
      </c>
      <c r="FN19" s="216"/>
      <c r="FO19" s="114"/>
      <c r="FP19" s="157">
        <v>6.29</v>
      </c>
      <c r="FQ19" s="145">
        <f t="shared" si="15"/>
        <v>1.7457433733333333E-2</v>
      </c>
      <c r="FR19" s="114"/>
      <c r="FS19" s="114"/>
      <c r="FT19" s="114"/>
      <c r="FU19" s="114"/>
      <c r="FV19" s="114"/>
      <c r="FW19" s="114"/>
      <c r="FX19" s="55"/>
      <c r="FY19" s="152"/>
      <c r="FZ19" s="213"/>
      <c r="GA19" s="214">
        <v>1.3279848261785601</v>
      </c>
      <c r="GB19" s="215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  <c r="GS19" s="156"/>
      <c r="GT19" s="156"/>
      <c r="GU19" s="156"/>
      <c r="GV19" s="156"/>
      <c r="GW19" s="156"/>
      <c r="GX19" s="156"/>
      <c r="GY19" s="156"/>
      <c r="GZ19" s="156"/>
      <c r="HA19" s="156"/>
      <c r="HB19" s="156"/>
      <c r="HC19" s="156"/>
      <c r="HD19" s="156"/>
      <c r="HE19" s="156"/>
      <c r="HF19" s="156"/>
      <c r="HG19" s="156"/>
      <c r="HH19" s="156"/>
      <c r="HI19" s="156"/>
      <c r="HJ19" s="156"/>
      <c r="HK19" s="156"/>
      <c r="HL19" s="156"/>
      <c r="HM19" s="156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</row>
    <row r="20" spans="1:231" x14ac:dyDescent="0.3">
      <c r="A20" s="550">
        <v>281</v>
      </c>
      <c r="B20" s="7">
        <f>COUNTIFS($D$3:D20,D20,$F$3:F20,F20)</f>
        <v>1</v>
      </c>
      <c r="C20" s="14">
        <v>7393</v>
      </c>
      <c r="D20" s="328" t="s">
        <v>1244</v>
      </c>
      <c r="E20" s="16" t="s">
        <v>982</v>
      </c>
      <c r="F20" s="17">
        <v>5754020635</v>
      </c>
      <c r="G20" s="11">
        <v>60</v>
      </c>
      <c r="H20" s="17" t="s">
        <v>1245</v>
      </c>
      <c r="I20" s="265" t="s">
        <v>511</v>
      </c>
      <c r="J20" s="19" t="s">
        <v>35</v>
      </c>
      <c r="K20" s="55" t="s">
        <v>36</v>
      </c>
      <c r="L20" s="20">
        <v>6.5</v>
      </c>
      <c r="M20" s="16">
        <v>1</v>
      </c>
      <c r="N20" s="16"/>
      <c r="O20" s="16">
        <v>2.5</v>
      </c>
      <c r="P20" s="169" t="s">
        <v>823</v>
      </c>
      <c r="Q20" s="169"/>
      <c r="R20" s="796"/>
      <c r="S20" s="50" t="s">
        <v>522</v>
      </c>
      <c r="T20" s="266" t="s">
        <v>523</v>
      </c>
      <c r="U20" s="267" t="s">
        <v>124</v>
      </c>
      <c r="V20" s="51" t="s">
        <v>524</v>
      </c>
      <c r="W20" s="268" t="s">
        <v>126</v>
      </c>
      <c r="X20" s="51" t="s">
        <v>124</v>
      </c>
      <c r="Y20" s="51" t="s">
        <v>124</v>
      </c>
      <c r="Z20" s="269"/>
      <c r="AA20" s="270"/>
      <c r="AB20" s="275">
        <v>116</v>
      </c>
      <c r="AC20" s="276"/>
      <c r="AD20" s="276"/>
      <c r="AE20" s="276"/>
      <c r="AF20" s="276"/>
      <c r="AG20" s="341" t="s">
        <v>128</v>
      </c>
      <c r="AH20" s="557"/>
      <c r="AI20" s="550">
        <v>6.37</v>
      </c>
      <c r="AJ20" s="550">
        <v>84.1</v>
      </c>
      <c r="AK20" s="579">
        <v>5.35717</v>
      </c>
      <c r="AL20" s="550">
        <v>4888</v>
      </c>
      <c r="AM20" s="580">
        <v>3.008</v>
      </c>
      <c r="AN20" s="550">
        <v>4</v>
      </c>
      <c r="AO20" s="38">
        <v>20.5</v>
      </c>
      <c r="AP20" s="936">
        <v>63.7</v>
      </c>
      <c r="AQ20" s="559">
        <v>8.39</v>
      </c>
      <c r="AR20" s="340">
        <f t="shared" si="0"/>
        <v>92.59</v>
      </c>
      <c r="AS20" s="42">
        <f t="shared" si="1"/>
        <v>0.32182103610675039</v>
      </c>
      <c r="AT20" s="43">
        <f t="shared" si="2"/>
        <v>2.7000784929356358</v>
      </c>
      <c r="AU20" s="44">
        <f t="shared" si="3"/>
        <v>0.2843667637675128</v>
      </c>
      <c r="AV20" s="581">
        <v>18.283950000000001</v>
      </c>
      <c r="AW20" s="45">
        <f t="shared" si="4"/>
        <v>89.19</v>
      </c>
      <c r="AX20" s="582">
        <v>1.1910499999999999</v>
      </c>
      <c r="AY20" s="564">
        <v>5.81</v>
      </c>
      <c r="AZ20" s="565" t="s">
        <v>121</v>
      </c>
      <c r="BA20" s="235">
        <v>50.4</v>
      </c>
      <c r="BB20" s="192">
        <v>6.2533016499383073E-2</v>
      </c>
      <c r="BC20" s="1046">
        <v>0.59815107603454787</v>
      </c>
      <c r="BD20" s="1046"/>
      <c r="BE20" s="565" t="s">
        <v>121</v>
      </c>
      <c r="BF20" s="565" t="s">
        <v>121</v>
      </c>
      <c r="BG20" s="565" t="s">
        <v>121</v>
      </c>
      <c r="BH20" s="565" t="s">
        <v>121</v>
      </c>
      <c r="BI20" s="48"/>
      <c r="BJ20" s="565">
        <v>32.700000000000003</v>
      </c>
      <c r="BK20" s="565">
        <v>66.599999999999994</v>
      </c>
      <c r="BL20" s="1009">
        <v>0.49099099099099108</v>
      </c>
      <c r="BM20" s="583">
        <v>0.2</v>
      </c>
      <c r="BN20" s="80">
        <f>BM20*100/AO20</f>
        <v>0.97560975609756095</v>
      </c>
      <c r="BO20" s="565" t="s">
        <v>121</v>
      </c>
      <c r="BP20" s="565">
        <v>15.2</v>
      </c>
      <c r="BQ20" s="187">
        <v>26.1</v>
      </c>
      <c r="BR20" s="1048">
        <v>1.7171052631578949</v>
      </c>
      <c r="BS20" s="561">
        <f t="shared" si="8"/>
        <v>43.1</v>
      </c>
      <c r="BT20" s="584">
        <v>92</v>
      </c>
      <c r="BU20" s="1101">
        <v>25583</v>
      </c>
      <c r="BV20" s="584">
        <f t="shared" si="9"/>
        <v>8</v>
      </c>
      <c r="BW20" s="346">
        <f t="shared" si="10"/>
        <v>63.381500000000003</v>
      </c>
      <c r="BX20" s="584">
        <v>21.8</v>
      </c>
      <c r="BY20" s="564">
        <f t="shared" si="11"/>
        <v>13.886600000000001</v>
      </c>
      <c r="BZ20" s="584">
        <v>21.3</v>
      </c>
      <c r="CA20" s="564">
        <f t="shared" si="12"/>
        <v>13.568100000000001</v>
      </c>
      <c r="CB20" s="584">
        <v>56.4</v>
      </c>
      <c r="CC20" s="564">
        <f t="shared" si="13"/>
        <v>35.9268</v>
      </c>
      <c r="CD20" s="560"/>
      <c r="CE20" s="550"/>
      <c r="CF20" s="550"/>
      <c r="CG20" s="550"/>
      <c r="CH20" s="550"/>
      <c r="CI20" s="550"/>
      <c r="CJ20" s="550"/>
      <c r="CK20" s="550"/>
      <c r="CL20" s="45">
        <f t="shared" si="7"/>
        <v>1.0234741784037558</v>
      </c>
      <c r="CM20" s="550"/>
      <c r="CN20" s="550"/>
      <c r="CO20" s="605">
        <v>68.900000000000006</v>
      </c>
      <c r="CP20" s="1098">
        <v>40.9</v>
      </c>
      <c r="CQ20" s="1098">
        <v>28.2</v>
      </c>
      <c r="CR20" s="1098">
        <v>10.8</v>
      </c>
      <c r="CS20" s="1098">
        <v>7.44</v>
      </c>
      <c r="CT20" s="1098">
        <v>34</v>
      </c>
      <c r="CU20" s="1098">
        <v>23.4</v>
      </c>
      <c r="CV20" s="1098">
        <v>5.24</v>
      </c>
      <c r="CW20" s="36"/>
      <c r="CX20" s="550"/>
      <c r="CY20" s="585" t="s">
        <v>510</v>
      </c>
      <c r="CZ20" s="585">
        <v>3</v>
      </c>
      <c r="DA20" s="565" t="s">
        <v>17</v>
      </c>
      <c r="DB20" s="569" t="s">
        <v>17</v>
      </c>
      <c r="DC20" s="552"/>
      <c r="DD20" s="552"/>
      <c r="DE20" s="1122" t="s">
        <v>1246</v>
      </c>
      <c r="DF20" s="945">
        <v>28.837509869999998</v>
      </c>
      <c r="DG20" s="945">
        <v>0</v>
      </c>
      <c r="DH20" s="945">
        <v>0</v>
      </c>
      <c r="DI20" s="202" t="s">
        <v>294</v>
      </c>
      <c r="DJ20" s="1065" t="s">
        <v>128</v>
      </c>
      <c r="DK20" s="1052">
        <v>2</v>
      </c>
      <c r="DL20" s="550"/>
      <c r="DM20" s="7"/>
      <c r="DN20" s="550"/>
      <c r="DO20" s="550"/>
      <c r="DP20" s="550"/>
      <c r="DQ20" s="550"/>
      <c r="DR20" s="11" t="s">
        <v>38</v>
      </c>
      <c r="DS20" s="11" t="s">
        <v>38</v>
      </c>
      <c r="DT20" s="11">
        <v>116</v>
      </c>
      <c r="DU20" s="11">
        <v>7.8</v>
      </c>
      <c r="DV20" s="11">
        <v>92.2</v>
      </c>
      <c r="DW20" s="11" t="s">
        <v>38</v>
      </c>
      <c r="DX20" s="11" t="s">
        <v>38</v>
      </c>
      <c r="DY20" s="11" t="s">
        <v>38</v>
      </c>
      <c r="DZ20" s="11" t="s">
        <v>38</v>
      </c>
      <c r="EA20" s="11">
        <v>0</v>
      </c>
      <c r="EB20" s="550"/>
      <c r="EC20" s="550"/>
      <c r="ED20" s="567">
        <v>1</v>
      </c>
      <c r="EE20" s="567">
        <v>6.5</v>
      </c>
      <c r="EF20" s="550"/>
      <c r="EG20" s="565">
        <v>2</v>
      </c>
      <c r="EH20" s="565">
        <v>1</v>
      </c>
      <c r="EI20" s="565" t="s">
        <v>121</v>
      </c>
      <c r="EJ20" s="565" t="s">
        <v>121</v>
      </c>
      <c r="EK20" s="9" t="s">
        <v>121</v>
      </c>
      <c r="EL20" s="565">
        <v>2</v>
      </c>
      <c r="EM20" s="565" t="s">
        <v>38</v>
      </c>
      <c r="EN20" s="565">
        <v>2</v>
      </c>
      <c r="EO20" s="565">
        <v>1</v>
      </c>
      <c r="EP20" s="187" t="s">
        <v>38</v>
      </c>
      <c r="EQ20" s="565"/>
      <c r="ER20" s="592">
        <v>7393</v>
      </c>
      <c r="ES20" s="921">
        <v>50</v>
      </c>
      <c r="ET20" s="921">
        <v>3094</v>
      </c>
      <c r="EU20" s="920">
        <v>2</v>
      </c>
      <c r="EV20" s="956">
        <v>123.76</v>
      </c>
      <c r="EW20" s="956"/>
      <c r="EX20" s="961">
        <v>7.8835120000000005</v>
      </c>
      <c r="EY20" s="961"/>
      <c r="EZ20" s="956">
        <v>60</v>
      </c>
      <c r="FA20" s="956">
        <v>91214</v>
      </c>
      <c r="FB20" s="956">
        <v>10</v>
      </c>
      <c r="FC20" s="956">
        <v>152.02333333333334</v>
      </c>
      <c r="FD20" s="966">
        <v>9.6838863333333336</v>
      </c>
      <c r="FE20" s="966"/>
      <c r="FF20" s="972">
        <v>0.81408555704168228</v>
      </c>
      <c r="FG20" s="976">
        <v>11.978661872631783</v>
      </c>
      <c r="FH20" s="980">
        <v>14.714254256224889</v>
      </c>
      <c r="FI20" s="981" t="e">
        <v>#DIV/0!</v>
      </c>
      <c r="FJ20" s="982">
        <v>116</v>
      </c>
      <c r="FK20" s="932" t="s">
        <v>128</v>
      </c>
      <c r="FL20" s="114"/>
      <c r="FM20" s="7">
        <v>6.37</v>
      </c>
      <c r="FN20" s="593"/>
      <c r="FO20" s="557"/>
      <c r="FP20" s="594">
        <v>6.37</v>
      </c>
      <c r="FQ20" s="595">
        <f t="shared" si="15"/>
        <v>9.6838863333333341E-3</v>
      </c>
      <c r="FR20" s="557"/>
      <c r="FS20" s="557"/>
      <c r="FT20" s="557"/>
      <c r="FU20" s="557"/>
      <c r="FV20" s="557"/>
      <c r="FW20" s="557"/>
      <c r="FX20" s="55"/>
      <c r="FY20" s="152"/>
      <c r="FZ20" s="213"/>
      <c r="GA20" s="214">
        <v>0.19880429313535997</v>
      </c>
      <c r="GB20" s="215"/>
      <c r="GC20" s="156"/>
      <c r="GD20" s="156"/>
      <c r="GE20" s="156"/>
      <c r="GF20" s="156"/>
      <c r="GG20" s="156"/>
      <c r="GH20" s="156"/>
      <c r="GI20" s="156"/>
      <c r="GJ20" s="156"/>
      <c r="GK20" s="156"/>
      <c r="GL20" s="156"/>
      <c r="GM20" s="156"/>
      <c r="GN20" s="156"/>
      <c r="GO20" s="156"/>
      <c r="GP20" s="156"/>
      <c r="GQ20" s="156"/>
      <c r="GR20" s="156"/>
      <c r="GS20" s="156"/>
      <c r="GT20" s="156"/>
      <c r="GU20" s="156"/>
      <c r="GV20" s="156"/>
      <c r="GW20" s="156"/>
      <c r="GX20" s="156"/>
      <c r="GY20" s="156"/>
      <c r="GZ20" s="156"/>
      <c r="HA20" s="156"/>
      <c r="HB20" s="156"/>
      <c r="HC20" s="156"/>
      <c r="HD20" s="156"/>
      <c r="HE20" s="156"/>
      <c r="HF20" s="156"/>
      <c r="HG20" s="156"/>
      <c r="HH20" s="156"/>
      <c r="HI20" s="156"/>
      <c r="HJ20" s="156"/>
      <c r="HK20" s="156"/>
      <c r="HL20" s="156"/>
      <c r="HM20" s="156"/>
      <c r="HN20" s="156"/>
      <c r="HO20" s="156"/>
      <c r="HP20" s="156"/>
      <c r="HQ20" s="156"/>
      <c r="HR20" s="156"/>
      <c r="HS20" s="156"/>
      <c r="HT20" s="156"/>
      <c r="HU20" s="156"/>
      <c r="HV20" s="156"/>
      <c r="HW20" s="156"/>
    </row>
    <row r="21" spans="1:231" x14ac:dyDescent="0.3">
      <c r="A21" s="7">
        <v>282</v>
      </c>
      <c r="B21" s="7">
        <f>COUNTIFS($D$3:D21,D21,$F$3:F21,F21)</f>
        <v>1</v>
      </c>
      <c r="C21" s="14">
        <v>7405</v>
      </c>
      <c r="D21" s="328" t="s">
        <v>903</v>
      </c>
      <c r="E21" s="16" t="s">
        <v>548</v>
      </c>
      <c r="F21" s="17">
        <v>9610295970</v>
      </c>
      <c r="G21" s="11">
        <v>21</v>
      </c>
      <c r="H21" s="17" t="s">
        <v>904</v>
      </c>
      <c r="I21" s="265" t="s">
        <v>669</v>
      </c>
      <c r="J21" s="19" t="s">
        <v>35</v>
      </c>
      <c r="K21" s="55" t="s">
        <v>36</v>
      </c>
      <c r="L21" s="20">
        <v>19</v>
      </c>
      <c r="M21" s="16">
        <v>1</v>
      </c>
      <c r="N21" s="16"/>
      <c r="O21" s="16">
        <v>9</v>
      </c>
      <c r="P21" s="169" t="s">
        <v>823</v>
      </c>
      <c r="Q21" s="169"/>
      <c r="R21" s="796"/>
      <c r="S21" s="50" t="s">
        <v>522</v>
      </c>
      <c r="T21" s="266" t="s">
        <v>523</v>
      </c>
      <c r="U21" s="267" t="s">
        <v>124</v>
      </c>
      <c r="V21" s="51" t="s">
        <v>524</v>
      </c>
      <c r="W21" s="268" t="s">
        <v>126</v>
      </c>
      <c r="X21" s="51" t="s">
        <v>124</v>
      </c>
      <c r="Y21" s="51" t="s">
        <v>124</v>
      </c>
      <c r="Z21" s="269"/>
      <c r="AA21" s="270"/>
      <c r="AB21" s="275">
        <v>1847</v>
      </c>
      <c r="AC21" s="276"/>
      <c r="AD21" s="276"/>
      <c r="AE21" s="276"/>
      <c r="AF21" s="276"/>
      <c r="AG21" s="341" t="s">
        <v>444</v>
      </c>
      <c r="AH21" s="114"/>
      <c r="AI21" s="7">
        <v>88.9</v>
      </c>
      <c r="AJ21" s="7">
        <v>89.2</v>
      </c>
      <c r="AK21" s="189">
        <v>79.298800000000014</v>
      </c>
      <c r="AL21" s="7">
        <v>139271</v>
      </c>
      <c r="AM21" s="185">
        <v>29.32021052631579</v>
      </c>
      <c r="AN21" s="7">
        <v>4</v>
      </c>
      <c r="AO21" s="38">
        <v>10.6</v>
      </c>
      <c r="AP21" s="39">
        <v>85.5</v>
      </c>
      <c r="AQ21" s="40">
        <v>1.66</v>
      </c>
      <c r="AR21" s="41">
        <f t="shared" si="0"/>
        <v>97.759999999999991</v>
      </c>
      <c r="AS21" s="42">
        <f t="shared" si="1"/>
        <v>0.1239766081871345</v>
      </c>
      <c r="AT21" s="43">
        <f t="shared" si="2"/>
        <v>0.20580116959064326</v>
      </c>
      <c r="AU21" s="44">
        <f t="shared" si="3"/>
        <v>0.1216154199173933</v>
      </c>
      <c r="AV21" s="45">
        <v>9.8474000000000004</v>
      </c>
      <c r="AW21" s="45">
        <f t="shared" si="4"/>
        <v>92.9</v>
      </c>
      <c r="AX21" s="46">
        <v>0.22260000000000002</v>
      </c>
      <c r="AY21" s="84">
        <v>2.1</v>
      </c>
      <c r="AZ21" s="9" t="s">
        <v>121</v>
      </c>
      <c r="BA21" s="235">
        <v>37.700000000000003</v>
      </c>
      <c r="BB21" s="192">
        <v>3.468400530651157E-2</v>
      </c>
      <c r="BC21" s="193">
        <v>0.87715647651666873</v>
      </c>
      <c r="BD21" s="193"/>
      <c r="BE21" s="9" t="s">
        <v>121</v>
      </c>
      <c r="BF21" s="9" t="s">
        <v>121</v>
      </c>
      <c r="BG21" s="9" t="s">
        <v>121</v>
      </c>
      <c r="BH21" s="9" t="s">
        <v>121</v>
      </c>
      <c r="BI21" s="48"/>
      <c r="BJ21" s="9">
        <v>74.5</v>
      </c>
      <c r="BK21" s="9">
        <v>25.1</v>
      </c>
      <c r="BL21" s="78">
        <v>2.9681274900398407</v>
      </c>
      <c r="BM21" s="79">
        <v>0.2</v>
      </c>
      <c r="BN21" s="80">
        <f>BM21*100/AO21</f>
        <v>1.8867924528301887</v>
      </c>
      <c r="BO21" s="9" t="s">
        <v>121</v>
      </c>
      <c r="BP21" s="9">
        <v>5.13</v>
      </c>
      <c r="BQ21" s="187">
        <v>11.3</v>
      </c>
      <c r="BR21" s="197">
        <v>2.202729044834308</v>
      </c>
      <c r="BS21" s="80">
        <f t="shared" si="8"/>
        <v>73.7</v>
      </c>
      <c r="BT21" s="279">
        <v>98.9</v>
      </c>
      <c r="BU21" s="342">
        <v>80313</v>
      </c>
      <c r="BV21" s="279">
        <f t="shared" si="9"/>
        <v>1.0999999999999943</v>
      </c>
      <c r="BW21" s="80">
        <f t="shared" si="10"/>
        <v>84.730499999999992</v>
      </c>
      <c r="BX21" s="279">
        <v>49.4</v>
      </c>
      <c r="BY21" s="84">
        <f t="shared" si="11"/>
        <v>42.236999999999995</v>
      </c>
      <c r="BZ21" s="279">
        <v>24.3</v>
      </c>
      <c r="CA21" s="84">
        <f t="shared" si="12"/>
        <v>20.776500000000002</v>
      </c>
      <c r="CB21" s="279">
        <v>25.4</v>
      </c>
      <c r="CC21" s="84">
        <f t="shared" si="13"/>
        <v>21.716999999999999</v>
      </c>
      <c r="CD21" s="281"/>
      <c r="CE21" s="7"/>
      <c r="CF21" s="7"/>
      <c r="CG21" s="7"/>
      <c r="CH21" s="7"/>
      <c r="CI21" s="7"/>
      <c r="CJ21" s="7"/>
      <c r="CK21" s="7"/>
      <c r="CL21" s="45">
        <f t="shared" si="7"/>
        <v>2.0329218106995883</v>
      </c>
      <c r="CM21" s="7"/>
      <c r="CN21" s="7"/>
      <c r="CO21" s="605">
        <v>85.7</v>
      </c>
      <c r="CP21" s="606">
        <v>67</v>
      </c>
      <c r="CQ21" s="606">
        <v>57.4</v>
      </c>
      <c r="CR21" s="606">
        <v>10.5</v>
      </c>
      <c r="CS21" s="606">
        <v>9.0299999999999994</v>
      </c>
      <c r="CT21" s="606">
        <v>20.399999999999999</v>
      </c>
      <c r="CU21" s="606">
        <v>17.5</v>
      </c>
      <c r="CV21" s="606">
        <v>0.73</v>
      </c>
      <c r="CW21" s="36"/>
      <c r="CX21" s="7"/>
      <c r="CY21" s="121" t="s">
        <v>506</v>
      </c>
      <c r="CZ21" s="121" t="s">
        <v>525</v>
      </c>
      <c r="DA21" s="9" t="s">
        <v>884</v>
      </c>
      <c r="DB21" s="49" t="s">
        <v>884</v>
      </c>
      <c r="DC21" s="35"/>
      <c r="DD21" s="35"/>
      <c r="DE21" s="945"/>
      <c r="DF21" s="945"/>
      <c r="DG21" s="945"/>
      <c r="DH21" s="945"/>
      <c r="DI21" s="243" t="s">
        <v>297</v>
      </c>
      <c r="DJ21" s="287" t="s">
        <v>444</v>
      </c>
      <c r="DK21" s="245">
        <v>2</v>
      </c>
      <c r="DL21" s="7"/>
      <c r="DM21" s="7"/>
      <c r="DN21" s="7"/>
      <c r="DO21" s="7"/>
      <c r="DP21" s="7"/>
      <c r="DQ21" s="7"/>
      <c r="DR21" s="11" t="s">
        <v>38</v>
      </c>
      <c r="DS21" s="11" t="s">
        <v>38</v>
      </c>
      <c r="DT21" s="11">
        <v>1847</v>
      </c>
      <c r="DU21" s="11">
        <v>4.0999999999999996</v>
      </c>
      <c r="DV21" s="11">
        <v>95.9</v>
      </c>
      <c r="DW21" s="11" t="s">
        <v>38</v>
      </c>
      <c r="DX21" s="11" t="s">
        <v>38</v>
      </c>
      <c r="DY21" s="11" t="s">
        <v>38</v>
      </c>
      <c r="DZ21" s="11" t="s">
        <v>38</v>
      </c>
      <c r="EA21" s="11">
        <v>0</v>
      </c>
      <c r="EB21" s="7"/>
      <c r="EC21" s="7"/>
      <c r="ED21" s="125">
        <v>1</v>
      </c>
      <c r="EE21" s="125">
        <v>19</v>
      </c>
      <c r="EF21" s="7"/>
      <c r="EG21" s="9">
        <v>2</v>
      </c>
      <c r="EH21" s="9">
        <v>0</v>
      </c>
      <c r="EI21" s="9" t="s">
        <v>121</v>
      </c>
      <c r="EJ21" s="9" t="s">
        <v>121</v>
      </c>
      <c r="EK21" s="9" t="s">
        <v>121</v>
      </c>
      <c r="EL21" s="9">
        <v>2</v>
      </c>
      <c r="EM21" s="9" t="s">
        <v>38</v>
      </c>
      <c r="EN21" s="9">
        <v>0</v>
      </c>
      <c r="EO21" s="9">
        <v>0</v>
      </c>
      <c r="EP21" s="187" t="s">
        <v>38</v>
      </c>
      <c r="EQ21" s="9"/>
      <c r="ER21" s="592">
        <v>7405</v>
      </c>
      <c r="ES21" s="285">
        <v>75</v>
      </c>
      <c r="ET21" s="285">
        <v>39307</v>
      </c>
      <c r="EU21" s="127">
        <v>2</v>
      </c>
      <c r="EV21" s="128">
        <v>1048.1866666666667</v>
      </c>
      <c r="EW21" s="128"/>
      <c r="EX21" s="961">
        <v>931.83794666666688</v>
      </c>
      <c r="EY21" s="289"/>
      <c r="EZ21" s="128">
        <v>75</v>
      </c>
      <c r="FA21" s="128">
        <v>175794</v>
      </c>
      <c r="FB21" s="128">
        <v>10</v>
      </c>
      <c r="FC21" s="128">
        <v>234.392</v>
      </c>
      <c r="FD21" s="737">
        <v>208.37448800000001</v>
      </c>
      <c r="FE21" s="737"/>
      <c r="FF21" s="775">
        <v>4.4719387464873668</v>
      </c>
      <c r="FG21" s="976">
        <v>8.863849013992537</v>
      </c>
      <c r="FH21" s="665">
        <v>1.9821042989363267</v>
      </c>
      <c r="FI21" s="981" t="e">
        <v>#DIV/0!</v>
      </c>
      <c r="FJ21" s="982">
        <v>1847</v>
      </c>
      <c r="FK21" s="668" t="s">
        <v>444</v>
      </c>
      <c r="FL21" s="114"/>
      <c r="FM21" s="7">
        <v>88.9</v>
      </c>
      <c r="FN21" s="216"/>
      <c r="FO21" s="114"/>
      <c r="FP21" s="157">
        <v>88.9</v>
      </c>
      <c r="FQ21" s="145">
        <f t="shared" si="15"/>
        <v>0.20837448800000002</v>
      </c>
      <c r="FR21" s="114"/>
      <c r="FS21" s="114"/>
      <c r="FT21" s="114"/>
      <c r="FU21" s="114"/>
      <c r="FV21" s="114"/>
      <c r="FW21" s="114"/>
      <c r="FX21" s="55"/>
      <c r="FY21" s="152"/>
      <c r="FZ21" s="213"/>
      <c r="GA21" s="11"/>
      <c r="GB21" s="215"/>
      <c r="GC21" s="156"/>
      <c r="GD21" s="156"/>
      <c r="GE21" s="156"/>
      <c r="GF21" s="156"/>
      <c r="GG21" s="156"/>
      <c r="GH21" s="156"/>
      <c r="GI21" s="156"/>
      <c r="GJ21" s="156"/>
      <c r="GK21" s="156"/>
      <c r="GL21" s="156"/>
      <c r="GM21" s="156"/>
      <c r="GN21" s="156"/>
      <c r="GO21" s="156"/>
      <c r="GP21" s="156"/>
      <c r="GQ21" s="156"/>
      <c r="GR21" s="156"/>
      <c r="GS21" s="156"/>
      <c r="GT21" s="156"/>
      <c r="GU21" s="156"/>
      <c r="GV21" s="156"/>
      <c r="GW21" s="156"/>
      <c r="GX21" s="156"/>
      <c r="GY21" s="156"/>
      <c r="GZ21" s="156"/>
      <c r="HA21" s="156"/>
      <c r="HB21" s="156"/>
      <c r="HC21" s="156"/>
      <c r="HD21" s="156"/>
      <c r="HE21" s="156"/>
      <c r="HF21" s="156"/>
      <c r="HG21" s="156"/>
      <c r="HH21" s="156"/>
      <c r="HI21" s="156"/>
      <c r="HJ21" s="156"/>
      <c r="HK21" s="156"/>
      <c r="HL21" s="156"/>
      <c r="HM21" s="156"/>
      <c r="HN21" s="156"/>
      <c r="HO21" s="156"/>
      <c r="HP21" s="156"/>
      <c r="HQ21" s="156"/>
      <c r="HR21" s="156"/>
      <c r="HS21" s="156"/>
      <c r="HT21" s="156"/>
      <c r="HU21" s="156"/>
      <c r="HV21" s="156"/>
      <c r="HW21" s="156"/>
    </row>
    <row r="22" spans="1:231" x14ac:dyDescent="0.3">
      <c r="A22" s="7">
        <v>309</v>
      </c>
      <c r="B22" s="7">
        <f>COUNTIFS($D$3:D22,D22,$F$3:F22,F22)</f>
        <v>1</v>
      </c>
      <c r="C22" s="14">
        <v>7592</v>
      </c>
      <c r="D22" s="328" t="s">
        <v>1121</v>
      </c>
      <c r="E22" s="16" t="s">
        <v>720</v>
      </c>
      <c r="F22" s="17">
        <v>5904041286</v>
      </c>
      <c r="G22" s="11">
        <v>58</v>
      </c>
      <c r="H22" s="17" t="s">
        <v>1122</v>
      </c>
      <c r="I22" s="265" t="s">
        <v>1123</v>
      </c>
      <c r="J22" s="19" t="s">
        <v>35</v>
      </c>
      <c r="K22" s="55" t="s">
        <v>36</v>
      </c>
      <c r="L22" s="20">
        <v>30</v>
      </c>
      <c r="M22" s="16">
        <v>1</v>
      </c>
      <c r="N22" s="16" t="s">
        <v>435</v>
      </c>
      <c r="O22" s="16">
        <v>10</v>
      </c>
      <c r="P22" s="169" t="s">
        <v>519</v>
      </c>
      <c r="Q22" s="169"/>
      <c r="R22" s="796"/>
      <c r="S22" s="50" t="s">
        <v>522</v>
      </c>
      <c r="T22" s="266" t="s">
        <v>523</v>
      </c>
      <c r="U22" s="267" t="s">
        <v>124</v>
      </c>
      <c r="V22" s="51" t="s">
        <v>524</v>
      </c>
      <c r="W22" s="268" t="s">
        <v>126</v>
      </c>
      <c r="X22" s="51" t="s">
        <v>124</v>
      </c>
      <c r="Y22" s="51" t="s">
        <v>124</v>
      </c>
      <c r="Z22" s="269"/>
      <c r="AA22" s="270"/>
      <c r="AB22" s="275"/>
      <c r="AC22" s="276"/>
      <c r="AD22" s="276"/>
      <c r="AE22" s="276"/>
      <c r="AF22" s="276"/>
      <c r="AG22" s="58" t="s">
        <v>444</v>
      </c>
      <c r="AH22" s="114"/>
      <c r="AI22" s="7"/>
      <c r="AJ22" s="7"/>
      <c r="AK22" s="189"/>
      <c r="AL22" s="7"/>
      <c r="AM22" s="185"/>
      <c r="AN22" s="7"/>
      <c r="AO22" s="38">
        <v>15.3</v>
      </c>
      <c r="AP22" s="39">
        <v>67.5</v>
      </c>
      <c r="AQ22" s="40">
        <v>5.58</v>
      </c>
      <c r="AR22" s="340">
        <f t="shared" si="0"/>
        <v>88.38</v>
      </c>
      <c r="AS22" s="42">
        <f t="shared" si="1"/>
        <v>0.22666666666666668</v>
      </c>
      <c r="AT22" s="43">
        <f t="shared" si="2"/>
        <v>1.2648000000000001</v>
      </c>
      <c r="AU22" s="44">
        <f t="shared" si="3"/>
        <v>0.20935960591133007</v>
      </c>
      <c r="AV22" s="45">
        <v>13.52214</v>
      </c>
      <c r="AW22" s="45">
        <f t="shared" si="4"/>
        <v>88.38</v>
      </c>
      <c r="AX22" s="46">
        <v>1.0128600000000001</v>
      </c>
      <c r="AY22" s="84">
        <v>6.62</v>
      </c>
      <c r="AZ22" s="9" t="s">
        <v>121</v>
      </c>
      <c r="BA22" s="235">
        <v>80.599999999999994</v>
      </c>
      <c r="BB22" s="192">
        <v>0.23</v>
      </c>
      <c r="BC22" s="193">
        <v>1.7560000000000002</v>
      </c>
      <c r="BD22" s="193"/>
      <c r="BE22" s="9"/>
      <c r="BF22" s="9"/>
      <c r="BG22" s="9"/>
      <c r="BH22" s="9"/>
      <c r="BI22" s="48"/>
      <c r="BJ22" s="9">
        <v>41.7</v>
      </c>
      <c r="BK22" s="9">
        <v>56.4</v>
      </c>
      <c r="BL22" s="195">
        <v>0.73936170212765961</v>
      </c>
      <c r="BM22" s="79">
        <v>0.13</v>
      </c>
      <c r="BN22" s="80">
        <f>BM22*100/AO22</f>
        <v>0.84967320261437906</v>
      </c>
      <c r="BO22" s="9" t="s">
        <v>121</v>
      </c>
      <c r="BP22" s="84">
        <v>0</v>
      </c>
      <c r="BQ22" s="282">
        <v>4.68</v>
      </c>
      <c r="BR22" s="197"/>
      <c r="BS22" s="80">
        <f t="shared" si="8"/>
        <v>68.2</v>
      </c>
      <c r="BT22" s="279">
        <v>90</v>
      </c>
      <c r="BU22" s="280">
        <v>28684</v>
      </c>
      <c r="BV22" s="279">
        <f t="shared" si="9"/>
        <v>10</v>
      </c>
      <c r="BW22" s="346">
        <f t="shared" si="10"/>
        <v>65.88</v>
      </c>
      <c r="BX22" s="279">
        <v>54.8</v>
      </c>
      <c r="BY22" s="84">
        <f t="shared" si="11"/>
        <v>36.99</v>
      </c>
      <c r="BZ22" s="279">
        <v>13.4</v>
      </c>
      <c r="CA22" s="84">
        <f t="shared" si="12"/>
        <v>9.0449999999999999</v>
      </c>
      <c r="CB22" s="279">
        <v>29.4</v>
      </c>
      <c r="CC22" s="84">
        <f t="shared" si="13"/>
        <v>19.844999999999999</v>
      </c>
      <c r="CD22" s="279"/>
      <c r="CE22" s="7"/>
      <c r="CF22" s="7"/>
      <c r="CG22" s="7"/>
      <c r="CH22" s="7"/>
      <c r="CI22" s="7"/>
      <c r="CJ22" s="7"/>
      <c r="CK22" s="7"/>
      <c r="CL22" s="45">
        <f t="shared" si="7"/>
        <v>4.08955223880597</v>
      </c>
      <c r="CM22" s="7"/>
      <c r="CN22" s="7"/>
      <c r="CO22" s="605">
        <v>78.900000000000006</v>
      </c>
      <c r="CP22" s="606">
        <v>59.7</v>
      </c>
      <c r="CQ22" s="606">
        <v>47.1</v>
      </c>
      <c r="CR22" s="606">
        <v>11.1</v>
      </c>
      <c r="CS22" s="606">
        <v>8.7899999999999991</v>
      </c>
      <c r="CT22" s="606">
        <v>23.9</v>
      </c>
      <c r="CU22" s="606">
        <v>18.8</v>
      </c>
      <c r="CV22" s="606">
        <v>0.6</v>
      </c>
      <c r="CW22" s="36"/>
      <c r="CX22" s="7"/>
      <c r="CY22" s="121" t="s">
        <v>510</v>
      </c>
      <c r="CZ22" s="121">
        <v>3</v>
      </c>
      <c r="DA22" s="9" t="s">
        <v>884</v>
      </c>
      <c r="DB22" s="49" t="s">
        <v>884</v>
      </c>
      <c r="DC22" s="35"/>
      <c r="DD22" s="35"/>
      <c r="DE22" s="550"/>
      <c r="DF22" s="550"/>
      <c r="DG22" s="550"/>
      <c r="DH22" s="550"/>
      <c r="DI22" s="243" t="s">
        <v>297</v>
      </c>
      <c r="DJ22" s="287" t="s">
        <v>444</v>
      </c>
      <c r="DK22" s="245">
        <v>2</v>
      </c>
      <c r="DL22" s="7"/>
      <c r="DM22" s="7"/>
      <c r="DN22" s="7"/>
      <c r="DO22" s="7"/>
      <c r="DP22" s="7"/>
      <c r="DQ22" s="7"/>
      <c r="DR22" s="11" t="s">
        <v>38</v>
      </c>
      <c r="DS22" s="11" t="s">
        <v>38</v>
      </c>
      <c r="DT22" s="11">
        <v>137</v>
      </c>
      <c r="DU22" s="11">
        <v>22.6</v>
      </c>
      <c r="DV22" s="11">
        <v>77.400000000000006</v>
      </c>
      <c r="DW22" s="11" t="s">
        <v>38</v>
      </c>
      <c r="DX22" s="11" t="s">
        <v>38</v>
      </c>
      <c r="DY22" s="11" t="s">
        <v>38</v>
      </c>
      <c r="DZ22" s="11" t="s">
        <v>38</v>
      </c>
      <c r="EA22" s="11">
        <v>0</v>
      </c>
      <c r="EB22" s="7"/>
      <c r="EC22" s="7"/>
      <c r="ED22" s="125">
        <v>1</v>
      </c>
      <c r="EE22" s="125">
        <v>30</v>
      </c>
      <c r="EF22" s="7"/>
      <c r="EG22" s="7">
        <v>3</v>
      </c>
      <c r="EH22" s="9">
        <v>0</v>
      </c>
      <c r="EI22" s="9">
        <v>182</v>
      </c>
      <c r="EJ22" s="9">
        <v>100</v>
      </c>
      <c r="EK22" s="84">
        <f t="shared" ref="EK22:EK37" si="16">EJ22/(EI22*EI22*0.01*0.01)</f>
        <v>30.189590629151066</v>
      </c>
      <c r="EL22" s="9">
        <v>2</v>
      </c>
      <c r="EM22" s="9" t="s">
        <v>38</v>
      </c>
      <c r="EN22" s="9">
        <v>3</v>
      </c>
      <c r="EO22" s="9">
        <v>2</v>
      </c>
      <c r="EP22" s="187" t="s">
        <v>38</v>
      </c>
      <c r="EQ22" s="9"/>
      <c r="ER22" s="586">
        <v>7592</v>
      </c>
      <c r="ES22" s="921">
        <v>75</v>
      </c>
      <c r="ET22" s="920">
        <v>1418</v>
      </c>
      <c r="EU22" s="921">
        <v>2</v>
      </c>
      <c r="EV22" s="956">
        <v>37.813333333333333</v>
      </c>
      <c r="EW22" s="956"/>
      <c r="EX22" s="961">
        <v>37.813333333333333</v>
      </c>
      <c r="EY22" s="961"/>
      <c r="EZ22" s="921"/>
      <c r="FA22" s="921"/>
      <c r="FB22" s="921"/>
      <c r="FC22" s="921"/>
      <c r="FD22" s="960"/>
      <c r="FE22" s="960"/>
      <c r="FF22" s="960"/>
      <c r="FG22" s="1054"/>
      <c r="FH22" s="980">
        <v>3.6230606488011285</v>
      </c>
      <c r="FI22" s="980"/>
      <c r="FJ22" s="1114">
        <v>137</v>
      </c>
      <c r="FK22" s="932" t="s">
        <v>444</v>
      </c>
      <c r="FL22" s="114"/>
      <c r="FM22" s="7"/>
      <c r="FN22" s="216"/>
      <c r="FO22" s="114"/>
      <c r="FP22" s="217"/>
      <c r="FQ22" s="217"/>
      <c r="FR22" s="147">
        <f>DT22/EX22</f>
        <v>3.6230606488011285</v>
      </c>
      <c r="FS22" s="114"/>
      <c r="FT22" s="114"/>
      <c r="FU22" s="114"/>
      <c r="FV22" s="114"/>
      <c r="FW22" s="114"/>
      <c r="FX22" s="55"/>
      <c r="FY22" s="152"/>
      <c r="FZ22" s="213"/>
      <c r="GA22" s="11"/>
      <c r="GB22" s="215"/>
      <c r="GC22" s="156"/>
      <c r="GD22" s="156"/>
      <c r="GE22" s="156"/>
      <c r="GF22" s="156"/>
      <c r="GG22" s="156"/>
      <c r="GH22" s="156"/>
      <c r="GI22" s="156"/>
      <c r="GJ22" s="156"/>
      <c r="GK22" s="156"/>
      <c r="GL22" s="156"/>
      <c r="GM22" s="156"/>
      <c r="GN22" s="156"/>
      <c r="GO22" s="156"/>
      <c r="GP22" s="156"/>
      <c r="GQ22" s="156"/>
      <c r="GR22" s="156"/>
      <c r="GS22" s="156"/>
      <c r="GT22" s="156"/>
      <c r="GU22" s="156"/>
      <c r="GV22" s="156"/>
      <c r="GW22" s="156"/>
      <c r="GX22" s="156"/>
      <c r="GY22" s="156"/>
      <c r="GZ22" s="156"/>
      <c r="HA22" s="156"/>
      <c r="HB22" s="156"/>
      <c r="HC22" s="156"/>
      <c r="HD22" s="156"/>
      <c r="HE22" s="156"/>
      <c r="HF22" s="156"/>
      <c r="HG22" s="156"/>
      <c r="HH22" s="156"/>
      <c r="HI22" s="156"/>
      <c r="HJ22" s="156"/>
      <c r="HK22" s="156"/>
      <c r="HL22" s="156"/>
      <c r="HM22" s="156"/>
      <c r="HN22" s="156"/>
      <c r="HO22" s="156"/>
      <c r="HP22" s="156"/>
      <c r="HQ22" s="156"/>
      <c r="HR22" s="156"/>
      <c r="HS22" s="156"/>
      <c r="HT22" s="156"/>
      <c r="HU22" s="156"/>
      <c r="HV22" s="156"/>
      <c r="HW22" s="156"/>
    </row>
    <row r="23" spans="1:231" x14ac:dyDescent="0.3">
      <c r="A23" s="7">
        <v>16</v>
      </c>
      <c r="B23" s="7">
        <f>COUNTIFS($D$3:D23,D23,$F$3:F23,F23)</f>
        <v>1</v>
      </c>
      <c r="C23" s="14">
        <v>7830</v>
      </c>
      <c r="D23" s="328" t="s">
        <v>1019</v>
      </c>
      <c r="E23" s="16" t="s">
        <v>636</v>
      </c>
      <c r="F23" s="17">
        <v>6807282141</v>
      </c>
      <c r="G23" s="11">
        <v>50</v>
      </c>
      <c r="H23" s="17" t="s">
        <v>1020</v>
      </c>
      <c r="I23" s="265" t="s">
        <v>1021</v>
      </c>
      <c r="J23" s="19" t="s">
        <v>35</v>
      </c>
      <c r="K23" s="55" t="s">
        <v>36</v>
      </c>
      <c r="L23" s="20">
        <v>15</v>
      </c>
      <c r="M23" s="16">
        <v>2</v>
      </c>
      <c r="N23" s="16" t="s">
        <v>38</v>
      </c>
      <c r="O23" s="16" t="s">
        <v>447</v>
      </c>
      <c r="P23" s="169" t="s">
        <v>1022</v>
      </c>
      <c r="Q23" s="169"/>
      <c r="R23" s="796"/>
      <c r="S23" s="50" t="s">
        <v>522</v>
      </c>
      <c r="T23" s="266" t="s">
        <v>523</v>
      </c>
      <c r="U23" s="267" t="s">
        <v>124</v>
      </c>
      <c r="V23" s="51" t="s">
        <v>524</v>
      </c>
      <c r="W23" s="268" t="s">
        <v>126</v>
      </c>
      <c r="X23" s="51" t="s">
        <v>124</v>
      </c>
      <c r="Y23" s="51" t="s">
        <v>124</v>
      </c>
      <c r="Z23" s="269"/>
      <c r="AA23" s="270"/>
      <c r="AB23" s="275"/>
      <c r="AC23" s="276"/>
      <c r="AD23" s="276"/>
      <c r="AE23" s="276"/>
      <c r="AF23" s="276"/>
      <c r="AG23" s="58" t="s">
        <v>128</v>
      </c>
      <c r="AH23" s="114"/>
      <c r="AI23" s="7"/>
      <c r="AJ23" s="7"/>
      <c r="AK23" s="189"/>
      <c r="AL23" s="7"/>
      <c r="AM23" s="185"/>
      <c r="AN23" s="7"/>
      <c r="AO23" s="38">
        <v>20.100000000000001</v>
      </c>
      <c r="AP23" s="39">
        <v>73.5</v>
      </c>
      <c r="AQ23" s="40">
        <v>4.0599999999999996</v>
      </c>
      <c r="AR23" s="41">
        <f t="shared" si="0"/>
        <v>97.66</v>
      </c>
      <c r="AS23" s="42">
        <f t="shared" si="1"/>
        <v>0.27346938775510204</v>
      </c>
      <c r="AT23" s="43">
        <f t="shared" si="2"/>
        <v>1.1102857142857141</v>
      </c>
      <c r="AU23" s="44">
        <f t="shared" si="3"/>
        <v>0.25915420319752452</v>
      </c>
      <c r="AV23" s="45">
        <v>18.54627</v>
      </c>
      <c r="AW23" s="45">
        <f t="shared" si="4"/>
        <v>92.27</v>
      </c>
      <c r="AX23" s="46">
        <v>0.54873000000000005</v>
      </c>
      <c r="AY23" s="84">
        <v>2.73</v>
      </c>
      <c r="AZ23" s="9" t="s">
        <v>121</v>
      </c>
      <c r="BA23" s="235">
        <v>30.9</v>
      </c>
      <c r="BB23" s="192">
        <v>5.1999999999999998E-2</v>
      </c>
      <c r="BC23" s="193">
        <v>1.6600000000000001</v>
      </c>
      <c r="BD23" s="193"/>
      <c r="BE23" s="9"/>
      <c r="BF23" s="9"/>
      <c r="BG23" s="9"/>
      <c r="BH23" s="9"/>
      <c r="BI23" s="48"/>
      <c r="BJ23" s="9">
        <v>33.200000000000003</v>
      </c>
      <c r="BK23" s="9">
        <v>66.8</v>
      </c>
      <c r="BL23" s="78">
        <v>0.49700598802395218</v>
      </c>
      <c r="BM23" s="79">
        <v>7.0000000000000007E-2</v>
      </c>
      <c r="BN23" s="80">
        <f>BM23*100/AO23</f>
        <v>0.34825870646766172</v>
      </c>
      <c r="BO23" s="9" t="s">
        <v>121</v>
      </c>
      <c r="BP23" s="84">
        <v>11</v>
      </c>
      <c r="BQ23" s="282">
        <v>22.5</v>
      </c>
      <c r="BR23" s="197"/>
      <c r="BS23" s="80">
        <f t="shared" si="8"/>
        <v>77.199999999999989</v>
      </c>
      <c r="BT23" s="279">
        <v>96.8</v>
      </c>
      <c r="BU23" s="280">
        <v>67128</v>
      </c>
      <c r="BV23" s="279">
        <f t="shared" si="9"/>
        <v>3.2000000000000028</v>
      </c>
      <c r="BW23" s="561">
        <f t="shared" si="10"/>
        <v>72.544499999999999</v>
      </c>
      <c r="BX23" s="279">
        <v>40.799999999999997</v>
      </c>
      <c r="BY23" s="84">
        <f t="shared" si="11"/>
        <v>29.987999999999996</v>
      </c>
      <c r="BZ23" s="279">
        <v>36.4</v>
      </c>
      <c r="CA23" s="84">
        <f t="shared" si="12"/>
        <v>26.754000000000001</v>
      </c>
      <c r="CB23" s="279">
        <v>21.5</v>
      </c>
      <c r="CC23" s="84">
        <f t="shared" si="13"/>
        <v>15.8025</v>
      </c>
      <c r="CD23" s="279"/>
      <c r="CE23" s="7"/>
      <c r="CF23" s="7"/>
      <c r="CG23" s="7"/>
      <c r="CH23" s="7"/>
      <c r="CI23" s="7"/>
      <c r="CJ23" s="7"/>
      <c r="CK23" s="7"/>
      <c r="CL23" s="45">
        <f t="shared" si="7"/>
        <v>1.1208791208791209</v>
      </c>
      <c r="CM23" s="7"/>
      <c r="CN23" s="7"/>
      <c r="CO23" s="605">
        <v>74.599999999999994</v>
      </c>
      <c r="CP23" s="606">
        <v>66.3</v>
      </c>
      <c r="CQ23" s="606">
        <v>49.4</v>
      </c>
      <c r="CR23" s="606">
        <v>15.1</v>
      </c>
      <c r="CS23" s="606">
        <v>11.3</v>
      </c>
      <c r="CT23" s="606">
        <v>15.2</v>
      </c>
      <c r="CU23" s="606">
        <v>11.3</v>
      </c>
      <c r="CV23" s="606">
        <v>0.63</v>
      </c>
      <c r="CW23" s="36"/>
      <c r="CX23" s="7"/>
      <c r="CY23" s="121"/>
      <c r="CZ23" s="121">
        <v>3</v>
      </c>
      <c r="DA23" s="9" t="s">
        <v>884</v>
      </c>
      <c r="DB23" s="49" t="s">
        <v>884</v>
      </c>
      <c r="DC23" s="35"/>
      <c r="DD23" s="35"/>
      <c r="DE23" s="550"/>
      <c r="DF23" s="550"/>
      <c r="DG23" s="550"/>
      <c r="DH23" s="550"/>
      <c r="DI23" s="243" t="s">
        <v>297</v>
      </c>
      <c r="DJ23" s="545" t="s">
        <v>128</v>
      </c>
      <c r="DK23" s="245">
        <v>2</v>
      </c>
      <c r="DL23" s="7"/>
      <c r="DM23" s="7"/>
      <c r="DN23" s="7"/>
      <c r="DO23" s="7"/>
      <c r="DP23" s="7"/>
      <c r="DQ23" s="7"/>
      <c r="DR23" s="11" t="s">
        <v>38</v>
      </c>
      <c r="DS23" s="11" t="s">
        <v>38</v>
      </c>
      <c r="DT23" s="11">
        <v>163</v>
      </c>
      <c r="DU23" s="11">
        <v>8</v>
      </c>
      <c r="DV23" s="11">
        <v>92</v>
      </c>
      <c r="DW23" s="11" t="s">
        <v>38</v>
      </c>
      <c r="DX23" s="11" t="s">
        <v>38</v>
      </c>
      <c r="DY23" s="11" t="s">
        <v>38</v>
      </c>
      <c r="DZ23" s="11" t="s">
        <v>38</v>
      </c>
      <c r="EA23" s="11">
        <v>0</v>
      </c>
      <c r="EB23" s="7"/>
      <c r="EC23" s="7"/>
      <c r="ED23" s="527">
        <v>2</v>
      </c>
      <c r="EE23" s="527">
        <v>15</v>
      </c>
      <c r="EF23" s="528"/>
      <c r="EG23" s="529">
        <v>2</v>
      </c>
      <c r="EH23" s="529">
        <v>1</v>
      </c>
      <c r="EI23" s="529">
        <v>183</v>
      </c>
      <c r="EJ23" s="529">
        <v>126</v>
      </c>
      <c r="EK23" s="84">
        <f t="shared" si="16"/>
        <v>37.624294544477294</v>
      </c>
      <c r="EL23" s="529">
        <v>1</v>
      </c>
      <c r="EM23" s="529" t="s">
        <v>38</v>
      </c>
      <c r="EN23" s="529">
        <v>2</v>
      </c>
      <c r="EO23" s="529">
        <v>2</v>
      </c>
      <c r="EP23" s="530">
        <v>1</v>
      </c>
      <c r="EQ23" s="529">
        <v>2008</v>
      </c>
      <c r="ER23" s="1076">
        <v>7830</v>
      </c>
      <c r="ES23" s="920">
        <v>75</v>
      </c>
      <c r="ET23" s="920">
        <v>5117</v>
      </c>
      <c r="EU23" s="921">
        <v>2</v>
      </c>
      <c r="EV23" s="956">
        <v>136.45333333333335</v>
      </c>
      <c r="EW23" s="921">
        <v>2407</v>
      </c>
      <c r="EX23" s="959">
        <v>64.186666666666667</v>
      </c>
      <c r="EY23" s="959">
        <v>962.8</v>
      </c>
      <c r="EZ23" s="921"/>
      <c r="FA23" s="921"/>
      <c r="FB23" s="921"/>
      <c r="FC23" s="921"/>
      <c r="FD23" s="960"/>
      <c r="FE23" s="960"/>
      <c r="FF23" s="960"/>
      <c r="FG23" s="1112"/>
      <c r="FH23" s="980">
        <v>2.5394682176983796</v>
      </c>
      <c r="FI23" s="980"/>
      <c r="FJ23" s="1114">
        <v>163</v>
      </c>
      <c r="FK23" s="932" t="s">
        <v>128</v>
      </c>
      <c r="FL23" s="114"/>
      <c r="FM23" s="157">
        <v>47.039280828610515</v>
      </c>
      <c r="FN23" s="145">
        <f t="shared" ref="FN23:FN54" si="17">EX23/1000</f>
        <v>6.418666666666667E-2</v>
      </c>
      <c r="FO23" s="114"/>
      <c r="FP23" s="157">
        <v>47.039280828610515</v>
      </c>
      <c r="FQ23" s="145">
        <v>6.418666666666667E-2</v>
      </c>
      <c r="FR23" s="147">
        <f>DT23/EX23</f>
        <v>2.5394682176983796</v>
      </c>
      <c r="FS23" s="114"/>
      <c r="FT23" s="114"/>
      <c r="FU23" s="114"/>
      <c r="FV23" s="114"/>
      <c r="FW23" s="114"/>
      <c r="FX23" s="55"/>
      <c r="FY23" s="152"/>
      <c r="FZ23" s="213"/>
      <c r="GA23" s="11"/>
      <c r="GB23" s="215"/>
      <c r="GC23" s="156"/>
      <c r="GD23" s="156"/>
      <c r="GE23" s="156"/>
      <c r="GF23" s="156"/>
      <c r="GG23" s="156"/>
      <c r="GH23" s="156"/>
      <c r="GI23" s="156"/>
      <c r="GJ23" s="156"/>
      <c r="GK23" s="156"/>
      <c r="GL23" s="156"/>
      <c r="GM23" s="156"/>
      <c r="GN23" s="156"/>
      <c r="GO23" s="156"/>
      <c r="GP23" s="156"/>
      <c r="GQ23" s="156"/>
      <c r="GR23" s="156"/>
      <c r="GS23" s="156"/>
      <c r="GT23" s="156"/>
      <c r="GU23" s="156"/>
      <c r="GV23" s="156"/>
      <c r="GW23" s="156"/>
      <c r="GX23" s="156"/>
      <c r="GY23" s="156"/>
      <c r="GZ23" s="156"/>
      <c r="HA23" s="156"/>
      <c r="HB23" s="156"/>
      <c r="HC23" s="156"/>
      <c r="HD23" s="156"/>
      <c r="HE23" s="156"/>
      <c r="HF23" s="156"/>
      <c r="HG23" s="156"/>
      <c r="HH23" s="156"/>
      <c r="HI23" s="156"/>
      <c r="HJ23" s="156"/>
      <c r="HK23" s="156"/>
      <c r="HL23" s="156"/>
      <c r="HM23" s="156"/>
      <c r="HN23" s="156"/>
      <c r="HO23" s="156"/>
      <c r="HP23" s="156"/>
      <c r="HQ23" s="156"/>
      <c r="HR23" s="156"/>
      <c r="HS23" s="156"/>
      <c r="HT23" s="156"/>
      <c r="HU23" s="156"/>
      <c r="HV23" s="156"/>
      <c r="HW23" s="156"/>
    </row>
    <row r="24" spans="1:231" x14ac:dyDescent="0.3">
      <c r="A24" s="7">
        <v>21</v>
      </c>
      <c r="B24" s="7">
        <f>COUNTIFS($D$3:D24,D24,$F$3:F24,F24)</f>
        <v>1</v>
      </c>
      <c r="C24" s="652">
        <v>7877</v>
      </c>
      <c r="D24" s="335" t="s">
        <v>1112</v>
      </c>
      <c r="E24" s="1071" t="s">
        <v>717</v>
      </c>
      <c r="F24" s="17">
        <v>475326115</v>
      </c>
      <c r="G24" s="11">
        <v>71</v>
      </c>
      <c r="H24" s="17" t="s">
        <v>1113</v>
      </c>
      <c r="I24" s="265" t="s">
        <v>544</v>
      </c>
      <c r="J24" s="291" t="s">
        <v>553</v>
      </c>
      <c r="K24" s="55" t="s">
        <v>36</v>
      </c>
      <c r="L24" s="20">
        <v>2</v>
      </c>
      <c r="M24" s="16" t="s">
        <v>493</v>
      </c>
      <c r="N24" s="16" t="s">
        <v>435</v>
      </c>
      <c r="O24" s="16"/>
      <c r="P24" s="169" t="s">
        <v>1022</v>
      </c>
      <c r="Q24" s="169"/>
      <c r="R24" s="796"/>
      <c r="S24" s="50" t="s">
        <v>1114</v>
      </c>
      <c r="T24" s="266" t="s">
        <v>123</v>
      </c>
      <c r="U24" s="267" t="s">
        <v>124</v>
      </c>
      <c r="V24" s="51" t="s">
        <v>524</v>
      </c>
      <c r="W24" s="268" t="s">
        <v>447</v>
      </c>
      <c r="X24" s="51" t="s">
        <v>124</v>
      </c>
      <c r="Y24" s="51" t="s">
        <v>124</v>
      </c>
      <c r="Z24" s="269"/>
      <c r="AA24" s="270"/>
      <c r="AB24" s="275"/>
      <c r="AC24" s="276"/>
      <c r="AD24" s="276"/>
      <c r="AE24" s="276"/>
      <c r="AF24" s="276"/>
      <c r="AG24" s="58" t="s">
        <v>742</v>
      </c>
      <c r="AH24" s="557"/>
      <c r="AI24" s="7"/>
      <c r="AJ24" s="7"/>
      <c r="AK24" s="189"/>
      <c r="AL24" s="7"/>
      <c r="AM24" s="185"/>
      <c r="AN24" s="7"/>
      <c r="AO24" s="38">
        <v>22</v>
      </c>
      <c r="AP24" s="39">
        <v>67.7</v>
      </c>
      <c r="AQ24" s="40">
        <v>3.9</v>
      </c>
      <c r="AR24" s="41">
        <f t="shared" si="0"/>
        <v>93.600000000000009</v>
      </c>
      <c r="AS24" s="42">
        <f t="shared" si="1"/>
        <v>0.32496307237813882</v>
      </c>
      <c r="AT24" s="43">
        <f t="shared" si="2"/>
        <v>1.2673559822747413</v>
      </c>
      <c r="AU24" s="44">
        <f t="shared" si="3"/>
        <v>0.30726256983240219</v>
      </c>
      <c r="AV24" s="45">
        <v>20.4468</v>
      </c>
      <c r="AW24" s="45">
        <f t="shared" si="4"/>
        <v>92.94</v>
      </c>
      <c r="AX24" s="46">
        <v>0.45319999999999999</v>
      </c>
      <c r="AY24" s="84">
        <v>2.06</v>
      </c>
      <c r="AZ24" s="9" t="s">
        <v>121</v>
      </c>
      <c r="BA24" s="235">
        <v>13.7</v>
      </c>
      <c r="BB24" s="192">
        <v>0.16</v>
      </c>
      <c r="BC24" s="193">
        <v>1.06</v>
      </c>
      <c r="BD24" s="80"/>
      <c r="BE24" s="9"/>
      <c r="BF24" s="9"/>
      <c r="BG24" s="9"/>
      <c r="BH24" s="9"/>
      <c r="BI24" s="48"/>
      <c r="BJ24" s="9">
        <v>34.6</v>
      </c>
      <c r="BK24" s="9">
        <v>65.400000000000006</v>
      </c>
      <c r="BL24" s="78">
        <v>0.52905198776758411</v>
      </c>
      <c r="BM24" s="79" t="s">
        <v>121</v>
      </c>
      <c r="BN24" s="7" t="s">
        <v>121</v>
      </c>
      <c r="BO24" s="9" t="s">
        <v>121</v>
      </c>
      <c r="BP24" s="84">
        <v>6.51</v>
      </c>
      <c r="BQ24" s="282">
        <v>8.86</v>
      </c>
      <c r="BR24" s="197"/>
      <c r="BS24" s="80">
        <f t="shared" si="8"/>
        <v>39.200000000000003</v>
      </c>
      <c r="BT24" s="279">
        <v>82.3</v>
      </c>
      <c r="BU24" s="280">
        <v>25269</v>
      </c>
      <c r="BV24" s="279">
        <f t="shared" si="9"/>
        <v>17.700000000000003</v>
      </c>
      <c r="BW24" s="346">
        <f t="shared" si="10"/>
        <v>66.346000000000004</v>
      </c>
      <c r="BX24" s="80">
        <v>12.9</v>
      </c>
      <c r="BY24" s="84">
        <f t="shared" si="11"/>
        <v>8.7332999999999998</v>
      </c>
      <c r="BZ24" s="80">
        <v>26.3</v>
      </c>
      <c r="CA24" s="84">
        <f t="shared" si="12"/>
        <v>17.805100000000003</v>
      </c>
      <c r="CB24" s="80">
        <v>58.8</v>
      </c>
      <c r="CC24" s="84">
        <f t="shared" si="13"/>
        <v>39.807600000000001</v>
      </c>
      <c r="CD24" s="49" t="s">
        <v>121</v>
      </c>
      <c r="CE24" s="7"/>
      <c r="CF24" s="7"/>
      <c r="CG24" s="7"/>
      <c r="CH24" s="7"/>
      <c r="CI24" s="7"/>
      <c r="CJ24" s="7"/>
      <c r="CK24" s="7"/>
      <c r="CL24" s="45">
        <f t="shared" si="7"/>
        <v>0.49049429657794674</v>
      </c>
      <c r="CM24" s="7"/>
      <c r="CN24" s="7"/>
      <c r="CO24" s="605">
        <v>61.9</v>
      </c>
      <c r="CP24" s="606">
        <v>27.6</v>
      </c>
      <c r="CQ24" s="606">
        <v>19.399999999999999</v>
      </c>
      <c r="CR24" s="606">
        <v>34.1</v>
      </c>
      <c r="CS24" s="606">
        <v>23.9</v>
      </c>
      <c r="CT24" s="606">
        <v>26.5</v>
      </c>
      <c r="CU24" s="606">
        <v>18.600000000000001</v>
      </c>
      <c r="CV24" s="654">
        <v>0.88</v>
      </c>
      <c r="CW24" s="36"/>
      <c r="CX24" s="7"/>
      <c r="CY24" s="121" t="s">
        <v>453</v>
      </c>
      <c r="CZ24" s="121">
        <v>4</v>
      </c>
      <c r="DA24" s="9" t="s">
        <v>17</v>
      </c>
      <c r="DB24" s="49" t="s">
        <v>17</v>
      </c>
      <c r="DC24" s="35"/>
      <c r="DD24" s="35"/>
      <c r="DE24" s="550"/>
      <c r="DF24" s="550"/>
      <c r="DG24" s="550"/>
      <c r="DH24" s="550"/>
      <c r="DI24" s="202" t="s">
        <v>294</v>
      </c>
      <c r="DJ24" s="287" t="s">
        <v>742</v>
      </c>
      <c r="DK24" s="7">
        <v>2</v>
      </c>
      <c r="DL24" s="7"/>
      <c r="DM24" s="7"/>
      <c r="DN24" s="7"/>
      <c r="DO24" s="7"/>
      <c r="DP24" s="7"/>
      <c r="DQ24" s="7"/>
      <c r="DR24" s="11">
        <v>0.6</v>
      </c>
      <c r="DS24" s="11" t="s">
        <v>38</v>
      </c>
      <c r="DT24" s="11" t="s">
        <v>38</v>
      </c>
      <c r="DU24" s="11" t="s">
        <v>38</v>
      </c>
      <c r="DV24" s="11" t="s">
        <v>38</v>
      </c>
      <c r="DW24" s="11" t="s">
        <v>38</v>
      </c>
      <c r="DX24" s="11" t="s">
        <v>38</v>
      </c>
      <c r="DY24" s="11" t="s">
        <v>38</v>
      </c>
      <c r="DZ24" s="11" t="s">
        <v>38</v>
      </c>
      <c r="EA24" s="11" t="s">
        <v>38</v>
      </c>
      <c r="EB24" s="7"/>
      <c r="EC24" s="7"/>
      <c r="ED24" s="125" t="s">
        <v>493</v>
      </c>
      <c r="EE24" s="125">
        <v>2</v>
      </c>
      <c r="EF24" s="7"/>
      <c r="EG24" s="9">
        <v>1</v>
      </c>
      <c r="EH24" s="9">
        <v>0</v>
      </c>
      <c r="EI24" s="9">
        <v>164</v>
      </c>
      <c r="EJ24" s="9">
        <v>85</v>
      </c>
      <c r="EK24" s="84">
        <f t="shared" si="16"/>
        <v>31.603212373587152</v>
      </c>
      <c r="EL24" s="9">
        <v>1</v>
      </c>
      <c r="EM24" s="288">
        <v>43132</v>
      </c>
      <c r="EN24" s="9" t="s">
        <v>121</v>
      </c>
      <c r="EO24" s="9" t="s">
        <v>121</v>
      </c>
      <c r="EP24" s="187" t="s">
        <v>38</v>
      </c>
      <c r="EQ24" s="9"/>
      <c r="ER24" s="586">
        <v>7877</v>
      </c>
      <c r="ES24" s="920">
        <v>75</v>
      </c>
      <c r="ET24" s="920">
        <v>14963</v>
      </c>
      <c r="EU24" s="921">
        <v>2</v>
      </c>
      <c r="EV24" s="956">
        <v>399.01333333333332</v>
      </c>
      <c r="EW24" s="921">
        <v>2845</v>
      </c>
      <c r="EX24" s="959">
        <v>75.86666666666666</v>
      </c>
      <c r="EY24" s="959">
        <v>151.73333333333332</v>
      </c>
      <c r="EZ24" s="921"/>
      <c r="FA24" s="921"/>
      <c r="FB24" s="921"/>
      <c r="FC24" s="921"/>
      <c r="FD24" s="960"/>
      <c r="FE24" s="960"/>
      <c r="FF24" s="960"/>
      <c r="FG24" s="977"/>
      <c r="FH24" s="980" t="e">
        <v>#VALUE!</v>
      </c>
      <c r="FI24" s="977"/>
      <c r="FJ24" s="982" t="s">
        <v>447</v>
      </c>
      <c r="FK24" s="932" t="s">
        <v>742</v>
      </c>
      <c r="FL24" s="114"/>
      <c r="FM24" s="157">
        <v>19.013566798101984</v>
      </c>
      <c r="FN24" s="145">
        <f t="shared" si="17"/>
        <v>7.5866666666666666E-2</v>
      </c>
      <c r="FO24" s="114"/>
      <c r="FP24" s="157">
        <v>19.013566798101984</v>
      </c>
      <c r="FQ24" s="145">
        <v>7.5866666666666666E-2</v>
      </c>
      <c r="FR24" s="114"/>
      <c r="FS24" s="114"/>
      <c r="FT24" s="114"/>
      <c r="FU24" s="114"/>
      <c r="FV24" s="114"/>
      <c r="FW24" s="114"/>
      <c r="FX24" s="55"/>
      <c r="FY24" s="152"/>
      <c r="FZ24" s="213"/>
      <c r="GA24" s="11"/>
      <c r="GB24" s="215"/>
      <c r="GC24" s="156"/>
      <c r="GD24" s="156"/>
      <c r="GE24" s="156"/>
      <c r="GF24" s="156"/>
      <c r="GG24" s="156"/>
      <c r="GH24" s="156"/>
      <c r="GI24" s="156"/>
      <c r="GJ24" s="156"/>
      <c r="GK24" s="156"/>
      <c r="GL24" s="156"/>
      <c r="GM24" s="156"/>
      <c r="GN24" s="156"/>
      <c r="GO24" s="156"/>
      <c r="GP24" s="156"/>
      <c r="GQ24" s="156"/>
      <c r="GR24" s="156"/>
      <c r="GS24" s="156"/>
      <c r="GT24" s="156"/>
      <c r="GU24" s="156"/>
      <c r="GV24" s="156"/>
      <c r="GW24" s="156"/>
      <c r="GX24" s="156"/>
      <c r="GY24" s="156"/>
      <c r="GZ24" s="156"/>
      <c r="HA24" s="156"/>
      <c r="HB24" s="156"/>
      <c r="HC24" s="156"/>
      <c r="HD24" s="156"/>
      <c r="HE24" s="156"/>
      <c r="HF24" s="156"/>
      <c r="HG24" s="156"/>
      <c r="HH24" s="156"/>
      <c r="HI24" s="156"/>
      <c r="HJ24" s="156"/>
      <c r="HK24" s="156"/>
      <c r="HL24" s="156"/>
      <c r="HM24" s="156"/>
      <c r="HN24" s="156"/>
      <c r="HO24" s="156"/>
      <c r="HP24" s="156"/>
      <c r="HQ24" s="156"/>
      <c r="HR24" s="156"/>
      <c r="HS24" s="156"/>
      <c r="HT24" s="156"/>
      <c r="HU24" s="156"/>
      <c r="HV24" s="156"/>
      <c r="HW24" s="156"/>
    </row>
    <row r="25" spans="1:231" x14ac:dyDescent="0.3">
      <c r="A25" s="7">
        <v>22</v>
      </c>
      <c r="B25" s="7">
        <f>COUNTIFS($D$3:D25,D25,$F$3:F25,F25)</f>
        <v>1</v>
      </c>
      <c r="C25" s="14">
        <v>7885</v>
      </c>
      <c r="D25" s="328" t="s">
        <v>1185</v>
      </c>
      <c r="E25" s="16" t="s">
        <v>527</v>
      </c>
      <c r="F25" s="17">
        <v>6555301918</v>
      </c>
      <c r="G25" s="11">
        <v>53</v>
      </c>
      <c r="H25" s="17" t="s">
        <v>1113</v>
      </c>
      <c r="I25" s="265" t="s">
        <v>669</v>
      </c>
      <c r="J25" s="19" t="s">
        <v>35</v>
      </c>
      <c r="K25" s="55" t="s">
        <v>36</v>
      </c>
      <c r="L25" s="20">
        <v>5</v>
      </c>
      <c r="M25" s="16">
        <v>1</v>
      </c>
      <c r="N25" s="16" t="s">
        <v>38</v>
      </c>
      <c r="O25" s="16"/>
      <c r="P25" s="169" t="s">
        <v>1022</v>
      </c>
      <c r="Q25" s="169"/>
      <c r="R25" s="796"/>
      <c r="S25" s="50" t="s">
        <v>522</v>
      </c>
      <c r="T25" s="266" t="s">
        <v>123</v>
      </c>
      <c r="U25" s="267" t="s">
        <v>124</v>
      </c>
      <c r="V25" s="51" t="s">
        <v>524</v>
      </c>
      <c r="W25" s="268" t="s">
        <v>126</v>
      </c>
      <c r="X25" s="51" t="s">
        <v>124</v>
      </c>
      <c r="Y25" s="51" t="s">
        <v>124</v>
      </c>
      <c r="Z25" s="269"/>
      <c r="AA25" s="270"/>
      <c r="AB25" s="275"/>
      <c r="AC25" s="276"/>
      <c r="AD25" s="276"/>
      <c r="AE25" s="276"/>
      <c r="AF25" s="276"/>
      <c r="AG25" s="58" t="s">
        <v>128</v>
      </c>
      <c r="AH25" s="220"/>
      <c r="AI25" s="7"/>
      <c r="AJ25" s="7"/>
      <c r="AK25" s="189"/>
      <c r="AL25" s="7"/>
      <c r="AM25" s="185"/>
      <c r="AN25" s="7"/>
      <c r="AO25" s="38">
        <v>20.100000000000001</v>
      </c>
      <c r="AP25" s="39">
        <v>65.8</v>
      </c>
      <c r="AQ25" s="40">
        <v>6.16</v>
      </c>
      <c r="AR25" s="340">
        <f t="shared" si="0"/>
        <v>92.06</v>
      </c>
      <c r="AS25" s="42">
        <f t="shared" si="1"/>
        <v>0.30547112462006082</v>
      </c>
      <c r="AT25" s="43">
        <f t="shared" si="2"/>
        <v>1.8817021276595747</v>
      </c>
      <c r="AU25" s="44">
        <f t="shared" si="3"/>
        <v>0.27932184546970545</v>
      </c>
      <c r="AV25" s="45">
        <v>18.44577</v>
      </c>
      <c r="AW25" s="45">
        <f t="shared" si="4"/>
        <v>91.77</v>
      </c>
      <c r="AX25" s="46">
        <v>0.64922999999999997</v>
      </c>
      <c r="AY25" s="84">
        <v>3.23</v>
      </c>
      <c r="AZ25" s="9" t="s">
        <v>121</v>
      </c>
      <c r="BA25" s="235">
        <v>80</v>
      </c>
      <c r="BB25" s="192">
        <v>9.9000000000000005E-2</v>
      </c>
      <c r="BC25" s="193">
        <v>2.5420000000000003</v>
      </c>
      <c r="BD25" s="193"/>
      <c r="BE25" s="9"/>
      <c r="BF25" s="9"/>
      <c r="BG25" s="9"/>
      <c r="BH25" s="9"/>
      <c r="BI25" s="48"/>
      <c r="BJ25" s="9">
        <v>38.700000000000003</v>
      </c>
      <c r="BK25" s="9">
        <v>60</v>
      </c>
      <c r="BL25" s="195">
        <v>0.64500000000000002</v>
      </c>
      <c r="BM25" s="79">
        <v>0.16</v>
      </c>
      <c r="BN25" s="80">
        <f t="shared" ref="BN25:BN39" si="18">BM25*100/AO25</f>
        <v>0.79601990049751237</v>
      </c>
      <c r="BO25" s="9" t="s">
        <v>121</v>
      </c>
      <c r="BP25" s="84">
        <v>11.5</v>
      </c>
      <c r="BQ25" s="282">
        <v>31.1</v>
      </c>
      <c r="BR25" s="197"/>
      <c r="BS25" s="80">
        <f t="shared" si="8"/>
        <v>77.7</v>
      </c>
      <c r="BT25" s="279">
        <v>80.3</v>
      </c>
      <c r="BU25" s="280">
        <v>62135</v>
      </c>
      <c r="BV25" s="279">
        <f t="shared" si="9"/>
        <v>19.700000000000003</v>
      </c>
      <c r="BW25" s="561">
        <f t="shared" si="10"/>
        <v>64.418199999999999</v>
      </c>
      <c r="BX25" s="279">
        <v>66.8</v>
      </c>
      <c r="BY25" s="84">
        <f t="shared" si="11"/>
        <v>43.954399999999993</v>
      </c>
      <c r="BZ25" s="279">
        <v>10.9</v>
      </c>
      <c r="CA25" s="84">
        <f t="shared" si="12"/>
        <v>7.1722000000000001</v>
      </c>
      <c r="CB25" s="279">
        <v>20.2</v>
      </c>
      <c r="CC25" s="84">
        <f t="shared" si="13"/>
        <v>13.291599999999999</v>
      </c>
      <c r="CD25" s="279"/>
      <c r="CE25" s="7"/>
      <c r="CF25" s="7"/>
      <c r="CG25" s="7"/>
      <c r="CH25" s="7"/>
      <c r="CI25" s="7"/>
      <c r="CJ25" s="7"/>
      <c r="CK25" s="7"/>
      <c r="CL25" s="45">
        <f t="shared" si="7"/>
        <v>6.1284403669724767</v>
      </c>
      <c r="CM25" s="7"/>
      <c r="CN25" s="7"/>
      <c r="CO25" s="605">
        <v>56.3</v>
      </c>
      <c r="CP25" s="606">
        <v>78.5</v>
      </c>
      <c r="CQ25" s="606">
        <v>44.2</v>
      </c>
      <c r="CR25" s="606">
        <v>8.0399999999999991</v>
      </c>
      <c r="CS25" s="606">
        <v>4.53</v>
      </c>
      <c r="CT25" s="606">
        <v>9.36</v>
      </c>
      <c r="CU25" s="606">
        <v>5.27</v>
      </c>
      <c r="CV25" s="606">
        <v>0.19</v>
      </c>
      <c r="CW25" s="36"/>
      <c r="CX25" s="7"/>
      <c r="CY25" s="121" t="s">
        <v>506</v>
      </c>
      <c r="CZ25" s="121">
        <v>3</v>
      </c>
      <c r="DA25" s="9" t="s">
        <v>17</v>
      </c>
      <c r="DB25" s="49" t="s">
        <v>17</v>
      </c>
      <c r="DC25" s="35"/>
      <c r="DD25" s="35"/>
      <c r="DE25" s="550"/>
      <c r="DF25" s="550"/>
      <c r="DG25" s="550"/>
      <c r="DH25" s="550"/>
      <c r="DI25" s="202" t="s">
        <v>294</v>
      </c>
      <c r="DJ25" s="287" t="s">
        <v>128</v>
      </c>
      <c r="DK25" s="245">
        <v>2</v>
      </c>
      <c r="DL25" s="7"/>
      <c r="DM25" s="7"/>
      <c r="DN25" s="7"/>
      <c r="DO25" s="7"/>
      <c r="DP25" s="7"/>
      <c r="DQ25" s="7"/>
      <c r="DR25" s="11" t="s">
        <v>38</v>
      </c>
      <c r="DS25" s="11" t="s">
        <v>38</v>
      </c>
      <c r="DT25" s="11">
        <v>375</v>
      </c>
      <c r="DU25" s="11">
        <v>10.9</v>
      </c>
      <c r="DV25" s="11">
        <v>89.1</v>
      </c>
      <c r="DW25" s="11" t="s">
        <v>38</v>
      </c>
      <c r="DX25" s="11" t="s">
        <v>38</v>
      </c>
      <c r="DY25" s="11" t="s">
        <v>38</v>
      </c>
      <c r="DZ25" s="11" t="s">
        <v>38</v>
      </c>
      <c r="EA25" s="11">
        <v>0</v>
      </c>
      <c r="EB25" s="7"/>
      <c r="EC25" s="7"/>
      <c r="ED25" s="125">
        <v>1</v>
      </c>
      <c r="EE25" s="125">
        <v>5</v>
      </c>
      <c r="EF25" s="7"/>
      <c r="EG25" s="9">
        <v>2</v>
      </c>
      <c r="EH25" s="9">
        <v>1</v>
      </c>
      <c r="EI25" s="9">
        <v>170</v>
      </c>
      <c r="EJ25" s="9">
        <v>74</v>
      </c>
      <c r="EK25" s="84">
        <f t="shared" si="16"/>
        <v>25.605536332179931</v>
      </c>
      <c r="EL25" s="9">
        <v>1</v>
      </c>
      <c r="EM25" s="9" t="s">
        <v>38</v>
      </c>
      <c r="EN25" s="9">
        <v>1</v>
      </c>
      <c r="EO25" s="9">
        <v>1</v>
      </c>
      <c r="EP25" s="187">
        <v>4</v>
      </c>
      <c r="EQ25" s="288">
        <v>43257</v>
      </c>
      <c r="ER25" s="586">
        <v>7885</v>
      </c>
      <c r="ES25" s="920">
        <v>75</v>
      </c>
      <c r="ET25" s="920">
        <v>3785</v>
      </c>
      <c r="EU25" s="921">
        <v>2</v>
      </c>
      <c r="EV25" s="956">
        <v>100.93333333333334</v>
      </c>
      <c r="EW25" s="921">
        <v>1910</v>
      </c>
      <c r="EX25" s="959">
        <v>50.93333333333333</v>
      </c>
      <c r="EY25" s="959">
        <v>254.66666666666666</v>
      </c>
      <c r="EZ25" s="921"/>
      <c r="FA25" s="921"/>
      <c r="FB25" s="921"/>
      <c r="FC25" s="921"/>
      <c r="FD25" s="960"/>
      <c r="FE25" s="960"/>
      <c r="FF25" s="960"/>
      <c r="FG25" s="977"/>
      <c r="FH25" s="980">
        <v>7.3625654450261786</v>
      </c>
      <c r="FI25" s="977"/>
      <c r="FJ25" s="982">
        <v>375</v>
      </c>
      <c r="FK25" s="932" t="s">
        <v>128</v>
      </c>
      <c r="FL25" s="114"/>
      <c r="FM25" s="157">
        <v>50.462351387054163</v>
      </c>
      <c r="FN25" s="145">
        <f t="shared" si="17"/>
        <v>5.093333333333333E-2</v>
      </c>
      <c r="FO25" s="114"/>
      <c r="FP25" s="157">
        <v>50.462351387054163</v>
      </c>
      <c r="FQ25" s="145">
        <v>5.093333333333333E-2</v>
      </c>
      <c r="FR25" s="147">
        <f t="shared" ref="FR25:FR32" si="19">DT25/EX25</f>
        <v>7.3625654450261786</v>
      </c>
      <c r="FS25" s="114"/>
      <c r="FT25" s="114"/>
      <c r="FU25" s="114"/>
      <c r="FV25" s="114"/>
      <c r="FW25" s="114"/>
      <c r="FX25" s="55"/>
      <c r="FY25" s="152"/>
      <c r="FZ25" s="213"/>
      <c r="GA25" s="11"/>
      <c r="GB25" s="215"/>
      <c r="GC25" s="156"/>
      <c r="GD25" s="156"/>
      <c r="GE25" s="156"/>
      <c r="GF25" s="156"/>
      <c r="GG25" s="156"/>
      <c r="GH25" s="156"/>
      <c r="GI25" s="156"/>
      <c r="GJ25" s="156"/>
      <c r="GK25" s="156"/>
      <c r="GL25" s="156"/>
      <c r="GM25" s="156"/>
      <c r="GN25" s="156"/>
      <c r="GO25" s="156"/>
      <c r="GP25" s="156"/>
      <c r="GQ25" s="156"/>
      <c r="GR25" s="156"/>
      <c r="GS25" s="156"/>
      <c r="GT25" s="156"/>
      <c r="GU25" s="156"/>
      <c r="GV25" s="156"/>
      <c r="GW25" s="156"/>
      <c r="GX25" s="156"/>
      <c r="GY25" s="156"/>
      <c r="GZ25" s="156"/>
      <c r="HA25" s="156"/>
      <c r="HB25" s="156"/>
      <c r="HC25" s="156"/>
      <c r="HD25" s="156"/>
      <c r="HE25" s="156"/>
      <c r="HF25" s="156"/>
      <c r="HG25" s="156"/>
      <c r="HH25" s="156"/>
      <c r="HI25" s="156"/>
      <c r="HJ25" s="156"/>
      <c r="HK25" s="156"/>
      <c r="HL25" s="156"/>
      <c r="HM25" s="156"/>
      <c r="HN25" s="156"/>
      <c r="HO25" s="156"/>
      <c r="HP25" s="156"/>
      <c r="HQ25" s="156"/>
      <c r="HR25" s="156"/>
      <c r="HS25" s="156"/>
      <c r="HT25" s="156"/>
      <c r="HU25" s="156"/>
      <c r="HV25" s="156"/>
      <c r="HW25" s="156"/>
    </row>
    <row r="26" spans="1:231" x14ac:dyDescent="0.3">
      <c r="A26" s="7">
        <v>23</v>
      </c>
      <c r="B26" s="7">
        <f>COUNTIFS($D$3:D26,D26,$F$3:F26,F26)</f>
        <v>1</v>
      </c>
      <c r="C26" s="14">
        <v>7886</v>
      </c>
      <c r="D26" s="328" t="s">
        <v>1257</v>
      </c>
      <c r="E26" s="16" t="s">
        <v>516</v>
      </c>
      <c r="F26" s="17">
        <v>5712271851</v>
      </c>
      <c r="G26" s="11">
        <v>61</v>
      </c>
      <c r="H26" s="17" t="s">
        <v>1113</v>
      </c>
      <c r="I26" s="265" t="s">
        <v>513</v>
      </c>
      <c r="J26" s="19" t="s">
        <v>35</v>
      </c>
      <c r="K26" s="55" t="s">
        <v>36</v>
      </c>
      <c r="L26" s="20">
        <v>17</v>
      </c>
      <c r="M26" s="16">
        <v>1</v>
      </c>
      <c r="N26" s="16" t="s">
        <v>38</v>
      </c>
      <c r="O26" s="16"/>
      <c r="P26" s="169" t="s">
        <v>1022</v>
      </c>
      <c r="Q26" s="169"/>
      <c r="R26" s="796"/>
      <c r="S26" s="50" t="s">
        <v>522</v>
      </c>
      <c r="T26" s="266" t="s">
        <v>123</v>
      </c>
      <c r="U26" s="267" t="s">
        <v>124</v>
      </c>
      <c r="V26" s="51" t="s">
        <v>524</v>
      </c>
      <c r="W26" s="268" t="s">
        <v>126</v>
      </c>
      <c r="X26" s="51" t="s">
        <v>124</v>
      </c>
      <c r="Y26" s="51" t="s">
        <v>124</v>
      </c>
      <c r="Z26" s="269"/>
      <c r="AA26" s="270"/>
      <c r="AB26" s="275"/>
      <c r="AC26" s="276"/>
      <c r="AD26" s="276"/>
      <c r="AE26" s="276"/>
      <c r="AF26" s="276"/>
      <c r="AG26" s="58" t="s">
        <v>448</v>
      </c>
      <c r="AH26" s="114"/>
      <c r="AI26" s="7"/>
      <c r="AJ26" s="7"/>
      <c r="AK26" s="189"/>
      <c r="AL26" s="7"/>
      <c r="AM26" s="185"/>
      <c r="AN26" s="7"/>
      <c r="AO26" s="38">
        <v>27.2</v>
      </c>
      <c r="AP26" s="39">
        <v>63.2</v>
      </c>
      <c r="AQ26" s="40">
        <v>7.39</v>
      </c>
      <c r="AR26" s="41">
        <f t="shared" si="0"/>
        <v>97.79</v>
      </c>
      <c r="AS26" s="42">
        <f t="shared" si="1"/>
        <v>0.430379746835443</v>
      </c>
      <c r="AT26" s="43">
        <f t="shared" si="2"/>
        <v>3.1805063291139235</v>
      </c>
      <c r="AU26" s="44">
        <f t="shared" si="3"/>
        <v>0.38532370024082729</v>
      </c>
      <c r="AV26" s="45">
        <v>24.542559999999998</v>
      </c>
      <c r="AW26" s="45">
        <f t="shared" si="4"/>
        <v>90.23</v>
      </c>
      <c r="AX26" s="46">
        <v>1.2974399999999997</v>
      </c>
      <c r="AY26" s="84">
        <v>4.7699999999999996</v>
      </c>
      <c r="AZ26" s="9" t="s">
        <v>121</v>
      </c>
      <c r="BA26" s="235">
        <v>75.099999999999994</v>
      </c>
      <c r="BB26" s="192">
        <v>3.9E-2</v>
      </c>
      <c r="BC26" s="193">
        <v>1.6799999999999997</v>
      </c>
      <c r="BD26" s="193"/>
      <c r="BE26" s="9"/>
      <c r="BF26" s="9"/>
      <c r="BG26" s="9"/>
      <c r="BH26" s="9"/>
      <c r="BI26" s="48"/>
      <c r="BJ26" s="9">
        <v>26</v>
      </c>
      <c r="BK26" s="9">
        <v>73.2</v>
      </c>
      <c r="BL26" s="78">
        <v>0.3551912568306011</v>
      </c>
      <c r="BM26" s="79">
        <v>0.17</v>
      </c>
      <c r="BN26" s="80">
        <f t="shared" si="18"/>
        <v>0.625</v>
      </c>
      <c r="BO26" s="9" t="s">
        <v>121</v>
      </c>
      <c r="BP26" s="84">
        <v>17</v>
      </c>
      <c r="BQ26" s="282">
        <v>33.700000000000003</v>
      </c>
      <c r="BR26" s="197"/>
      <c r="BS26" s="80">
        <f t="shared" si="8"/>
        <v>87.4</v>
      </c>
      <c r="BT26" s="279">
        <v>94.8</v>
      </c>
      <c r="BU26" s="280">
        <v>58953</v>
      </c>
      <c r="BV26" s="279">
        <f t="shared" si="9"/>
        <v>5.2000000000000028</v>
      </c>
      <c r="BW26" s="561">
        <f t="shared" si="10"/>
        <v>61.544160000000005</v>
      </c>
      <c r="BX26" s="279">
        <v>47.7</v>
      </c>
      <c r="BY26" s="84">
        <f t="shared" si="11"/>
        <v>30.146400000000003</v>
      </c>
      <c r="BZ26" s="279">
        <v>39.700000000000003</v>
      </c>
      <c r="CA26" s="84">
        <f t="shared" si="12"/>
        <v>25.090400000000002</v>
      </c>
      <c r="CB26" s="279">
        <v>9.98</v>
      </c>
      <c r="CC26" s="84">
        <f t="shared" si="13"/>
        <v>6.307360000000001</v>
      </c>
      <c r="CD26" s="279"/>
      <c r="CE26" s="7"/>
      <c r="CF26" s="7"/>
      <c r="CG26" s="7"/>
      <c r="CH26" s="7"/>
      <c r="CI26" s="7"/>
      <c r="CJ26" s="7"/>
      <c r="CK26" s="7"/>
      <c r="CL26" s="45">
        <f t="shared" si="7"/>
        <v>1.2015113350125946</v>
      </c>
      <c r="CM26" s="7"/>
      <c r="CN26" s="7"/>
      <c r="CO26" s="605">
        <v>61.4</v>
      </c>
      <c r="CP26" s="606">
        <v>70.099999999999994</v>
      </c>
      <c r="CQ26" s="606">
        <v>43</v>
      </c>
      <c r="CR26" s="606">
        <v>18.2</v>
      </c>
      <c r="CS26" s="606">
        <v>11.2</v>
      </c>
      <c r="CT26" s="606">
        <v>6.86</v>
      </c>
      <c r="CU26" s="606">
        <v>4.21</v>
      </c>
      <c r="CV26" s="606">
        <v>0.66</v>
      </c>
      <c r="CW26" s="36"/>
      <c r="CX26" s="7"/>
      <c r="CY26" s="121" t="s">
        <v>510</v>
      </c>
      <c r="CZ26" s="121">
        <v>3</v>
      </c>
      <c r="DA26" s="9" t="s">
        <v>884</v>
      </c>
      <c r="DB26" s="49" t="s">
        <v>884</v>
      </c>
      <c r="DC26" s="35"/>
      <c r="DD26" s="35"/>
      <c r="DE26" s="550"/>
      <c r="DF26" s="550"/>
      <c r="DG26" s="550"/>
      <c r="DH26" s="550"/>
      <c r="DI26" s="243" t="s">
        <v>297</v>
      </c>
      <c r="DJ26" s="287" t="s">
        <v>448</v>
      </c>
      <c r="DK26" s="245">
        <v>2</v>
      </c>
      <c r="DL26" s="7"/>
      <c r="DM26" s="7"/>
      <c r="DN26" s="7"/>
      <c r="DO26" s="7"/>
      <c r="DP26" s="7"/>
      <c r="DQ26" s="7"/>
      <c r="DR26" s="11" t="s">
        <v>38</v>
      </c>
      <c r="DS26" s="11" t="s">
        <v>38</v>
      </c>
      <c r="DT26" s="11">
        <v>773</v>
      </c>
      <c r="DU26" s="11">
        <v>6.2</v>
      </c>
      <c r="DV26" s="11">
        <v>93.8</v>
      </c>
      <c r="DW26" s="11" t="s">
        <v>38</v>
      </c>
      <c r="DX26" s="11" t="s">
        <v>38</v>
      </c>
      <c r="DY26" s="11" t="s">
        <v>38</v>
      </c>
      <c r="DZ26" s="11" t="s">
        <v>38</v>
      </c>
      <c r="EA26" s="11">
        <v>0</v>
      </c>
      <c r="EB26" s="7"/>
      <c r="EC26" s="7"/>
      <c r="ED26" s="125">
        <v>1</v>
      </c>
      <c r="EE26" s="125">
        <v>17</v>
      </c>
      <c r="EF26" s="7"/>
      <c r="EG26" s="9">
        <v>2</v>
      </c>
      <c r="EH26" s="9">
        <v>1</v>
      </c>
      <c r="EI26" s="9">
        <v>191</v>
      </c>
      <c r="EJ26" s="9">
        <v>81</v>
      </c>
      <c r="EK26" s="84">
        <f t="shared" si="16"/>
        <v>22.203338724267429</v>
      </c>
      <c r="EL26" s="9">
        <v>1</v>
      </c>
      <c r="EM26" s="9" t="s">
        <v>38</v>
      </c>
      <c r="EN26" s="9">
        <v>2</v>
      </c>
      <c r="EO26" s="9">
        <v>2</v>
      </c>
      <c r="EP26" s="187" t="s">
        <v>38</v>
      </c>
      <c r="EQ26" s="9"/>
      <c r="ER26" s="586">
        <v>7886</v>
      </c>
      <c r="ES26" s="127">
        <v>75</v>
      </c>
      <c r="ET26" s="127">
        <v>7569</v>
      </c>
      <c r="EU26" s="285">
        <v>2</v>
      </c>
      <c r="EV26" s="128">
        <v>201.84</v>
      </c>
      <c r="EW26" s="285">
        <v>4689</v>
      </c>
      <c r="EX26" s="959">
        <v>125.04</v>
      </c>
      <c r="EY26" s="120">
        <v>2125.6800000000003</v>
      </c>
      <c r="EZ26" s="285"/>
      <c r="FA26" s="285"/>
      <c r="FB26" s="285"/>
      <c r="FC26" s="285"/>
      <c r="FD26" s="286"/>
      <c r="FE26" s="286"/>
      <c r="FF26" s="286"/>
      <c r="FG26" s="977"/>
      <c r="FH26" s="665">
        <v>6.1820217530390273</v>
      </c>
      <c r="FI26" s="977"/>
      <c r="FJ26" s="982">
        <v>773</v>
      </c>
      <c r="FK26" s="668" t="s">
        <v>448</v>
      </c>
      <c r="FL26" s="114"/>
      <c r="FM26" s="157">
        <v>61.950059453032104</v>
      </c>
      <c r="FN26" s="145">
        <f t="shared" si="17"/>
        <v>0.12504000000000001</v>
      </c>
      <c r="FO26" s="114"/>
      <c r="FP26" s="157">
        <v>61.950059453032104</v>
      </c>
      <c r="FQ26" s="145">
        <v>0.12504000000000001</v>
      </c>
      <c r="FR26" s="147">
        <f t="shared" si="19"/>
        <v>6.1820217530390273</v>
      </c>
      <c r="FS26" s="114"/>
      <c r="FT26" s="114"/>
      <c r="FU26" s="114"/>
      <c r="FV26" s="114"/>
      <c r="FW26" s="114"/>
      <c r="FX26" s="55"/>
      <c r="FY26" s="152"/>
      <c r="FZ26" s="213"/>
      <c r="GA26" s="11"/>
      <c r="GB26" s="215"/>
      <c r="GC26" s="156"/>
      <c r="GD26" s="156"/>
      <c r="GE26" s="156"/>
      <c r="GF26" s="156"/>
      <c r="GG26" s="156"/>
      <c r="GH26" s="156"/>
      <c r="GI26" s="156"/>
      <c r="GJ26" s="156"/>
      <c r="GK26" s="156"/>
      <c r="GL26" s="156"/>
      <c r="GM26" s="156"/>
      <c r="GN26" s="156"/>
      <c r="GO26" s="156"/>
      <c r="GP26" s="156"/>
      <c r="GQ26" s="156"/>
      <c r="GR26" s="156"/>
      <c r="GS26" s="156"/>
      <c r="GT26" s="156"/>
      <c r="GU26" s="156"/>
      <c r="GV26" s="156"/>
      <c r="GW26" s="156"/>
      <c r="GX26" s="156"/>
      <c r="GY26" s="156"/>
      <c r="GZ26" s="156"/>
      <c r="HA26" s="156"/>
      <c r="HB26" s="156"/>
      <c r="HC26" s="156"/>
      <c r="HD26" s="156"/>
      <c r="HE26" s="156"/>
      <c r="HF26" s="156"/>
      <c r="HG26" s="156"/>
      <c r="HH26" s="156"/>
      <c r="HI26" s="156"/>
      <c r="HJ26" s="156"/>
      <c r="HK26" s="156"/>
      <c r="HL26" s="156"/>
      <c r="HM26" s="156"/>
      <c r="HN26" s="156"/>
      <c r="HO26" s="156"/>
      <c r="HP26" s="156"/>
      <c r="HQ26" s="156"/>
      <c r="HR26" s="156"/>
      <c r="HS26" s="156"/>
      <c r="HT26" s="156"/>
      <c r="HU26" s="156"/>
      <c r="HV26" s="156"/>
      <c r="HW26" s="156"/>
    </row>
    <row r="27" spans="1:231" x14ac:dyDescent="0.3">
      <c r="A27" s="550">
        <v>29</v>
      </c>
      <c r="B27" s="7">
        <f>COUNTIFS($D$3:D27,D27,$F$3:F27,F27)</f>
        <v>1</v>
      </c>
      <c r="C27" s="14">
        <v>7988</v>
      </c>
      <c r="D27" s="328" t="s">
        <v>1016</v>
      </c>
      <c r="E27" s="16" t="s">
        <v>643</v>
      </c>
      <c r="F27" s="17">
        <v>6805067203</v>
      </c>
      <c r="G27" s="11">
        <v>50</v>
      </c>
      <c r="H27" s="17" t="s">
        <v>1017</v>
      </c>
      <c r="I27" s="265" t="s">
        <v>1018</v>
      </c>
      <c r="J27" s="19" t="s">
        <v>35</v>
      </c>
      <c r="K27" s="55" t="s">
        <v>36</v>
      </c>
      <c r="L27" s="20">
        <v>5</v>
      </c>
      <c r="M27" s="16" t="s">
        <v>493</v>
      </c>
      <c r="N27" s="16" t="s">
        <v>38</v>
      </c>
      <c r="O27" s="16"/>
      <c r="P27" s="169" t="s">
        <v>937</v>
      </c>
      <c r="Q27" s="169"/>
      <c r="R27" s="796"/>
      <c r="S27" s="50" t="s">
        <v>522</v>
      </c>
      <c r="T27" s="266" t="s">
        <v>123</v>
      </c>
      <c r="U27" s="267" t="s">
        <v>124</v>
      </c>
      <c r="V27" s="51" t="s">
        <v>524</v>
      </c>
      <c r="W27" s="268" t="s">
        <v>126</v>
      </c>
      <c r="X27" s="51" t="s">
        <v>124</v>
      </c>
      <c r="Y27" s="51" t="s">
        <v>124</v>
      </c>
      <c r="Z27" s="269"/>
      <c r="AA27" s="270"/>
      <c r="AB27" s="275"/>
      <c r="AC27" s="276"/>
      <c r="AD27" s="276"/>
      <c r="AE27" s="276"/>
      <c r="AF27" s="276"/>
      <c r="AG27" s="58" t="s">
        <v>444</v>
      </c>
      <c r="AH27" s="220"/>
      <c r="AI27" s="550"/>
      <c r="AJ27" s="550"/>
      <c r="AK27" s="579"/>
      <c r="AL27" s="550"/>
      <c r="AM27" s="580"/>
      <c r="AN27" s="550"/>
      <c r="AO27" s="38">
        <v>19.399999999999999</v>
      </c>
      <c r="AP27" s="936">
        <v>73.7</v>
      </c>
      <c r="AQ27" s="559">
        <v>4.34</v>
      </c>
      <c r="AR27" s="41">
        <f t="shared" si="0"/>
        <v>97.44</v>
      </c>
      <c r="AS27" s="42">
        <f t="shared" si="1"/>
        <v>0.26322930800542738</v>
      </c>
      <c r="AT27" s="43">
        <f t="shared" si="2"/>
        <v>1.1424151967435547</v>
      </c>
      <c r="AU27" s="44">
        <f t="shared" si="3"/>
        <v>0.24859046642747304</v>
      </c>
      <c r="AV27" s="581">
        <v>17.93918</v>
      </c>
      <c r="AW27" s="45">
        <f t="shared" si="4"/>
        <v>92.47</v>
      </c>
      <c r="AX27" s="582">
        <v>0.49081999999999992</v>
      </c>
      <c r="AY27" s="564">
        <v>2.5299999999999998</v>
      </c>
      <c r="AZ27" s="565" t="s">
        <v>121</v>
      </c>
      <c r="BA27" s="235">
        <v>33.799999999999997</v>
      </c>
      <c r="BB27" s="192">
        <v>0.17</v>
      </c>
      <c r="BC27" s="1046">
        <v>1.0399999999999998</v>
      </c>
      <c r="BD27" s="1046"/>
      <c r="BE27" s="565"/>
      <c r="BF27" s="565"/>
      <c r="BG27" s="565"/>
      <c r="BH27" s="565"/>
      <c r="BI27" s="48"/>
      <c r="BJ27" s="565">
        <v>65.400000000000006</v>
      </c>
      <c r="BK27" s="565">
        <v>34.5</v>
      </c>
      <c r="BL27" s="938">
        <v>1.8956521739130436</v>
      </c>
      <c r="BM27" s="583">
        <v>0.22</v>
      </c>
      <c r="BN27" s="80">
        <f t="shared" si="18"/>
        <v>1.1340206185567012</v>
      </c>
      <c r="BO27" s="565" t="s">
        <v>121</v>
      </c>
      <c r="BP27" s="564">
        <v>1.79</v>
      </c>
      <c r="BQ27" s="282">
        <v>3.11</v>
      </c>
      <c r="BR27" s="1048"/>
      <c r="BS27" s="561">
        <f t="shared" si="8"/>
        <v>72.900000000000006</v>
      </c>
      <c r="BT27" s="561">
        <v>90.6</v>
      </c>
      <c r="BU27" s="1082">
        <v>15648</v>
      </c>
      <c r="BV27" s="561">
        <v>9.4000000000000057</v>
      </c>
      <c r="BW27" s="561">
        <v>65.459999999999994</v>
      </c>
      <c r="BX27" s="561">
        <v>59.4</v>
      </c>
      <c r="BY27" s="561">
        <v>43.8</v>
      </c>
      <c r="BZ27" s="561">
        <v>13.5</v>
      </c>
      <c r="CA27" s="561">
        <v>9.9600000000000009</v>
      </c>
      <c r="CB27" s="561">
        <v>15.9</v>
      </c>
      <c r="CC27" s="561">
        <v>11.7</v>
      </c>
      <c r="CD27" s="561">
        <v>0.61</v>
      </c>
      <c r="CE27" s="550"/>
      <c r="CF27" s="550"/>
      <c r="CG27" s="550"/>
      <c r="CH27" s="550"/>
      <c r="CI27" s="550"/>
      <c r="CJ27" s="550"/>
      <c r="CK27" s="550"/>
      <c r="CL27" s="45">
        <f t="shared" si="7"/>
        <v>4.3999999999999995</v>
      </c>
      <c r="CM27" s="550"/>
      <c r="CN27" s="550"/>
      <c r="CO27" s="605">
        <v>75.3</v>
      </c>
      <c r="CP27" s="1098">
        <v>62.8</v>
      </c>
      <c r="CQ27" s="1098">
        <v>47.3</v>
      </c>
      <c r="CR27" s="1098">
        <v>19.2</v>
      </c>
      <c r="CS27" s="1098">
        <v>14.5</v>
      </c>
      <c r="CT27" s="1098">
        <v>13.6</v>
      </c>
      <c r="CU27" s="1098">
        <v>10.3</v>
      </c>
      <c r="CV27" s="1098">
        <v>0.21</v>
      </c>
      <c r="CW27" s="36"/>
      <c r="CX27" s="550"/>
      <c r="CY27" s="585"/>
      <c r="CZ27" s="585">
        <v>3</v>
      </c>
      <c r="DA27" s="565" t="s">
        <v>884</v>
      </c>
      <c r="DB27" s="569" t="s">
        <v>884</v>
      </c>
      <c r="DC27" s="552"/>
      <c r="DD27" s="552"/>
      <c r="DE27" s="550"/>
      <c r="DF27" s="550"/>
      <c r="DG27" s="550"/>
      <c r="DH27" s="550"/>
      <c r="DI27" s="243" t="s">
        <v>297</v>
      </c>
      <c r="DJ27" s="1107" t="s">
        <v>444</v>
      </c>
      <c r="DK27" s="1052">
        <v>2</v>
      </c>
      <c r="DL27" s="550"/>
      <c r="DM27" s="7"/>
      <c r="DN27" s="550"/>
      <c r="DO27" s="550"/>
      <c r="DP27" s="550"/>
      <c r="DQ27" s="550"/>
      <c r="DR27" s="11" t="s">
        <v>38</v>
      </c>
      <c r="DS27" s="11" t="s">
        <v>38</v>
      </c>
      <c r="DT27" s="11">
        <v>559</v>
      </c>
      <c r="DU27" s="11">
        <v>7.9</v>
      </c>
      <c r="DV27" s="11">
        <v>92.1</v>
      </c>
      <c r="DW27" s="11" t="s">
        <v>38</v>
      </c>
      <c r="DX27" s="11" t="s">
        <v>38</v>
      </c>
      <c r="DY27" s="11" t="s">
        <v>38</v>
      </c>
      <c r="DZ27" s="11" t="s">
        <v>38</v>
      </c>
      <c r="EA27" s="11">
        <v>0</v>
      </c>
      <c r="EB27" s="550"/>
      <c r="EC27" s="550"/>
      <c r="ED27" s="1108" t="s">
        <v>493</v>
      </c>
      <c r="EE27" s="1108">
        <v>5</v>
      </c>
      <c r="EF27" s="1109"/>
      <c r="EG27" s="1090">
        <v>2</v>
      </c>
      <c r="EH27" s="1090">
        <v>1</v>
      </c>
      <c r="EI27" s="1090">
        <v>178</v>
      </c>
      <c r="EJ27" s="1090">
        <v>105</v>
      </c>
      <c r="EK27" s="84">
        <f t="shared" si="16"/>
        <v>33.139755081429108</v>
      </c>
      <c r="EL27" s="1090">
        <v>1</v>
      </c>
      <c r="EM27" s="1090" t="s">
        <v>38</v>
      </c>
      <c r="EN27" s="1090">
        <v>2</v>
      </c>
      <c r="EO27" s="1090">
        <v>1</v>
      </c>
      <c r="EP27" s="530">
        <v>4</v>
      </c>
      <c r="EQ27" s="1111">
        <v>42079</v>
      </c>
      <c r="ER27" s="1076">
        <v>7988</v>
      </c>
      <c r="ES27" s="920">
        <v>75</v>
      </c>
      <c r="ET27" s="921">
        <v>7585</v>
      </c>
      <c r="EU27" s="921">
        <v>2</v>
      </c>
      <c r="EV27" s="956">
        <v>202.26666666666668</v>
      </c>
      <c r="EW27" s="921">
        <v>5587</v>
      </c>
      <c r="EX27" s="959">
        <v>148.98666666666668</v>
      </c>
      <c r="EY27" s="959">
        <v>744.93333333333339</v>
      </c>
      <c r="EZ27" s="921"/>
      <c r="FA27" s="921"/>
      <c r="FB27" s="921"/>
      <c r="FC27" s="921"/>
      <c r="FD27" s="921"/>
      <c r="FE27" s="921"/>
      <c r="FF27" s="921"/>
      <c r="FG27" s="921"/>
      <c r="FH27" s="980">
        <v>3.7520136030069802</v>
      </c>
      <c r="FI27" s="921"/>
      <c r="FJ27" s="982">
        <v>559</v>
      </c>
      <c r="FK27" s="932" t="s">
        <v>444</v>
      </c>
      <c r="FL27" s="114"/>
      <c r="FM27" s="157">
        <v>73.658536585365852</v>
      </c>
      <c r="FN27" s="595">
        <f t="shared" si="17"/>
        <v>0.14898666666666668</v>
      </c>
      <c r="FO27" s="557"/>
      <c r="FP27" s="594">
        <v>73.658536585365852</v>
      </c>
      <c r="FQ27" s="595">
        <v>0.14898666666666668</v>
      </c>
      <c r="FR27" s="986">
        <f t="shared" si="19"/>
        <v>3.7520136030069802</v>
      </c>
      <c r="FS27" s="557"/>
      <c r="FT27" s="557"/>
      <c r="FU27" s="557"/>
      <c r="FV27" s="557"/>
      <c r="FW27" s="557"/>
      <c r="FX27" s="55"/>
      <c r="FY27" s="152"/>
      <c r="FZ27" s="213"/>
      <c r="GA27" s="214">
        <v>0.5121832362442702</v>
      </c>
      <c r="GB27" s="215"/>
      <c r="GC27" s="156"/>
      <c r="GD27" s="156"/>
      <c r="GE27" s="156"/>
      <c r="GF27" s="156"/>
      <c r="GG27" s="156"/>
      <c r="GH27" s="156"/>
      <c r="GI27" s="156"/>
      <c r="GJ27" s="156"/>
      <c r="GK27" s="156"/>
      <c r="GL27" s="156"/>
      <c r="GM27" s="156"/>
      <c r="GN27" s="156"/>
      <c r="GO27" s="156"/>
      <c r="GP27" s="156"/>
      <c r="GQ27" s="156"/>
      <c r="GR27" s="156"/>
      <c r="GS27" s="156"/>
      <c r="GT27" s="156"/>
      <c r="GU27" s="156"/>
      <c r="GV27" s="156"/>
      <c r="GW27" s="156"/>
      <c r="GX27" s="156"/>
      <c r="GY27" s="156"/>
      <c r="GZ27" s="156"/>
      <c r="HA27" s="156"/>
      <c r="HB27" s="156"/>
      <c r="HC27" s="156"/>
      <c r="HD27" s="156"/>
      <c r="HE27" s="156"/>
      <c r="HF27" s="156"/>
      <c r="HG27" s="156"/>
      <c r="HH27" s="156"/>
      <c r="HI27" s="156"/>
      <c r="HJ27" s="156"/>
      <c r="HK27" s="156"/>
      <c r="HL27" s="156"/>
      <c r="HM27" s="156"/>
      <c r="HN27" s="156"/>
      <c r="HO27" s="156"/>
      <c r="HP27" s="156"/>
      <c r="HQ27" s="156"/>
      <c r="HR27" s="156"/>
      <c r="HS27" s="156"/>
      <c r="HT27" s="156"/>
      <c r="HU27" s="156"/>
      <c r="HV27" s="156"/>
      <c r="HW27" s="156"/>
    </row>
    <row r="28" spans="1:231" ht="15.6" x14ac:dyDescent="0.3">
      <c r="A28" s="550">
        <v>48</v>
      </c>
      <c r="B28" s="7">
        <f>COUNTIFS($D$3:D28,D28,$F$3:F28,F28)</f>
        <v>1</v>
      </c>
      <c r="C28" s="14">
        <v>8093</v>
      </c>
      <c r="D28" s="328" t="s">
        <v>1155</v>
      </c>
      <c r="E28" s="16" t="s">
        <v>902</v>
      </c>
      <c r="F28" s="718">
        <v>500422049</v>
      </c>
      <c r="G28" s="11">
        <v>68</v>
      </c>
      <c r="H28" s="17" t="s">
        <v>976</v>
      </c>
      <c r="I28" s="265" t="s">
        <v>1156</v>
      </c>
      <c r="J28" s="19" t="s">
        <v>35</v>
      </c>
      <c r="K28" s="55" t="s">
        <v>36</v>
      </c>
      <c r="L28" s="16">
        <v>10</v>
      </c>
      <c r="M28" s="1020">
        <v>9</v>
      </c>
      <c r="N28" s="16" t="s">
        <v>38</v>
      </c>
      <c r="O28" s="20"/>
      <c r="P28" s="16" t="s">
        <v>937</v>
      </c>
      <c r="Q28" s="20"/>
      <c r="R28" s="452"/>
      <c r="S28" s="525" t="s">
        <v>522</v>
      </c>
      <c r="T28" s="266" t="s">
        <v>123</v>
      </c>
      <c r="U28" s="267" t="s">
        <v>124</v>
      </c>
      <c r="V28" s="52" t="s">
        <v>125</v>
      </c>
      <c r="W28" s="53" t="s">
        <v>126</v>
      </c>
      <c r="X28" s="51"/>
      <c r="Y28" s="51"/>
      <c r="Z28" s="269"/>
      <c r="AA28" s="270"/>
      <c r="AB28" s="11"/>
      <c r="AC28" s="20"/>
      <c r="AD28" s="20"/>
      <c r="AE28" s="20"/>
      <c r="AF28" s="20"/>
      <c r="AG28" s="58" t="s">
        <v>444</v>
      </c>
      <c r="AH28" s="178" t="s">
        <v>989</v>
      </c>
      <c r="AI28" s="550"/>
      <c r="AJ28" s="550"/>
      <c r="AK28" s="556"/>
      <c r="AL28" s="550"/>
      <c r="AM28" s="550"/>
      <c r="AN28" s="550"/>
      <c r="AO28" s="38">
        <v>20.7</v>
      </c>
      <c r="AP28" s="936">
        <v>66.099999999999994</v>
      </c>
      <c r="AQ28" s="559">
        <v>6.16</v>
      </c>
      <c r="AR28" s="340">
        <f t="shared" si="0"/>
        <v>92.96</v>
      </c>
      <c r="AS28" s="42">
        <f t="shared" si="1"/>
        <v>0.31316187594553707</v>
      </c>
      <c r="AT28" s="43">
        <f t="shared" si="2"/>
        <v>1.9290771558245083</v>
      </c>
      <c r="AU28" s="44">
        <f t="shared" si="3"/>
        <v>0.28646554110157768</v>
      </c>
      <c r="AV28" s="581">
        <v>18.569969999999998</v>
      </c>
      <c r="AW28" s="45">
        <f t="shared" si="4"/>
        <v>89.71</v>
      </c>
      <c r="AX28" s="582">
        <v>1.0950299999999999</v>
      </c>
      <c r="AY28" s="581">
        <v>5.29</v>
      </c>
      <c r="AZ28" s="565" t="s">
        <v>121</v>
      </c>
      <c r="BA28" s="47">
        <v>9.9</v>
      </c>
      <c r="BB28" s="192">
        <v>0.12</v>
      </c>
      <c r="BC28" s="1046">
        <v>2.1819999999999999</v>
      </c>
      <c r="BD28" s="1046"/>
      <c r="BE28" s="550"/>
      <c r="BF28" s="550"/>
      <c r="BG28" s="550"/>
      <c r="BH28" s="550"/>
      <c r="BI28" s="48"/>
      <c r="BJ28" s="550">
        <v>43.9</v>
      </c>
      <c r="BK28" s="550">
        <v>56.1</v>
      </c>
      <c r="BL28" s="938">
        <v>0.78253119429590012</v>
      </c>
      <c r="BM28" s="583">
        <v>7.8E-2</v>
      </c>
      <c r="BN28" s="80">
        <f t="shared" si="18"/>
        <v>0.37681159420289856</v>
      </c>
      <c r="BO28" s="565" t="s">
        <v>121</v>
      </c>
      <c r="BP28" s="581">
        <v>5.3</v>
      </c>
      <c r="BQ28" s="194">
        <v>8.1999999999999993</v>
      </c>
      <c r="BR28" s="939"/>
      <c r="BS28" s="561">
        <f t="shared" si="8"/>
        <v>62.3</v>
      </c>
      <c r="BT28" s="561">
        <v>88.3</v>
      </c>
      <c r="BU28" s="1082">
        <v>44221</v>
      </c>
      <c r="BV28" s="561">
        <v>11.700000000000003</v>
      </c>
      <c r="BW28" s="346">
        <v>48.9</v>
      </c>
      <c r="BX28" s="561">
        <v>36.5</v>
      </c>
      <c r="BY28" s="561">
        <v>20.399999999999999</v>
      </c>
      <c r="BZ28" s="561">
        <v>25.8</v>
      </c>
      <c r="CA28" s="561">
        <v>14.4</v>
      </c>
      <c r="CB28" s="561">
        <v>25.2</v>
      </c>
      <c r="CC28" s="561">
        <v>14.1</v>
      </c>
      <c r="CD28" s="561">
        <v>1.1399999999999999</v>
      </c>
      <c r="CE28" s="550"/>
      <c r="CF28" s="550"/>
      <c r="CG28" s="550"/>
      <c r="CH28" s="550"/>
      <c r="CI28" s="550"/>
      <c r="CJ28" s="550"/>
      <c r="CK28" s="550"/>
      <c r="CL28" s="45">
        <f t="shared" si="7"/>
        <v>1.4147286821705427</v>
      </c>
      <c r="CM28" s="550"/>
      <c r="CN28" s="550"/>
      <c r="CO28" s="605">
        <v>49.8</v>
      </c>
      <c r="CP28" s="1098">
        <v>66.900000000000006</v>
      </c>
      <c r="CQ28" s="1098">
        <v>33.299999999999997</v>
      </c>
      <c r="CR28" s="1098">
        <v>7.64</v>
      </c>
      <c r="CS28" s="1098">
        <v>3.81</v>
      </c>
      <c r="CT28" s="1098">
        <v>13.5</v>
      </c>
      <c r="CU28" s="1098">
        <v>6.7</v>
      </c>
      <c r="CV28" s="1098">
        <v>2.5099999999999998</v>
      </c>
      <c r="CW28" s="512"/>
      <c r="CX28" s="550"/>
      <c r="CY28" s="585"/>
      <c r="CZ28" s="585">
        <v>3</v>
      </c>
      <c r="DA28" s="565" t="s">
        <v>884</v>
      </c>
      <c r="DB28" s="943" t="s">
        <v>884</v>
      </c>
      <c r="DC28" s="552"/>
      <c r="DD28" s="552"/>
      <c r="DE28" s="550"/>
      <c r="DF28" s="550"/>
      <c r="DG28" s="550"/>
      <c r="DH28" s="550"/>
      <c r="DI28" s="243" t="s">
        <v>297</v>
      </c>
      <c r="DJ28" s="1065" t="s">
        <v>444</v>
      </c>
      <c r="DK28" s="1052">
        <v>2</v>
      </c>
      <c r="DL28" s="550"/>
      <c r="DM28" s="7"/>
      <c r="DN28" s="550"/>
      <c r="DO28" s="550"/>
      <c r="DP28" s="550"/>
      <c r="DQ28" s="550"/>
      <c r="DR28" s="11" t="s">
        <v>38</v>
      </c>
      <c r="DS28" s="11" t="s">
        <v>38</v>
      </c>
      <c r="DT28" s="11">
        <v>519</v>
      </c>
      <c r="DU28" s="11">
        <v>7.1</v>
      </c>
      <c r="DV28" s="11">
        <v>92.9</v>
      </c>
      <c r="DW28" s="11">
        <v>2.4</v>
      </c>
      <c r="DX28" s="11">
        <v>1851</v>
      </c>
      <c r="DY28" s="11" t="s">
        <v>38</v>
      </c>
      <c r="DZ28" s="11">
        <v>3.05</v>
      </c>
      <c r="EA28" s="11" t="s">
        <v>38</v>
      </c>
      <c r="EB28" s="550"/>
      <c r="EC28" s="550"/>
      <c r="ED28" s="567">
        <v>9</v>
      </c>
      <c r="EE28" s="567">
        <v>10</v>
      </c>
      <c r="EF28" s="565"/>
      <c r="EG28" s="565">
        <v>2</v>
      </c>
      <c r="EH28" s="565">
        <v>1</v>
      </c>
      <c r="EI28" s="565">
        <v>184</v>
      </c>
      <c r="EJ28" s="565">
        <v>100</v>
      </c>
      <c r="EK28" s="84">
        <f t="shared" si="16"/>
        <v>29.536862003780715</v>
      </c>
      <c r="EL28" s="565">
        <v>0</v>
      </c>
      <c r="EM28" s="565" t="s">
        <v>38</v>
      </c>
      <c r="EN28" s="565">
        <v>1</v>
      </c>
      <c r="EO28" s="565">
        <v>1</v>
      </c>
      <c r="EP28" s="187">
        <v>4</v>
      </c>
      <c r="EQ28" s="1066">
        <v>43122</v>
      </c>
      <c r="ER28" s="586">
        <v>8093</v>
      </c>
      <c r="ES28" s="920">
        <v>75</v>
      </c>
      <c r="ET28" s="921">
        <v>541213</v>
      </c>
      <c r="EU28" s="921">
        <v>2</v>
      </c>
      <c r="EV28" s="956">
        <v>14432.346666666666</v>
      </c>
      <c r="EW28" s="921">
        <v>7696</v>
      </c>
      <c r="EX28" s="959">
        <v>205.22666666666666</v>
      </c>
      <c r="EY28" s="959">
        <v>2052.2666666666664</v>
      </c>
      <c r="EZ28" s="557"/>
      <c r="FA28" s="557"/>
      <c r="FB28" s="557"/>
      <c r="FC28" s="557"/>
      <c r="FD28" s="592"/>
      <c r="FE28" s="592"/>
      <c r="FF28" s="592"/>
      <c r="FG28" s="975"/>
      <c r="FH28" s="980"/>
      <c r="FI28" s="975"/>
      <c r="FJ28" s="1058"/>
      <c r="FK28" s="930" t="s">
        <v>444</v>
      </c>
      <c r="FL28" s="114"/>
      <c r="FM28" s="157">
        <v>1.4219909721311204</v>
      </c>
      <c r="FN28" s="595">
        <f t="shared" si="17"/>
        <v>0.20522666666666667</v>
      </c>
      <c r="FO28" s="557"/>
      <c r="FP28" s="594">
        <v>1.4219909721311204</v>
      </c>
      <c r="FQ28" s="595">
        <v>0.20522666666666667</v>
      </c>
      <c r="FR28" s="986">
        <f t="shared" si="19"/>
        <v>2.5289111226611229</v>
      </c>
      <c r="FS28" s="557"/>
      <c r="FT28" s="557"/>
      <c r="FU28" s="557"/>
      <c r="FV28" s="557"/>
      <c r="FW28" s="557"/>
      <c r="FX28" s="55"/>
      <c r="FY28" s="152"/>
      <c r="FZ28" s="213"/>
      <c r="GA28" s="218">
        <v>2.4</v>
      </c>
      <c r="GB28" s="215"/>
      <c r="GC28" s="156"/>
      <c r="GD28" s="156"/>
      <c r="GE28" s="156"/>
      <c r="GF28" s="156"/>
      <c r="GG28" s="156"/>
      <c r="GH28" s="156"/>
      <c r="GI28" s="156"/>
      <c r="GJ28" s="156"/>
      <c r="GK28" s="156"/>
      <c r="GL28" s="156"/>
      <c r="GM28" s="156"/>
      <c r="GN28" s="156"/>
      <c r="GO28" s="156"/>
      <c r="GP28" s="156"/>
      <c r="GQ28" s="156"/>
      <c r="GR28" s="156"/>
      <c r="GS28" s="156"/>
      <c r="GT28" s="156"/>
      <c r="GU28" s="156"/>
      <c r="GV28" s="156"/>
      <c r="GW28" s="156"/>
      <c r="GX28" s="156"/>
      <c r="GY28" s="156"/>
      <c r="GZ28" s="156"/>
      <c r="HA28" s="156"/>
      <c r="HB28" s="156"/>
      <c r="HC28" s="156"/>
      <c r="HD28" s="156"/>
      <c r="HE28" s="156"/>
      <c r="HF28" s="156"/>
      <c r="HG28" s="156"/>
      <c r="HH28" s="156"/>
      <c r="HI28" s="156"/>
      <c r="HJ28" s="156"/>
      <c r="HK28" s="156"/>
      <c r="HL28" s="156"/>
      <c r="HM28" s="156"/>
      <c r="HN28" s="156"/>
      <c r="HO28" s="156"/>
      <c r="HP28" s="156"/>
      <c r="HQ28" s="156"/>
      <c r="HR28" s="156"/>
      <c r="HS28" s="156"/>
      <c r="HT28" s="156"/>
      <c r="HU28" s="156"/>
      <c r="HV28" s="156"/>
      <c r="HW28" s="156"/>
    </row>
    <row r="29" spans="1:231" x14ac:dyDescent="0.3">
      <c r="A29" s="550">
        <v>49</v>
      </c>
      <c r="B29" s="7">
        <f>COUNTIFS($D$3:D29,D29,$F$3:F29,F29)</f>
        <v>1</v>
      </c>
      <c r="C29" s="14">
        <v>8094</v>
      </c>
      <c r="D29" s="328" t="s">
        <v>974</v>
      </c>
      <c r="E29" s="16" t="s">
        <v>975</v>
      </c>
      <c r="F29" s="17">
        <v>5010091179</v>
      </c>
      <c r="G29" s="11">
        <v>68</v>
      </c>
      <c r="H29" s="17" t="s">
        <v>976</v>
      </c>
      <c r="I29" s="265" t="s">
        <v>977</v>
      </c>
      <c r="J29" s="19" t="s">
        <v>35</v>
      </c>
      <c r="K29" s="55" t="s">
        <v>36</v>
      </c>
      <c r="L29" s="20">
        <v>10</v>
      </c>
      <c r="M29" s="20">
        <v>2</v>
      </c>
      <c r="N29" s="16" t="s">
        <v>38</v>
      </c>
      <c r="O29" s="20"/>
      <c r="P29" s="16" t="s">
        <v>937</v>
      </c>
      <c r="Q29" s="20"/>
      <c r="R29" s="452"/>
      <c r="S29" s="525" t="s">
        <v>522</v>
      </c>
      <c r="T29" s="266" t="s">
        <v>123</v>
      </c>
      <c r="U29" s="267" t="s">
        <v>124</v>
      </c>
      <c r="V29" s="52" t="s">
        <v>125</v>
      </c>
      <c r="W29" s="53" t="s">
        <v>126</v>
      </c>
      <c r="X29" s="532"/>
      <c r="Y29" s="51" t="s">
        <v>749</v>
      </c>
      <c r="Z29" s="269"/>
      <c r="AA29" s="270"/>
      <c r="AB29" s="11"/>
      <c r="AC29" s="20"/>
      <c r="AD29" s="20"/>
      <c r="AE29" s="20"/>
      <c r="AF29" s="20"/>
      <c r="AG29" s="58" t="s">
        <v>128</v>
      </c>
      <c r="AH29" s="178" t="s">
        <v>989</v>
      </c>
      <c r="AI29" s="550"/>
      <c r="AJ29" s="550"/>
      <c r="AK29" s="556"/>
      <c r="AL29" s="550"/>
      <c r="AM29" s="550"/>
      <c r="AN29" s="550"/>
      <c r="AO29" s="38">
        <v>13.3</v>
      </c>
      <c r="AP29" s="936">
        <v>76.900000000000006</v>
      </c>
      <c r="AQ29" s="559">
        <v>8.42</v>
      </c>
      <c r="AR29" s="41">
        <f t="shared" si="0"/>
        <v>98.62</v>
      </c>
      <c r="AS29" s="42">
        <f t="shared" si="1"/>
        <v>0.17295188556566971</v>
      </c>
      <c r="AT29" s="43">
        <f t="shared" si="2"/>
        <v>1.4562548764629388</v>
      </c>
      <c r="AU29" s="44">
        <f t="shared" si="3"/>
        <v>0.15588373183309892</v>
      </c>
      <c r="AV29" s="581">
        <v>11.826360000000001</v>
      </c>
      <c r="AW29" s="45">
        <f t="shared" si="4"/>
        <v>88.92</v>
      </c>
      <c r="AX29" s="582">
        <v>0.80864000000000003</v>
      </c>
      <c r="AY29" s="581">
        <v>6.08</v>
      </c>
      <c r="AZ29" s="565" t="s">
        <v>121</v>
      </c>
      <c r="BA29" s="47">
        <v>8.6999999999999993</v>
      </c>
      <c r="BB29" s="192">
        <v>2.3E-2</v>
      </c>
      <c r="BC29" s="1046">
        <v>0.90400000000000025</v>
      </c>
      <c r="BD29" s="1046"/>
      <c r="BE29" s="550"/>
      <c r="BF29" s="550"/>
      <c r="BG29" s="550"/>
      <c r="BH29" s="550"/>
      <c r="BI29" s="48"/>
      <c r="BJ29" s="550">
        <v>46.1</v>
      </c>
      <c r="BK29" s="550">
        <v>54.7</v>
      </c>
      <c r="BL29" s="938">
        <v>0.84277879341864714</v>
      </c>
      <c r="BM29" s="583">
        <v>0.15</v>
      </c>
      <c r="BN29" s="80">
        <f t="shared" si="18"/>
        <v>1.1278195488721805</v>
      </c>
      <c r="BO29" s="565" t="s">
        <v>121</v>
      </c>
      <c r="BP29" s="581">
        <v>1.9</v>
      </c>
      <c r="BQ29" s="194">
        <v>3</v>
      </c>
      <c r="BR29" s="939"/>
      <c r="BS29" s="561">
        <f t="shared" si="8"/>
        <v>65.5</v>
      </c>
      <c r="BT29" s="564">
        <v>91.7</v>
      </c>
      <c r="BU29" s="1082">
        <v>57158</v>
      </c>
      <c r="BV29" s="564">
        <v>8.2999999999999972</v>
      </c>
      <c r="BW29" s="564">
        <v>67.599999999999994</v>
      </c>
      <c r="BX29" s="564">
        <v>44.2</v>
      </c>
      <c r="BY29" s="564">
        <v>33.299999999999997</v>
      </c>
      <c r="BZ29" s="564">
        <v>21.3</v>
      </c>
      <c r="CA29" s="564">
        <v>16</v>
      </c>
      <c r="CB29" s="564">
        <v>24.3</v>
      </c>
      <c r="CC29" s="564">
        <v>18.3</v>
      </c>
      <c r="CD29" s="564">
        <v>0.5</v>
      </c>
      <c r="CE29" s="550"/>
      <c r="CF29" s="550"/>
      <c r="CG29" s="550"/>
      <c r="CH29" s="550"/>
      <c r="CI29" s="550"/>
      <c r="CJ29" s="550"/>
      <c r="CK29" s="550"/>
      <c r="CL29" s="45">
        <f t="shared" si="7"/>
        <v>2.075117370892019</v>
      </c>
      <c r="CM29" s="550"/>
      <c r="CN29" s="550"/>
      <c r="CO29" s="605">
        <v>76.8</v>
      </c>
      <c r="CP29" s="1098">
        <v>60.5</v>
      </c>
      <c r="CQ29" s="1098">
        <v>46.5</v>
      </c>
      <c r="CR29" s="1098">
        <v>9.7200000000000006</v>
      </c>
      <c r="CS29" s="1098">
        <v>7.47</v>
      </c>
      <c r="CT29" s="1098">
        <v>20.3</v>
      </c>
      <c r="CU29" s="1098">
        <v>15.6</v>
      </c>
      <c r="CV29" s="1098">
        <v>2.29</v>
      </c>
      <c r="CW29" s="512"/>
      <c r="CX29" s="550"/>
      <c r="CY29" s="585"/>
      <c r="CZ29" s="585">
        <v>3</v>
      </c>
      <c r="DA29" s="565" t="s">
        <v>884</v>
      </c>
      <c r="DB29" s="943" t="s">
        <v>884</v>
      </c>
      <c r="DC29" s="552"/>
      <c r="DD29" s="552"/>
      <c r="DE29" s="550"/>
      <c r="DF29" s="550"/>
      <c r="DG29" s="550"/>
      <c r="DH29" s="550"/>
      <c r="DI29" s="243" t="s">
        <v>297</v>
      </c>
      <c r="DJ29" s="1065" t="s">
        <v>992</v>
      </c>
      <c r="DK29" s="1052">
        <v>2</v>
      </c>
      <c r="DL29" s="550"/>
      <c r="DM29" s="7"/>
      <c r="DN29" s="550"/>
      <c r="DO29" s="550"/>
      <c r="DP29" s="550"/>
      <c r="DQ29" s="550"/>
      <c r="DR29" s="11" t="s">
        <v>38</v>
      </c>
      <c r="DS29" s="11" t="s">
        <v>38</v>
      </c>
      <c r="DT29" s="11">
        <v>363</v>
      </c>
      <c r="DU29" s="11">
        <v>37.5</v>
      </c>
      <c r="DV29" s="11">
        <v>62.5</v>
      </c>
      <c r="DW29" s="11">
        <v>0.6</v>
      </c>
      <c r="DX29" s="11" t="s">
        <v>38</v>
      </c>
      <c r="DY29" s="11" t="s">
        <v>38</v>
      </c>
      <c r="DZ29" s="11">
        <v>4.99</v>
      </c>
      <c r="EA29" s="11">
        <v>0</v>
      </c>
      <c r="EB29" s="550"/>
      <c r="EC29" s="550"/>
      <c r="ED29" s="567">
        <v>2</v>
      </c>
      <c r="EE29" s="567">
        <v>10</v>
      </c>
      <c r="EF29" s="550"/>
      <c r="EG29" s="565">
        <v>2</v>
      </c>
      <c r="EH29" s="565">
        <v>0</v>
      </c>
      <c r="EI29" s="565">
        <v>175</v>
      </c>
      <c r="EJ29" s="565">
        <v>97</v>
      </c>
      <c r="EK29" s="84">
        <f t="shared" si="16"/>
        <v>31.673469387755102</v>
      </c>
      <c r="EL29" s="565">
        <v>0</v>
      </c>
      <c r="EM29" s="565" t="s">
        <v>38</v>
      </c>
      <c r="EN29" s="565">
        <v>2</v>
      </c>
      <c r="EO29" s="565">
        <v>1</v>
      </c>
      <c r="EP29" s="187" t="s">
        <v>38</v>
      </c>
      <c r="EQ29" s="565"/>
      <c r="ER29" s="586">
        <v>8094</v>
      </c>
      <c r="ES29" s="920">
        <v>75</v>
      </c>
      <c r="ET29" s="921">
        <v>5989</v>
      </c>
      <c r="EU29" s="921">
        <v>2</v>
      </c>
      <c r="EV29" s="956">
        <v>159.70666666666668</v>
      </c>
      <c r="EW29" s="921">
        <v>1565</v>
      </c>
      <c r="EX29" s="959">
        <v>41.733333333333334</v>
      </c>
      <c r="EY29" s="959">
        <v>417.33333333333337</v>
      </c>
      <c r="EZ29" s="557"/>
      <c r="FA29" s="557"/>
      <c r="FB29" s="557"/>
      <c r="FC29" s="557"/>
      <c r="FD29" s="592"/>
      <c r="FE29" s="592"/>
      <c r="FF29" s="592"/>
      <c r="FG29" s="975"/>
      <c r="FH29" s="980"/>
      <c r="FI29" s="975"/>
      <c r="FJ29" s="979"/>
      <c r="FK29" s="930" t="s">
        <v>128</v>
      </c>
      <c r="FL29" s="114"/>
      <c r="FM29" s="157">
        <v>26.131240607780931</v>
      </c>
      <c r="FN29" s="595">
        <f t="shared" si="17"/>
        <v>4.1733333333333338E-2</v>
      </c>
      <c r="FO29" s="557"/>
      <c r="FP29" s="594">
        <v>26.131240607780931</v>
      </c>
      <c r="FQ29" s="595">
        <v>4.1733333333333338E-2</v>
      </c>
      <c r="FR29" s="986">
        <f t="shared" si="19"/>
        <v>8.6980830670926519</v>
      </c>
      <c r="FS29" s="557"/>
      <c r="FT29" s="557"/>
      <c r="FU29" s="557"/>
      <c r="FV29" s="557"/>
      <c r="FW29" s="557"/>
      <c r="FX29" s="55"/>
      <c r="FY29" s="152"/>
      <c r="FZ29" s="213"/>
      <c r="GA29" s="218">
        <v>0.6</v>
      </c>
      <c r="GB29" s="215"/>
      <c r="GC29" s="156"/>
      <c r="GD29" s="156"/>
      <c r="GE29" s="156"/>
      <c r="GF29" s="156"/>
      <c r="GG29" s="156"/>
      <c r="GH29" s="156"/>
      <c r="GI29" s="156"/>
      <c r="GJ29" s="156"/>
      <c r="GK29" s="156"/>
      <c r="GL29" s="156"/>
      <c r="GM29" s="156"/>
      <c r="GN29" s="156"/>
      <c r="GO29" s="156"/>
      <c r="GP29" s="156"/>
      <c r="GQ29" s="156"/>
      <c r="GR29" s="156"/>
      <c r="GS29" s="156"/>
      <c r="GT29" s="156"/>
      <c r="GU29" s="156"/>
      <c r="GV29" s="156"/>
      <c r="GW29" s="156"/>
      <c r="GX29" s="156"/>
      <c r="GY29" s="156"/>
      <c r="GZ29" s="156"/>
      <c r="HA29" s="156"/>
      <c r="HB29" s="156"/>
      <c r="HC29" s="156"/>
      <c r="HD29" s="156"/>
      <c r="HE29" s="156"/>
      <c r="HF29" s="156"/>
      <c r="HG29" s="156"/>
      <c r="HH29" s="156"/>
      <c r="HI29" s="156"/>
      <c r="HJ29" s="156"/>
      <c r="HK29" s="156"/>
      <c r="HL29" s="156"/>
      <c r="HM29" s="156"/>
      <c r="HN29" s="156"/>
      <c r="HO29" s="156"/>
      <c r="HP29" s="156"/>
      <c r="HQ29" s="156"/>
      <c r="HR29" s="156"/>
      <c r="HS29" s="156"/>
      <c r="HT29" s="156"/>
      <c r="HU29" s="156"/>
      <c r="HV29" s="156"/>
      <c r="HW29" s="156"/>
    </row>
    <row r="30" spans="1:231" ht="15.6" x14ac:dyDescent="0.3">
      <c r="A30" s="7">
        <v>50</v>
      </c>
      <c r="B30" s="7">
        <f>COUNTIFS($D$3:D30,D30,$F$3:F30,F30)</f>
        <v>1</v>
      </c>
      <c r="C30" s="14">
        <v>8095</v>
      </c>
      <c r="D30" s="328" t="s">
        <v>1077</v>
      </c>
      <c r="E30" s="16" t="s">
        <v>598</v>
      </c>
      <c r="F30" s="17">
        <v>5512030348</v>
      </c>
      <c r="G30" s="11">
        <v>63</v>
      </c>
      <c r="H30" s="17" t="s">
        <v>976</v>
      </c>
      <c r="I30" s="265" t="s">
        <v>1078</v>
      </c>
      <c r="J30" s="19" t="s">
        <v>35</v>
      </c>
      <c r="K30" s="55" t="s">
        <v>36</v>
      </c>
      <c r="L30" s="20">
        <v>4</v>
      </c>
      <c r="M30" s="20">
        <v>2</v>
      </c>
      <c r="N30" s="16" t="s">
        <v>38</v>
      </c>
      <c r="O30" s="20"/>
      <c r="P30" s="16" t="s">
        <v>937</v>
      </c>
      <c r="Q30" s="20"/>
      <c r="R30" s="452"/>
      <c r="S30" s="525" t="s">
        <v>522</v>
      </c>
      <c r="T30" s="266" t="s">
        <v>123</v>
      </c>
      <c r="U30" s="267" t="s">
        <v>124</v>
      </c>
      <c r="V30" s="52" t="s">
        <v>125</v>
      </c>
      <c r="W30" s="53" t="s">
        <v>126</v>
      </c>
      <c r="X30" s="532"/>
      <c r="Y30" s="532"/>
      <c r="Z30" s="269"/>
      <c r="AA30" s="270"/>
      <c r="AB30" s="11"/>
      <c r="AC30" s="20"/>
      <c r="AD30" s="20"/>
      <c r="AE30" s="20"/>
      <c r="AF30" s="20"/>
      <c r="AG30" s="58" t="s">
        <v>444</v>
      </c>
      <c r="AH30" s="178" t="s">
        <v>989</v>
      </c>
      <c r="AI30" s="7"/>
      <c r="AJ30" s="7"/>
      <c r="AK30" s="37"/>
      <c r="AL30" s="7"/>
      <c r="AM30" s="7"/>
      <c r="AN30" s="7"/>
      <c r="AO30" s="38">
        <v>28</v>
      </c>
      <c r="AP30" s="39">
        <v>69.900000000000006</v>
      </c>
      <c r="AQ30" s="40">
        <v>1.68</v>
      </c>
      <c r="AR30" s="41">
        <f t="shared" si="0"/>
        <v>99.580000000000013</v>
      </c>
      <c r="AS30" s="42">
        <f t="shared" si="1"/>
        <v>0.40057224606580827</v>
      </c>
      <c r="AT30" s="43">
        <f t="shared" si="2"/>
        <v>0.67296137339055784</v>
      </c>
      <c r="AU30" s="44">
        <f t="shared" si="3"/>
        <v>0.39117071807767528</v>
      </c>
      <c r="AV30" s="45">
        <v>18.983999999999998</v>
      </c>
      <c r="AW30" s="45">
        <f t="shared" si="4"/>
        <v>67.8</v>
      </c>
      <c r="AX30" s="46">
        <v>7.6160000000000005</v>
      </c>
      <c r="AY30" s="45">
        <v>27.2</v>
      </c>
      <c r="AZ30" s="9" t="s">
        <v>121</v>
      </c>
      <c r="BA30" s="47">
        <v>3.8</v>
      </c>
      <c r="BB30" s="192">
        <v>0.94</v>
      </c>
      <c r="BC30" s="193">
        <v>2.1799999999999997</v>
      </c>
      <c r="BD30" s="193"/>
      <c r="BE30" s="7"/>
      <c r="BF30" s="7"/>
      <c r="BG30" s="7"/>
      <c r="BH30" s="7"/>
      <c r="BI30" s="48"/>
      <c r="BJ30" s="7">
        <v>51</v>
      </c>
      <c r="BK30" s="7">
        <v>49.7</v>
      </c>
      <c r="BL30" s="195">
        <v>1.0261569416498992</v>
      </c>
      <c r="BM30" s="79">
        <v>0.26</v>
      </c>
      <c r="BN30" s="80">
        <f t="shared" si="18"/>
        <v>0.9285714285714286</v>
      </c>
      <c r="BO30" s="9" t="s">
        <v>121</v>
      </c>
      <c r="BP30" s="45">
        <v>10.199999999999999</v>
      </c>
      <c r="BQ30" s="194">
        <v>11</v>
      </c>
      <c r="BR30" s="81"/>
      <c r="BS30" s="80">
        <f t="shared" si="8"/>
        <v>36.799999999999997</v>
      </c>
      <c r="BT30" s="84">
        <v>85.3</v>
      </c>
      <c r="BU30" s="305">
        <v>48071</v>
      </c>
      <c r="BV30" s="84">
        <v>14.700000000000003</v>
      </c>
      <c r="BW30" s="564">
        <v>59.2</v>
      </c>
      <c r="BX30" s="84">
        <v>19.3</v>
      </c>
      <c r="BY30" s="84">
        <v>13.7</v>
      </c>
      <c r="BZ30" s="84">
        <v>17.5</v>
      </c>
      <c r="CA30" s="84">
        <v>12.4</v>
      </c>
      <c r="CB30" s="84">
        <v>46.6</v>
      </c>
      <c r="CC30" s="84">
        <v>33.1</v>
      </c>
      <c r="CD30" s="84">
        <v>1.44</v>
      </c>
      <c r="CE30" s="7"/>
      <c r="CF30" s="7"/>
      <c r="CG30" s="7"/>
      <c r="CH30" s="7"/>
      <c r="CI30" s="7"/>
      <c r="CJ30" s="7"/>
      <c r="CK30" s="7"/>
      <c r="CL30" s="45">
        <f t="shared" si="7"/>
        <v>1.102857142857143</v>
      </c>
      <c r="CM30" s="7"/>
      <c r="CN30" s="7"/>
      <c r="CO30" s="605">
        <v>69.7</v>
      </c>
      <c r="CP30" s="606">
        <v>47.1</v>
      </c>
      <c r="CQ30" s="606">
        <v>32.799999999999997</v>
      </c>
      <c r="CR30" s="606">
        <v>5.57</v>
      </c>
      <c r="CS30" s="606">
        <v>3.88</v>
      </c>
      <c r="CT30" s="606">
        <v>39.299999999999997</v>
      </c>
      <c r="CU30" s="606">
        <v>27.4</v>
      </c>
      <c r="CV30" s="606">
        <v>8.7999999999999995E-2</v>
      </c>
      <c r="CW30" s="512"/>
      <c r="CX30" s="7"/>
      <c r="CY30" s="121"/>
      <c r="CZ30" s="121" t="s">
        <v>525</v>
      </c>
      <c r="DA30" s="9" t="s">
        <v>884</v>
      </c>
      <c r="DB30" s="111" t="s">
        <v>884</v>
      </c>
      <c r="DC30" s="35"/>
      <c r="DD30" s="35"/>
      <c r="DE30" s="550"/>
      <c r="DF30" s="550"/>
      <c r="DG30" s="550"/>
      <c r="DH30" s="550"/>
      <c r="DI30" s="243" t="s">
        <v>297</v>
      </c>
      <c r="DJ30" s="287" t="s">
        <v>444</v>
      </c>
      <c r="DK30" s="245">
        <v>2</v>
      </c>
      <c r="DL30" s="7"/>
      <c r="DM30" s="7"/>
      <c r="DN30" s="7"/>
      <c r="DO30" s="7"/>
      <c r="DP30" s="7"/>
      <c r="DQ30" s="7"/>
      <c r="DR30" s="11" t="s">
        <v>38</v>
      </c>
      <c r="DS30" s="11" t="s">
        <v>38</v>
      </c>
      <c r="DT30" s="11">
        <v>336</v>
      </c>
      <c r="DU30" s="11">
        <v>9.1999999999999993</v>
      </c>
      <c r="DV30" s="11">
        <v>90.8</v>
      </c>
      <c r="DW30" s="11" t="s">
        <v>38</v>
      </c>
      <c r="DX30" s="11" t="s">
        <v>38</v>
      </c>
      <c r="DY30" s="11" t="s">
        <v>38</v>
      </c>
      <c r="DZ30" s="11" t="s">
        <v>38</v>
      </c>
      <c r="EA30" s="11">
        <v>0</v>
      </c>
      <c r="EB30" s="7"/>
      <c r="EC30" s="7"/>
      <c r="ED30" s="125">
        <v>2</v>
      </c>
      <c r="EE30" s="125">
        <v>4</v>
      </c>
      <c r="EF30" s="7"/>
      <c r="EG30" s="9">
        <v>2</v>
      </c>
      <c r="EH30" s="9">
        <v>0</v>
      </c>
      <c r="EI30" s="9">
        <v>174</v>
      </c>
      <c r="EJ30" s="9">
        <v>77</v>
      </c>
      <c r="EK30" s="84">
        <f t="shared" si="16"/>
        <v>25.432685955872639</v>
      </c>
      <c r="EL30" s="9">
        <v>1</v>
      </c>
      <c r="EM30" s="9" t="s">
        <v>38</v>
      </c>
      <c r="EN30" s="9">
        <v>0</v>
      </c>
      <c r="EO30" s="9">
        <v>0</v>
      </c>
      <c r="EP30" s="187" t="s">
        <v>38</v>
      </c>
      <c r="EQ30" s="288">
        <v>43142</v>
      </c>
      <c r="ER30" s="586">
        <v>8095</v>
      </c>
      <c r="ES30" s="920">
        <v>75</v>
      </c>
      <c r="ET30" s="921">
        <v>8678</v>
      </c>
      <c r="EU30" s="921">
        <v>2</v>
      </c>
      <c r="EV30" s="956">
        <v>231.41333333333333</v>
      </c>
      <c r="EW30" s="921">
        <v>3202</v>
      </c>
      <c r="EX30" s="959">
        <v>85.38666666666667</v>
      </c>
      <c r="EY30" s="959">
        <v>341.54666666666668</v>
      </c>
      <c r="EZ30" s="557"/>
      <c r="FA30" s="557"/>
      <c r="FB30" s="557"/>
      <c r="FC30" s="557"/>
      <c r="FD30" s="592"/>
      <c r="FE30" s="592"/>
      <c r="FF30" s="592"/>
      <c r="FG30" s="975"/>
      <c r="FH30" s="980"/>
      <c r="FI30" s="975"/>
      <c r="FJ30" s="1058"/>
      <c r="FK30" s="930" t="s">
        <v>444</v>
      </c>
      <c r="FL30" s="114"/>
      <c r="FM30" s="157">
        <v>36.89790274256741</v>
      </c>
      <c r="FN30" s="145">
        <f t="shared" si="17"/>
        <v>8.5386666666666666E-2</v>
      </c>
      <c r="FO30" s="114"/>
      <c r="FP30" s="157">
        <v>36.89790274256741</v>
      </c>
      <c r="FQ30" s="145">
        <v>8.5386666666666666E-2</v>
      </c>
      <c r="FR30" s="147">
        <f t="shared" si="19"/>
        <v>3.9350405996252342</v>
      </c>
      <c r="FS30" s="114"/>
      <c r="FT30" s="114"/>
      <c r="FU30" s="114"/>
      <c r="FV30" s="114"/>
      <c r="FW30" s="114"/>
      <c r="FX30" s="55"/>
      <c r="FY30" s="152"/>
      <c r="FZ30" s="213"/>
      <c r="GA30" s="11"/>
      <c r="GB30" s="215"/>
      <c r="GC30" s="156"/>
      <c r="GD30" s="156"/>
      <c r="GE30" s="156"/>
      <c r="GF30" s="156"/>
      <c r="GG30" s="156"/>
      <c r="GH30" s="156"/>
      <c r="GI30" s="156"/>
      <c r="GJ30" s="156"/>
      <c r="GK30" s="156"/>
      <c r="GL30" s="156"/>
      <c r="GM30" s="156"/>
      <c r="GN30" s="156"/>
      <c r="GO30" s="156"/>
      <c r="GP30" s="156"/>
      <c r="GQ30" s="156"/>
      <c r="GR30" s="156"/>
      <c r="GS30" s="156"/>
      <c r="GT30" s="156"/>
      <c r="GU30" s="156"/>
      <c r="GV30" s="156"/>
      <c r="GW30" s="156"/>
      <c r="GX30" s="156"/>
      <c r="GY30" s="156"/>
      <c r="GZ30" s="156"/>
      <c r="HA30" s="156"/>
      <c r="HB30" s="156"/>
      <c r="HC30" s="156"/>
      <c r="HD30" s="156"/>
      <c r="HE30" s="156"/>
      <c r="HF30" s="156"/>
      <c r="HG30" s="156"/>
      <c r="HH30" s="156"/>
      <c r="HI30" s="156"/>
      <c r="HJ30" s="156"/>
      <c r="HK30" s="156"/>
      <c r="HL30" s="156"/>
      <c r="HM30" s="156"/>
      <c r="HN30" s="156"/>
      <c r="HO30" s="156"/>
      <c r="HP30" s="156"/>
      <c r="HQ30" s="156"/>
      <c r="HR30" s="156"/>
      <c r="HS30" s="156"/>
      <c r="HT30" s="156"/>
      <c r="HU30" s="156"/>
      <c r="HV30" s="156"/>
      <c r="HW30" s="156"/>
    </row>
    <row r="31" spans="1:231" ht="15.6" x14ac:dyDescent="0.3">
      <c r="A31" s="7">
        <v>52</v>
      </c>
      <c r="B31" s="7">
        <f>COUNTIFS($D$3:D31,D31,$F$3:F31,F31)</f>
        <v>1</v>
      </c>
      <c r="C31" s="14">
        <v>8117</v>
      </c>
      <c r="D31" s="328" t="s">
        <v>934</v>
      </c>
      <c r="E31" s="16" t="s">
        <v>736</v>
      </c>
      <c r="F31" s="17">
        <v>525827007</v>
      </c>
      <c r="G31" s="11">
        <v>66</v>
      </c>
      <c r="H31" s="17" t="s">
        <v>935</v>
      </c>
      <c r="I31" s="265" t="s">
        <v>936</v>
      </c>
      <c r="J31" s="19" t="s">
        <v>35</v>
      </c>
      <c r="K31" s="55" t="s">
        <v>36</v>
      </c>
      <c r="L31" s="20">
        <v>5</v>
      </c>
      <c r="M31" s="20">
        <v>3</v>
      </c>
      <c r="N31" s="16" t="s">
        <v>475</v>
      </c>
      <c r="O31" s="20"/>
      <c r="P31" s="16" t="s">
        <v>937</v>
      </c>
      <c r="Q31" s="20"/>
      <c r="R31" s="452"/>
      <c r="S31" s="525" t="s">
        <v>522</v>
      </c>
      <c r="T31" s="266" t="s">
        <v>123</v>
      </c>
      <c r="U31" s="267" t="s">
        <v>124</v>
      </c>
      <c r="V31" s="52" t="s">
        <v>125</v>
      </c>
      <c r="W31" s="53" t="s">
        <v>126</v>
      </c>
      <c r="X31" s="51" t="s">
        <v>124</v>
      </c>
      <c r="Y31" s="51" t="s">
        <v>124</v>
      </c>
      <c r="Z31" s="182"/>
      <c r="AA31" s="270"/>
      <c r="AB31" s="11"/>
      <c r="AC31" s="20"/>
      <c r="AD31" s="20"/>
      <c r="AE31" s="20"/>
      <c r="AF31" s="20"/>
      <c r="AG31" s="58" t="s">
        <v>444</v>
      </c>
      <c r="AH31" s="178"/>
      <c r="AI31" s="7"/>
      <c r="AJ31" s="7"/>
      <c r="AK31" s="37"/>
      <c r="AL31" s="7"/>
      <c r="AM31" s="7"/>
      <c r="AN31" s="7"/>
      <c r="AO31" s="38">
        <v>16</v>
      </c>
      <c r="AP31" s="39">
        <v>81</v>
      </c>
      <c r="AQ31" s="40">
        <v>2.69</v>
      </c>
      <c r="AR31" s="41">
        <f t="shared" si="0"/>
        <v>99.69</v>
      </c>
      <c r="AS31" s="42">
        <f t="shared" si="1"/>
        <v>0.19753086419753085</v>
      </c>
      <c r="AT31" s="43">
        <f t="shared" si="2"/>
        <v>0.53135802469135796</v>
      </c>
      <c r="AU31" s="44">
        <f t="shared" si="3"/>
        <v>0.19118174214362529</v>
      </c>
      <c r="AV31" s="45">
        <v>14.249600000000001</v>
      </c>
      <c r="AW31" s="45">
        <f t="shared" si="4"/>
        <v>89.06</v>
      </c>
      <c r="AX31" s="46">
        <v>0.95040000000000002</v>
      </c>
      <c r="AY31" s="45">
        <v>5.94</v>
      </c>
      <c r="AZ31" s="9" t="s">
        <v>121</v>
      </c>
      <c r="BA31" s="235">
        <v>7.8</v>
      </c>
      <c r="BB31" s="192">
        <v>3.5000000000000003E-2</v>
      </c>
      <c r="BC31" s="193">
        <v>1.6019999999999999</v>
      </c>
      <c r="BD31" s="193"/>
      <c r="BE31" s="7"/>
      <c r="BF31" s="7"/>
      <c r="BG31" s="7"/>
      <c r="BH31" s="7"/>
      <c r="BI31" s="48"/>
      <c r="BJ31" s="7">
        <v>48.1</v>
      </c>
      <c r="BK31" s="7">
        <v>51.9</v>
      </c>
      <c r="BL31" s="195">
        <v>0.92678227360308285</v>
      </c>
      <c r="BM31" s="79">
        <v>0.12</v>
      </c>
      <c r="BN31" s="80">
        <f t="shared" si="18"/>
        <v>0.75</v>
      </c>
      <c r="BO31" s="9" t="s">
        <v>121</v>
      </c>
      <c r="BP31" s="45">
        <v>15.4</v>
      </c>
      <c r="BQ31" s="194">
        <v>14</v>
      </c>
      <c r="BR31" s="81"/>
      <c r="BS31" s="80">
        <f t="shared" si="8"/>
        <v>63.6</v>
      </c>
      <c r="BT31" s="84">
        <v>90.3</v>
      </c>
      <c r="BU31" s="305">
        <v>46752</v>
      </c>
      <c r="BV31" s="84">
        <v>9.7000000000000028</v>
      </c>
      <c r="BW31" s="564">
        <v>70.599999999999994</v>
      </c>
      <c r="BX31" s="84">
        <v>49.7</v>
      </c>
      <c r="BY31" s="84">
        <v>40.299999999999997</v>
      </c>
      <c r="BZ31" s="84">
        <v>13.9</v>
      </c>
      <c r="CA31" s="84">
        <v>11.3</v>
      </c>
      <c r="CB31" s="84">
        <v>23.5</v>
      </c>
      <c r="CC31" s="84">
        <v>19</v>
      </c>
      <c r="CD31" s="84">
        <v>0.91</v>
      </c>
      <c r="CE31" s="7"/>
      <c r="CF31" s="7"/>
      <c r="CG31" s="7"/>
      <c r="CH31" s="7"/>
      <c r="CI31" s="7"/>
      <c r="CJ31" s="7"/>
      <c r="CK31" s="7"/>
      <c r="CL31" s="45">
        <f t="shared" si="7"/>
        <v>3.5755395683453237</v>
      </c>
      <c r="CM31" s="7"/>
      <c r="CN31" s="7"/>
      <c r="CO31" s="605">
        <v>80.5</v>
      </c>
      <c r="CP31" s="606">
        <v>65.099999999999994</v>
      </c>
      <c r="CQ31" s="606">
        <v>52.4</v>
      </c>
      <c r="CR31" s="606">
        <v>8.6300000000000008</v>
      </c>
      <c r="CS31" s="606">
        <v>6.95</v>
      </c>
      <c r="CT31" s="606">
        <v>22.4</v>
      </c>
      <c r="CU31" s="606">
        <v>18</v>
      </c>
      <c r="CV31" s="606">
        <v>0.27</v>
      </c>
      <c r="CW31" s="512"/>
      <c r="CX31" s="7"/>
      <c r="CY31" s="121"/>
      <c r="CZ31" s="121">
        <v>3</v>
      </c>
      <c r="DA31" s="9" t="s">
        <v>17</v>
      </c>
      <c r="DB31" s="111" t="s">
        <v>17</v>
      </c>
      <c r="DC31" s="35"/>
      <c r="DD31" s="35"/>
      <c r="DE31" s="550"/>
      <c r="DF31" s="550"/>
      <c r="DG31" s="550"/>
      <c r="DH31" s="550"/>
      <c r="DI31" s="202" t="s">
        <v>294</v>
      </c>
      <c r="DJ31" s="287" t="s">
        <v>444</v>
      </c>
      <c r="DK31" s="245">
        <v>2</v>
      </c>
      <c r="DL31" s="7"/>
      <c r="DM31" s="7"/>
      <c r="DN31" s="7"/>
      <c r="DO31" s="7"/>
      <c r="DP31" s="7"/>
      <c r="DQ31" s="7"/>
      <c r="DR31" s="11" t="s">
        <v>38</v>
      </c>
      <c r="DS31" s="11" t="s">
        <v>38</v>
      </c>
      <c r="DT31" s="11">
        <v>349</v>
      </c>
      <c r="DU31" s="11">
        <v>7.2</v>
      </c>
      <c r="DV31" s="11">
        <v>92.8</v>
      </c>
      <c r="DW31" s="11" t="s">
        <v>38</v>
      </c>
      <c r="DX31" s="11" t="s">
        <v>38</v>
      </c>
      <c r="DY31" s="11" t="s">
        <v>38</v>
      </c>
      <c r="DZ31" s="11" t="s">
        <v>38</v>
      </c>
      <c r="EA31" s="11">
        <v>0</v>
      </c>
      <c r="EB31" s="7"/>
      <c r="EC31" s="7"/>
      <c r="ED31" s="125">
        <v>3</v>
      </c>
      <c r="EE31" s="125">
        <v>5</v>
      </c>
      <c r="EF31" s="7"/>
      <c r="EG31" s="9">
        <v>2</v>
      </c>
      <c r="EH31" s="9">
        <v>1</v>
      </c>
      <c r="EI31" s="9">
        <v>162</v>
      </c>
      <c r="EJ31" s="9">
        <v>55</v>
      </c>
      <c r="EK31" s="84">
        <f t="shared" si="16"/>
        <v>20.957171162932479</v>
      </c>
      <c r="EL31" s="9">
        <v>2</v>
      </c>
      <c r="EM31" s="9" t="s">
        <v>38</v>
      </c>
      <c r="EN31" s="9">
        <v>2</v>
      </c>
      <c r="EO31" s="9">
        <v>1</v>
      </c>
      <c r="EP31" s="187" t="s">
        <v>38</v>
      </c>
      <c r="EQ31" s="9"/>
      <c r="ER31" s="592">
        <v>8117</v>
      </c>
      <c r="ES31" s="920">
        <v>75</v>
      </c>
      <c r="ET31" s="921">
        <v>23520</v>
      </c>
      <c r="EU31" s="921">
        <v>2</v>
      </c>
      <c r="EV31" s="956">
        <v>627.20000000000005</v>
      </c>
      <c r="EW31" s="921">
        <v>3605</v>
      </c>
      <c r="EX31" s="959">
        <v>96.13333333333334</v>
      </c>
      <c r="EY31" s="959">
        <v>480.66666666666669</v>
      </c>
      <c r="EZ31" s="557"/>
      <c r="FA31" s="557"/>
      <c r="FB31" s="557"/>
      <c r="FC31" s="557"/>
      <c r="FD31" s="592"/>
      <c r="FE31" s="592"/>
      <c r="FF31" s="592"/>
      <c r="FG31" s="975"/>
      <c r="FH31" s="980"/>
      <c r="FI31" s="975"/>
      <c r="FJ31" s="1058"/>
      <c r="FK31" s="930" t="s">
        <v>444</v>
      </c>
      <c r="FL31" s="114"/>
      <c r="FM31" s="157">
        <v>15.327380952380953</v>
      </c>
      <c r="FN31" s="145">
        <f t="shared" si="17"/>
        <v>9.6133333333333335E-2</v>
      </c>
      <c r="FO31" s="114"/>
      <c r="FP31" s="157">
        <v>15.327380952380953</v>
      </c>
      <c r="FQ31" s="145">
        <v>9.6133333333333335E-2</v>
      </c>
      <c r="FR31" s="147">
        <f t="shared" si="19"/>
        <v>3.6303744798890429</v>
      </c>
      <c r="FS31" s="114"/>
      <c r="FT31" s="114"/>
      <c r="FU31" s="114"/>
      <c r="FV31" s="114"/>
      <c r="FW31" s="114"/>
      <c r="FX31" s="55"/>
      <c r="FY31" s="152"/>
      <c r="FZ31" s="213"/>
      <c r="GA31" s="214">
        <v>5.2146421021747207</v>
      </c>
      <c r="GB31" s="215"/>
      <c r="GC31" s="156"/>
      <c r="GD31" s="156"/>
      <c r="GE31" s="156"/>
      <c r="GF31" s="156"/>
      <c r="GG31" s="156"/>
      <c r="GH31" s="156"/>
      <c r="GI31" s="156"/>
      <c r="GJ31" s="156"/>
      <c r="GK31" s="156"/>
      <c r="GL31" s="156"/>
      <c r="GM31" s="156"/>
      <c r="GN31" s="156"/>
      <c r="GO31" s="156"/>
      <c r="GP31" s="156"/>
      <c r="GQ31" s="156"/>
      <c r="GR31" s="156"/>
      <c r="GS31" s="156"/>
      <c r="GT31" s="156"/>
      <c r="GU31" s="156"/>
      <c r="GV31" s="156"/>
      <c r="GW31" s="156"/>
      <c r="GX31" s="156"/>
      <c r="GY31" s="156"/>
      <c r="GZ31" s="156"/>
      <c r="HA31" s="156"/>
      <c r="HB31" s="156"/>
      <c r="HC31" s="156"/>
      <c r="HD31" s="156"/>
      <c r="HE31" s="156"/>
      <c r="HF31" s="156"/>
      <c r="HG31" s="156"/>
      <c r="HH31" s="156"/>
      <c r="HI31" s="156"/>
      <c r="HJ31" s="156"/>
      <c r="HK31" s="156"/>
      <c r="HL31" s="156"/>
      <c r="HM31" s="156"/>
      <c r="HN31" s="156"/>
      <c r="HO31" s="156"/>
      <c r="HP31" s="156"/>
      <c r="HQ31" s="156"/>
      <c r="HR31" s="156"/>
      <c r="HS31" s="156"/>
      <c r="HT31" s="156"/>
      <c r="HU31" s="156"/>
      <c r="HV31" s="156"/>
      <c r="HW31" s="156"/>
    </row>
    <row r="32" spans="1:231" ht="15.6" x14ac:dyDescent="0.3">
      <c r="A32" s="7">
        <v>53</v>
      </c>
      <c r="B32" s="7">
        <f>COUNTIFS($D$3:D32,D32,$F$3:F32,F32)</f>
        <v>1</v>
      </c>
      <c r="C32" s="14">
        <v>8118</v>
      </c>
      <c r="D32" s="328" t="s">
        <v>1282</v>
      </c>
      <c r="E32" s="16" t="s">
        <v>636</v>
      </c>
      <c r="F32" s="17">
        <v>5904220003</v>
      </c>
      <c r="G32" s="11">
        <v>59</v>
      </c>
      <c r="H32" s="17" t="s">
        <v>935</v>
      </c>
      <c r="I32" s="265" t="s">
        <v>1283</v>
      </c>
      <c r="J32" s="19" t="s">
        <v>35</v>
      </c>
      <c r="K32" s="55" t="s">
        <v>36</v>
      </c>
      <c r="L32" s="20">
        <v>3</v>
      </c>
      <c r="M32" s="20">
        <v>3</v>
      </c>
      <c r="N32" s="16" t="s">
        <v>38</v>
      </c>
      <c r="O32" s="20"/>
      <c r="P32" s="16" t="s">
        <v>937</v>
      </c>
      <c r="Q32" s="20"/>
      <c r="R32" s="452"/>
      <c r="S32" s="525" t="s">
        <v>522</v>
      </c>
      <c r="T32" s="266" t="s">
        <v>123</v>
      </c>
      <c r="U32" s="267" t="s">
        <v>124</v>
      </c>
      <c r="V32" s="52" t="s">
        <v>125</v>
      </c>
      <c r="W32" s="53" t="s">
        <v>126</v>
      </c>
      <c r="X32" s="51" t="s">
        <v>124</v>
      </c>
      <c r="Y32" s="51" t="s">
        <v>124</v>
      </c>
      <c r="Z32" s="269"/>
      <c r="AA32" s="270"/>
      <c r="AB32" s="11"/>
      <c r="AC32" s="20"/>
      <c r="AD32" s="20"/>
      <c r="AE32" s="20"/>
      <c r="AF32" s="20"/>
      <c r="AG32" s="58" t="s">
        <v>444</v>
      </c>
      <c r="AI32" s="7"/>
      <c r="AJ32" s="7"/>
      <c r="AK32" s="37"/>
      <c r="AL32" s="7"/>
      <c r="AM32" s="7"/>
      <c r="AN32" s="7"/>
      <c r="AO32" s="38">
        <v>29.7</v>
      </c>
      <c r="AP32" s="39">
        <v>62.3</v>
      </c>
      <c r="AQ32" s="40">
        <v>8.0299999999999994</v>
      </c>
      <c r="AR32" s="41">
        <f t="shared" si="0"/>
        <v>100.03</v>
      </c>
      <c r="AS32" s="42">
        <f t="shared" si="1"/>
        <v>0.4767255216693419</v>
      </c>
      <c r="AT32" s="43">
        <f t="shared" si="2"/>
        <v>3.8281059390048151</v>
      </c>
      <c r="AU32" s="44">
        <f t="shared" si="3"/>
        <v>0.4222948954926774</v>
      </c>
      <c r="AV32" s="45">
        <v>23.819400000000002</v>
      </c>
      <c r="AW32" s="45">
        <f t="shared" si="4"/>
        <v>80.2</v>
      </c>
      <c r="AX32" s="46">
        <v>4.3784000000000001</v>
      </c>
      <c r="AY32" s="45">
        <v>14.8</v>
      </c>
      <c r="AZ32" s="9" t="s">
        <v>121</v>
      </c>
      <c r="BA32" s="235">
        <v>3.8</v>
      </c>
      <c r="BB32" s="192">
        <v>1.6E-2</v>
      </c>
      <c r="BC32" s="193">
        <v>1.7799999999999998</v>
      </c>
      <c r="BD32" s="193"/>
      <c r="BE32" s="7"/>
      <c r="BF32" s="7"/>
      <c r="BG32" s="7"/>
      <c r="BH32" s="7"/>
      <c r="BI32" s="48"/>
      <c r="BJ32" s="7">
        <v>40.6</v>
      </c>
      <c r="BK32" s="7">
        <v>59.6</v>
      </c>
      <c r="BL32" s="195">
        <v>0.68120805369127513</v>
      </c>
      <c r="BM32" s="79">
        <v>7.6999999999999999E-2</v>
      </c>
      <c r="BN32" s="80">
        <f t="shared" si="18"/>
        <v>0.25925925925925924</v>
      </c>
      <c r="BO32" s="9" t="s">
        <v>121</v>
      </c>
      <c r="BP32" s="45">
        <v>12.7</v>
      </c>
      <c r="BQ32" s="194">
        <v>15.2</v>
      </c>
      <c r="BR32" s="81"/>
      <c r="BS32" s="80">
        <f t="shared" si="8"/>
        <v>51.699999999999996</v>
      </c>
      <c r="BT32" s="84">
        <v>92.8</v>
      </c>
      <c r="BU32" s="305">
        <v>44358</v>
      </c>
      <c r="BV32" s="84">
        <v>7.2000000000000028</v>
      </c>
      <c r="BW32" s="84">
        <v>54.010000000000005</v>
      </c>
      <c r="BX32" s="84">
        <v>38.799999999999997</v>
      </c>
      <c r="BY32" s="84">
        <v>23.8</v>
      </c>
      <c r="BZ32" s="84">
        <v>12.9</v>
      </c>
      <c r="CA32" s="84">
        <v>7.91</v>
      </c>
      <c r="CB32" s="84">
        <v>36.4</v>
      </c>
      <c r="CC32" s="84">
        <v>22.3</v>
      </c>
      <c r="CD32" s="84">
        <v>0.77</v>
      </c>
      <c r="CE32" s="7"/>
      <c r="CF32" s="7"/>
      <c r="CG32" s="7"/>
      <c r="CH32" s="7"/>
      <c r="CI32" s="7"/>
      <c r="CJ32" s="7"/>
      <c r="CK32" s="7"/>
      <c r="CL32" s="45">
        <f t="shared" si="7"/>
        <v>3.0077519379844957</v>
      </c>
      <c r="CM32" s="7"/>
      <c r="CN32" s="7"/>
      <c r="CO32" s="605">
        <v>61.1</v>
      </c>
      <c r="CP32" s="606">
        <v>53.8</v>
      </c>
      <c r="CQ32" s="606">
        <v>32.9</v>
      </c>
      <c r="CR32" s="606">
        <v>9.9499999999999993</v>
      </c>
      <c r="CS32" s="606">
        <v>6.08</v>
      </c>
      <c r="CT32" s="606">
        <v>29.6</v>
      </c>
      <c r="CU32" s="606">
        <v>18.100000000000001</v>
      </c>
      <c r="CV32" s="606">
        <v>0.91</v>
      </c>
      <c r="CW32" s="512"/>
      <c r="CX32" s="7"/>
      <c r="CY32" s="121"/>
      <c r="CZ32" s="121">
        <v>3</v>
      </c>
      <c r="DA32" s="9" t="s">
        <v>884</v>
      </c>
      <c r="DB32" s="111" t="s">
        <v>884</v>
      </c>
      <c r="DC32" s="35"/>
      <c r="DD32" s="35"/>
      <c r="DE32" s="550"/>
      <c r="DF32" s="550"/>
      <c r="DG32" s="550"/>
      <c r="DH32" s="550"/>
      <c r="DI32" s="243" t="s">
        <v>297</v>
      </c>
      <c r="DJ32" s="287" t="s">
        <v>444</v>
      </c>
      <c r="DK32" s="245">
        <v>2</v>
      </c>
      <c r="DL32" s="7"/>
      <c r="DM32" s="7"/>
      <c r="DN32" s="7"/>
      <c r="DO32" s="7"/>
      <c r="DP32" s="7"/>
      <c r="DQ32" s="7"/>
      <c r="DR32" s="11" t="s">
        <v>38</v>
      </c>
      <c r="DS32" s="11" t="s">
        <v>38</v>
      </c>
      <c r="DT32" s="11">
        <v>119</v>
      </c>
      <c r="DU32" s="11">
        <v>24.4</v>
      </c>
      <c r="DV32" s="11">
        <v>75.599999999999994</v>
      </c>
      <c r="DW32" s="11" t="s">
        <v>38</v>
      </c>
      <c r="DX32" s="11" t="s">
        <v>38</v>
      </c>
      <c r="DY32" s="11" t="s">
        <v>38</v>
      </c>
      <c r="DZ32" s="11" t="s">
        <v>38</v>
      </c>
      <c r="EA32" s="11">
        <v>0</v>
      </c>
      <c r="EB32" s="7"/>
      <c r="EC32" s="7"/>
      <c r="ED32" s="125">
        <v>3</v>
      </c>
      <c r="EE32" s="125">
        <v>3</v>
      </c>
      <c r="EF32" s="7"/>
      <c r="EG32" s="9">
        <v>1</v>
      </c>
      <c r="EH32" s="9">
        <v>1</v>
      </c>
      <c r="EI32" s="9">
        <v>186</v>
      </c>
      <c r="EJ32" s="9">
        <v>86</v>
      </c>
      <c r="EK32" s="84">
        <f t="shared" si="16"/>
        <v>24.858365128916638</v>
      </c>
      <c r="EL32" s="9">
        <v>1</v>
      </c>
      <c r="EM32" s="9" t="s">
        <v>38</v>
      </c>
      <c r="EN32" s="9">
        <v>1</v>
      </c>
      <c r="EO32" s="9">
        <v>1</v>
      </c>
      <c r="EP32" s="187" t="s">
        <v>38</v>
      </c>
      <c r="EQ32" s="9"/>
      <c r="ER32" s="592">
        <v>8118</v>
      </c>
      <c r="ES32" s="920">
        <v>75</v>
      </c>
      <c r="ET32" s="921">
        <v>46108</v>
      </c>
      <c r="EU32" s="921">
        <v>2</v>
      </c>
      <c r="EV32" s="956">
        <v>1229.5466666666666</v>
      </c>
      <c r="EW32" s="921">
        <v>1820</v>
      </c>
      <c r="EX32" s="959">
        <v>48.533333333333331</v>
      </c>
      <c r="EY32" s="959">
        <v>145.6</v>
      </c>
      <c r="EZ32" s="557"/>
      <c r="FA32" s="557"/>
      <c r="FB32" s="557"/>
      <c r="FC32" s="557"/>
      <c r="FD32" s="592"/>
      <c r="FE32" s="592"/>
      <c r="FF32" s="592"/>
      <c r="FG32" s="975"/>
      <c r="FH32" s="980"/>
      <c r="FI32" s="975"/>
      <c r="FJ32" s="1058"/>
      <c r="FK32" s="930" t="s">
        <v>444</v>
      </c>
      <c r="FL32" s="114"/>
      <c r="FM32" s="157">
        <v>3.9472542725774269</v>
      </c>
      <c r="FN32" s="145">
        <f t="shared" si="17"/>
        <v>4.8533333333333331E-2</v>
      </c>
      <c r="FO32" s="114"/>
      <c r="FP32" s="157">
        <v>3.9472542725774269</v>
      </c>
      <c r="FQ32" s="145">
        <v>4.8533333333333331E-2</v>
      </c>
      <c r="FR32" s="147">
        <f t="shared" si="19"/>
        <v>2.4519230769230771</v>
      </c>
      <c r="FS32" s="114"/>
      <c r="FT32" s="114"/>
      <c r="FU32" s="114"/>
      <c r="FV32" s="114"/>
      <c r="FW32" s="114"/>
      <c r="FX32" s="55"/>
      <c r="FY32" s="152"/>
      <c r="FZ32" s="213"/>
      <c r="GA32" s="214">
        <v>0.52309297671423005</v>
      </c>
      <c r="GB32" s="215"/>
      <c r="GC32" s="156"/>
      <c r="GD32" s="156"/>
      <c r="GE32" s="156"/>
      <c r="GF32" s="156"/>
      <c r="GG32" s="156"/>
      <c r="GH32" s="156"/>
      <c r="GI32" s="156"/>
      <c r="GJ32" s="156"/>
      <c r="GK32" s="156"/>
      <c r="GL32" s="156"/>
      <c r="GM32" s="156"/>
      <c r="GN32" s="156"/>
      <c r="GO32" s="156"/>
      <c r="GP32" s="156"/>
      <c r="GQ32" s="156"/>
      <c r="GR32" s="156"/>
      <c r="GS32" s="156"/>
      <c r="GT32" s="156"/>
      <c r="GU32" s="156"/>
      <c r="GV32" s="156"/>
      <c r="GW32" s="156"/>
      <c r="GX32" s="156"/>
      <c r="GY32" s="156"/>
      <c r="GZ32" s="156"/>
      <c r="HA32" s="156"/>
      <c r="HB32" s="156"/>
      <c r="HC32" s="156"/>
      <c r="HD32" s="156"/>
      <c r="HE32" s="156"/>
      <c r="HF32" s="156"/>
      <c r="HG32" s="156"/>
      <c r="HH32" s="156"/>
      <c r="HI32" s="156"/>
      <c r="HJ32" s="156"/>
      <c r="HK32" s="156"/>
      <c r="HL32" s="156"/>
      <c r="HM32" s="156"/>
      <c r="HN32" s="156"/>
      <c r="HO32" s="156"/>
      <c r="HP32" s="156"/>
      <c r="HQ32" s="156"/>
      <c r="HR32" s="156"/>
      <c r="HS32" s="156"/>
      <c r="HT32" s="156"/>
      <c r="HU32" s="156"/>
      <c r="HV32" s="156"/>
      <c r="HW32" s="156"/>
    </row>
    <row r="33" spans="1:231" ht="15" thickBot="1" x14ac:dyDescent="0.35">
      <c r="A33" s="364">
        <v>80</v>
      </c>
      <c r="B33" s="7">
        <f>COUNTIFS($D$3:D33,D33,$F$3:F33,F33)</f>
        <v>1</v>
      </c>
      <c r="C33" s="1115">
        <v>8391</v>
      </c>
      <c r="D33" s="366" t="s">
        <v>995</v>
      </c>
      <c r="E33" s="367" t="s">
        <v>996</v>
      </c>
      <c r="F33" s="367">
        <v>5707140769</v>
      </c>
      <c r="G33" s="11">
        <v>61</v>
      </c>
      <c r="H33" s="367" t="s">
        <v>998</v>
      </c>
      <c r="I33" s="368" t="s">
        <v>511</v>
      </c>
      <c r="J33" s="369" t="s">
        <v>35</v>
      </c>
      <c r="K33" s="370" t="s">
        <v>36</v>
      </c>
      <c r="L33" s="371">
        <v>8</v>
      </c>
      <c r="M33" s="367" t="s">
        <v>493</v>
      </c>
      <c r="N33" s="367" t="s">
        <v>38</v>
      </c>
      <c r="O33" s="371"/>
      <c r="P33" s="367" t="s">
        <v>937</v>
      </c>
      <c r="Q33" s="371"/>
      <c r="R33" s="574"/>
      <c r="S33" s="797" t="s">
        <v>122</v>
      </c>
      <c r="T33" s="383" t="s">
        <v>123</v>
      </c>
      <c r="U33" s="384" t="s">
        <v>124</v>
      </c>
      <c r="V33" s="798" t="s">
        <v>125</v>
      </c>
      <c r="W33" s="799" t="s">
        <v>126</v>
      </c>
      <c r="X33" s="385" t="s">
        <v>124</v>
      </c>
      <c r="Y33" s="385" t="s">
        <v>124</v>
      </c>
      <c r="Z33" s="572"/>
      <c r="AA33" s="388"/>
      <c r="AB33" s="371"/>
      <c r="AC33" s="371"/>
      <c r="AD33" s="371"/>
      <c r="AE33" s="371"/>
      <c r="AF33" s="371"/>
      <c r="AG33" s="800" t="s">
        <v>128</v>
      </c>
      <c r="AH33" s="391"/>
      <c r="AI33" s="364"/>
      <c r="AJ33" s="364"/>
      <c r="AK33" s="578"/>
      <c r="AL33" s="364"/>
      <c r="AM33" s="364"/>
      <c r="AN33" s="364"/>
      <c r="AO33" s="394">
        <v>17</v>
      </c>
      <c r="AP33" s="395">
        <v>75.3</v>
      </c>
      <c r="AQ33" s="396">
        <v>5.4</v>
      </c>
      <c r="AR33" s="41">
        <f t="shared" si="0"/>
        <v>97.7</v>
      </c>
      <c r="AS33" s="42">
        <f t="shared" si="1"/>
        <v>0.22576361221779551</v>
      </c>
      <c r="AT33" s="43">
        <f t="shared" si="2"/>
        <v>1.2191235059760959</v>
      </c>
      <c r="AU33" s="44">
        <f t="shared" si="3"/>
        <v>0.21065675340768278</v>
      </c>
      <c r="AV33" s="397">
        <v>15.068800000000001</v>
      </c>
      <c r="AW33" s="45">
        <f t="shared" si="4"/>
        <v>88.64</v>
      </c>
      <c r="AX33" s="398">
        <v>1.0811999999999999</v>
      </c>
      <c r="AY33" s="397">
        <v>6.36</v>
      </c>
      <c r="AZ33" s="400" t="s">
        <v>121</v>
      </c>
      <c r="BA33" s="235">
        <v>15.8</v>
      </c>
      <c r="BB33" s="401">
        <v>2.5999999999999999E-2</v>
      </c>
      <c r="BC33" s="1121"/>
      <c r="BD33" s="1121"/>
      <c r="BE33" s="364"/>
      <c r="BF33" s="364"/>
      <c r="BG33" s="364"/>
      <c r="BH33" s="364"/>
      <c r="BI33" s="412"/>
      <c r="BJ33" s="364">
        <v>38.4</v>
      </c>
      <c r="BK33" s="364">
        <v>60.9</v>
      </c>
      <c r="BL33" s="801">
        <v>0.63054187192118227</v>
      </c>
      <c r="BM33" s="414">
        <v>0.05</v>
      </c>
      <c r="BN33" s="80">
        <f t="shared" si="18"/>
        <v>0.29411764705882354</v>
      </c>
      <c r="BO33" s="400" t="s">
        <v>121</v>
      </c>
      <c r="BP33" s="364">
        <v>5.9</v>
      </c>
      <c r="BQ33" s="412">
        <v>6.5</v>
      </c>
      <c r="BR33" s="802"/>
      <c r="BS33" s="417">
        <f t="shared" si="8"/>
        <v>22.4</v>
      </c>
      <c r="BT33" s="399">
        <v>88</v>
      </c>
      <c r="BU33" s="803">
        <v>34961</v>
      </c>
      <c r="BV33" s="399">
        <v>12</v>
      </c>
      <c r="BW33" s="804">
        <v>67.3</v>
      </c>
      <c r="BX33" s="399">
        <v>13.4</v>
      </c>
      <c r="BY33" s="399">
        <v>10.6</v>
      </c>
      <c r="BZ33" s="399">
        <v>9</v>
      </c>
      <c r="CA33" s="399">
        <v>7.1</v>
      </c>
      <c r="CB33" s="399">
        <v>62.8</v>
      </c>
      <c r="CC33" s="399">
        <v>49.6</v>
      </c>
      <c r="CD33" s="399">
        <v>2.23</v>
      </c>
      <c r="CE33" s="364"/>
      <c r="CF33" s="364"/>
      <c r="CG33" s="364"/>
      <c r="CH33" s="364"/>
      <c r="CI33" s="364"/>
      <c r="CJ33" s="364"/>
      <c r="CK33" s="364"/>
      <c r="CL33" s="45">
        <f t="shared" si="7"/>
        <v>1.4888888888888889</v>
      </c>
      <c r="CM33" s="364"/>
      <c r="CN33" s="364"/>
      <c r="CO33" s="805">
        <v>79.8</v>
      </c>
      <c r="CP33" s="806">
        <v>17.399999999999999</v>
      </c>
      <c r="CQ33" s="806">
        <v>13.9</v>
      </c>
      <c r="CR33" s="806">
        <v>8.23</v>
      </c>
      <c r="CS33" s="806">
        <v>6.57</v>
      </c>
      <c r="CT33" s="806">
        <v>57.2</v>
      </c>
      <c r="CU33" s="806">
        <v>45.7</v>
      </c>
      <c r="CV33" s="806">
        <v>3.45</v>
      </c>
      <c r="CW33" s="847"/>
      <c r="CX33" s="364"/>
      <c r="CY33" s="423" t="s">
        <v>510</v>
      </c>
      <c r="CZ33" s="423">
        <v>3</v>
      </c>
      <c r="DA33" s="400" t="s">
        <v>884</v>
      </c>
      <c r="DB33" s="424" t="s">
        <v>884</v>
      </c>
      <c r="DC33" s="425"/>
      <c r="DD33" s="425"/>
      <c r="DE33" s="364"/>
      <c r="DF33" s="364"/>
      <c r="DG33" s="364"/>
      <c r="DH33" s="364"/>
      <c r="DI33" s="243" t="s">
        <v>297</v>
      </c>
      <c r="DJ33" s="807" t="s">
        <v>128</v>
      </c>
      <c r="DK33" s="427">
        <v>2</v>
      </c>
      <c r="DL33" s="364"/>
      <c r="DM33" s="7"/>
      <c r="DN33" s="364"/>
      <c r="DO33" s="364"/>
      <c r="DP33" s="364"/>
      <c r="DQ33" s="364"/>
      <c r="DR33" s="11" t="s">
        <v>38</v>
      </c>
      <c r="DS33" s="11" t="s">
        <v>38</v>
      </c>
      <c r="DT33" s="11" t="s">
        <v>38</v>
      </c>
      <c r="DU33" s="11" t="s">
        <v>38</v>
      </c>
      <c r="DV33" s="11" t="s">
        <v>38</v>
      </c>
      <c r="DW33" s="11" t="s">
        <v>38</v>
      </c>
      <c r="DX33" s="11" t="s">
        <v>38</v>
      </c>
      <c r="DY33" s="11" t="s">
        <v>38</v>
      </c>
      <c r="DZ33" s="11" t="s">
        <v>38</v>
      </c>
      <c r="EA33" s="11" t="s">
        <v>38</v>
      </c>
      <c r="EB33" s="364"/>
      <c r="EC33" s="364"/>
      <c r="ED33" s="428" t="s">
        <v>493</v>
      </c>
      <c r="EE33" s="428">
        <v>8</v>
      </c>
      <c r="EF33" s="364"/>
      <c r="EG33" s="400">
        <v>2</v>
      </c>
      <c r="EH33" s="400">
        <v>1</v>
      </c>
      <c r="EI33" s="400">
        <v>173</v>
      </c>
      <c r="EJ33" s="400">
        <v>135</v>
      </c>
      <c r="EK33" s="84">
        <f t="shared" si="16"/>
        <v>45.10675264793344</v>
      </c>
      <c r="EL33" s="400">
        <v>2</v>
      </c>
      <c r="EM33" s="400" t="s">
        <v>38</v>
      </c>
      <c r="EN33" s="400">
        <v>2</v>
      </c>
      <c r="EO33" s="400">
        <v>1</v>
      </c>
      <c r="EP33" s="415">
        <v>4</v>
      </c>
      <c r="EQ33" s="1055">
        <v>43311</v>
      </c>
      <c r="ER33" s="586">
        <v>8391</v>
      </c>
      <c r="ES33" s="920">
        <v>75</v>
      </c>
      <c r="ET33" s="921">
        <v>6677</v>
      </c>
      <c r="EU33" s="921">
        <v>2</v>
      </c>
      <c r="EV33" s="956">
        <v>178.05333333333334</v>
      </c>
      <c r="EW33" s="921">
        <v>6140</v>
      </c>
      <c r="EX33" s="959">
        <v>163.73333333333332</v>
      </c>
      <c r="EY33" s="959">
        <v>1309.8666666666666</v>
      </c>
      <c r="EZ33" s="557"/>
      <c r="FA33" s="557"/>
      <c r="FB33" s="557"/>
      <c r="FC33" s="557"/>
      <c r="FD33" s="592"/>
      <c r="FE33" s="592"/>
      <c r="FF33" s="592"/>
      <c r="FG33" s="975"/>
      <c r="FH33" s="980"/>
      <c r="FI33" s="975"/>
      <c r="FJ33" s="979" t="s">
        <v>124</v>
      </c>
      <c r="FK33" s="553"/>
      <c r="FL33" s="114"/>
      <c r="FM33" s="157">
        <v>91.957465927811896</v>
      </c>
      <c r="FN33" s="439">
        <f t="shared" si="17"/>
        <v>0.16373333333333331</v>
      </c>
      <c r="FO33" s="391"/>
      <c r="FP33" s="438">
        <v>91.957465927811896</v>
      </c>
      <c r="FQ33" s="439">
        <v>0.16373333333333331</v>
      </c>
      <c r="FR33" s="391"/>
      <c r="FS33" s="391"/>
      <c r="FT33" s="391"/>
      <c r="FU33" s="391"/>
      <c r="FV33" s="391"/>
      <c r="FW33" s="391"/>
      <c r="FX33" s="55"/>
      <c r="FY33" s="152"/>
      <c r="FZ33" s="213"/>
      <c r="GA33" s="214">
        <v>1.4130657292212498</v>
      </c>
      <c r="GB33" s="215"/>
      <c r="GC33" s="156"/>
      <c r="GD33" s="156"/>
      <c r="GE33" s="156"/>
      <c r="GF33" s="156"/>
      <c r="GG33" s="156"/>
      <c r="GH33" s="156"/>
      <c r="GI33" s="156"/>
      <c r="GJ33" s="156"/>
      <c r="GK33" s="156"/>
      <c r="GL33" s="156"/>
      <c r="GM33" s="156"/>
      <c r="GN33" s="156"/>
      <c r="GO33" s="156"/>
      <c r="GP33" s="156"/>
      <c r="GQ33" s="156"/>
      <c r="GR33" s="156"/>
      <c r="GS33" s="156"/>
      <c r="GT33" s="156"/>
      <c r="GU33" s="156"/>
      <c r="GV33" s="156"/>
      <c r="GW33" s="156"/>
      <c r="GX33" s="156"/>
      <c r="GY33" s="156"/>
      <c r="GZ33" s="156"/>
      <c r="HA33" s="156"/>
      <c r="HB33" s="156"/>
      <c r="HC33" s="156"/>
      <c r="HD33" s="156"/>
      <c r="HE33" s="156"/>
      <c r="HF33" s="156"/>
      <c r="HG33" s="156"/>
      <c r="HH33" s="156"/>
      <c r="HI33" s="156"/>
      <c r="HJ33" s="156"/>
      <c r="HK33" s="156"/>
      <c r="HL33" s="156"/>
      <c r="HM33" s="156"/>
      <c r="HN33" s="156"/>
      <c r="HO33" s="156"/>
      <c r="HP33" s="156"/>
      <c r="HQ33" s="156"/>
      <c r="HR33" s="156"/>
      <c r="HS33" s="156"/>
      <c r="HT33" s="156"/>
      <c r="HU33" s="156"/>
      <c r="HV33" s="156"/>
      <c r="HW33" s="156"/>
    </row>
    <row r="34" spans="1:231" x14ac:dyDescent="0.3">
      <c r="A34" s="7">
        <v>81</v>
      </c>
      <c r="B34" s="7">
        <f>COUNTIFS($D$3:D34,D34,$F$3:F34,F34)</f>
        <v>2</v>
      </c>
      <c r="C34" s="1116">
        <v>8402</v>
      </c>
      <c r="D34" s="366" t="s">
        <v>995</v>
      </c>
      <c r="E34" s="374" t="s">
        <v>996</v>
      </c>
      <c r="F34" s="374">
        <v>5707140769</v>
      </c>
      <c r="G34" s="11">
        <v>61</v>
      </c>
      <c r="H34" s="374" t="s">
        <v>997</v>
      </c>
      <c r="I34" s="375" t="s">
        <v>511</v>
      </c>
      <c r="J34" s="376" t="s">
        <v>35</v>
      </c>
      <c r="K34" s="377" t="s">
        <v>36</v>
      </c>
      <c r="L34" s="378">
        <v>6</v>
      </c>
      <c r="M34" s="378">
        <v>3</v>
      </c>
      <c r="N34" s="374" t="s">
        <v>38</v>
      </c>
      <c r="O34" s="378"/>
      <c r="P34" s="374" t="s">
        <v>937</v>
      </c>
      <c r="Q34" s="378"/>
      <c r="R34" s="378"/>
      <c r="S34" s="1106" t="s">
        <v>122</v>
      </c>
      <c r="T34" s="403" t="s">
        <v>123</v>
      </c>
      <c r="U34" s="404" t="s">
        <v>124</v>
      </c>
      <c r="V34" s="405" t="s">
        <v>125</v>
      </c>
      <c r="W34" s="406" t="s">
        <v>126</v>
      </c>
      <c r="X34" s="406" t="s">
        <v>124</v>
      </c>
      <c r="Y34" s="406" t="s">
        <v>124</v>
      </c>
      <c r="Z34" s="571"/>
      <c r="AA34" s="1005"/>
      <c r="AB34" s="329"/>
      <c r="AC34" s="378"/>
      <c r="AD34" s="378"/>
      <c r="AE34" s="378"/>
      <c r="AF34" s="378"/>
      <c r="AG34" s="410" t="s">
        <v>128</v>
      </c>
      <c r="AH34" s="557"/>
      <c r="AI34" s="7"/>
      <c r="AJ34" s="7"/>
      <c r="AK34" s="37"/>
      <c r="AL34" s="7"/>
      <c r="AM34" s="7"/>
      <c r="AN34" s="7"/>
      <c r="AO34" s="411">
        <v>16.8</v>
      </c>
      <c r="AP34" s="39">
        <v>75.8</v>
      </c>
      <c r="AQ34" s="40">
        <v>4.8</v>
      </c>
      <c r="AR34" s="41">
        <f t="shared" si="0"/>
        <v>97.399999999999991</v>
      </c>
      <c r="AS34" s="42">
        <f t="shared" si="1"/>
        <v>0.22163588390501321</v>
      </c>
      <c r="AT34" s="43">
        <f t="shared" si="2"/>
        <v>1.0638522427440633</v>
      </c>
      <c r="AU34" s="44">
        <f t="shared" si="3"/>
        <v>0.20843672456575685</v>
      </c>
      <c r="AV34" s="45">
        <v>15.0024</v>
      </c>
      <c r="AW34" s="45">
        <f t="shared" si="4"/>
        <v>89.3</v>
      </c>
      <c r="AX34" s="46">
        <v>0.95760000000000001</v>
      </c>
      <c r="AY34" s="45">
        <v>5.7</v>
      </c>
      <c r="AZ34" s="9" t="s">
        <v>121</v>
      </c>
      <c r="BA34" s="235">
        <v>5.77</v>
      </c>
      <c r="BB34" s="298">
        <v>3.5999999999999997E-2</v>
      </c>
      <c r="BC34" s="317"/>
      <c r="BD34" s="317"/>
      <c r="BE34" s="7"/>
      <c r="BF34" s="7"/>
      <c r="BG34" s="7"/>
      <c r="BH34" s="7"/>
      <c r="BI34" s="48"/>
      <c r="BJ34" s="7">
        <v>35.799999999999997</v>
      </c>
      <c r="BK34" s="7">
        <v>62.9</v>
      </c>
      <c r="BL34" s="195">
        <v>0.56915739268680443</v>
      </c>
      <c r="BM34" s="79">
        <v>0.1</v>
      </c>
      <c r="BN34" s="80">
        <f t="shared" si="18"/>
        <v>0.59523809523809523</v>
      </c>
      <c r="BO34" s="9" t="s">
        <v>121</v>
      </c>
      <c r="BP34" s="7">
        <v>4.0999999999999996</v>
      </c>
      <c r="BQ34" s="48">
        <v>6</v>
      </c>
      <c r="BR34" s="81"/>
      <c r="BS34" s="80">
        <f t="shared" si="8"/>
        <v>27.4</v>
      </c>
      <c r="BT34" s="84">
        <v>86.6</v>
      </c>
      <c r="BU34" s="305">
        <v>31962</v>
      </c>
      <c r="BV34" s="84">
        <v>13.400000000000006</v>
      </c>
      <c r="BW34" s="84">
        <v>70.900000000000006</v>
      </c>
      <c r="BX34" s="84">
        <v>19.2</v>
      </c>
      <c r="BY34" s="84">
        <v>16.100000000000001</v>
      </c>
      <c r="BZ34" s="84">
        <v>8.1999999999999993</v>
      </c>
      <c r="CA34" s="84">
        <v>6.8</v>
      </c>
      <c r="CB34" s="84">
        <v>57.3</v>
      </c>
      <c r="CC34" s="84">
        <v>48</v>
      </c>
      <c r="CD34" s="84">
        <v>1.93</v>
      </c>
      <c r="CE34" s="7"/>
      <c r="CF34" s="7"/>
      <c r="CG34" s="7"/>
      <c r="CH34" s="7"/>
      <c r="CI34" s="7"/>
      <c r="CJ34" s="7"/>
      <c r="CK34" s="7"/>
      <c r="CL34" s="45">
        <f t="shared" si="7"/>
        <v>2.3414634146341466</v>
      </c>
      <c r="CM34" s="7"/>
      <c r="CN34" s="7"/>
      <c r="CO34" s="605">
        <v>82.8</v>
      </c>
      <c r="CP34" s="606">
        <v>24.3</v>
      </c>
      <c r="CQ34" s="606">
        <v>20.100000000000001</v>
      </c>
      <c r="CR34" s="606">
        <v>4.6100000000000003</v>
      </c>
      <c r="CS34" s="606">
        <v>3.82</v>
      </c>
      <c r="CT34" s="606">
        <v>55.1</v>
      </c>
      <c r="CU34" s="606">
        <v>45.7</v>
      </c>
      <c r="CV34" s="606">
        <v>2.4700000000000002</v>
      </c>
      <c r="CW34" s="36"/>
      <c r="CX34" s="7"/>
      <c r="CY34" s="121" t="s">
        <v>510</v>
      </c>
      <c r="CZ34" s="121">
        <v>3</v>
      </c>
      <c r="DA34" s="9" t="s">
        <v>884</v>
      </c>
      <c r="DB34" s="49" t="s">
        <v>884</v>
      </c>
      <c r="DC34" s="35"/>
      <c r="DD34" s="35"/>
      <c r="DE34" s="550"/>
      <c r="DF34" s="550"/>
      <c r="DG34" s="550"/>
      <c r="DH34" s="550"/>
      <c r="DI34" s="243" t="s">
        <v>297</v>
      </c>
      <c r="DJ34" s="287" t="s">
        <v>128</v>
      </c>
      <c r="DK34" s="245">
        <v>2</v>
      </c>
      <c r="DL34" s="7"/>
      <c r="DM34" s="7"/>
      <c r="DN34" s="7"/>
      <c r="DO34" s="7"/>
      <c r="DP34" s="7"/>
      <c r="DQ34" s="7"/>
      <c r="DR34" s="11" t="s">
        <v>38</v>
      </c>
      <c r="DS34" s="11" t="s">
        <v>38</v>
      </c>
      <c r="DT34" s="11">
        <v>312</v>
      </c>
      <c r="DU34" s="11">
        <v>10.6</v>
      </c>
      <c r="DV34" s="11">
        <v>89.4</v>
      </c>
      <c r="DW34" s="11" t="s">
        <v>38</v>
      </c>
      <c r="DX34" s="11" t="s">
        <v>38</v>
      </c>
      <c r="DY34" s="11" t="s">
        <v>38</v>
      </c>
      <c r="DZ34" s="11" t="s">
        <v>38</v>
      </c>
      <c r="EA34" s="11">
        <v>0</v>
      </c>
      <c r="EB34" s="7"/>
      <c r="EC34" s="7"/>
      <c r="ED34" s="125">
        <v>3</v>
      </c>
      <c r="EE34" s="125">
        <v>6</v>
      </c>
      <c r="EF34" s="7"/>
      <c r="EG34" s="9">
        <v>2</v>
      </c>
      <c r="EH34" s="9">
        <v>1</v>
      </c>
      <c r="EI34" s="9">
        <v>173</v>
      </c>
      <c r="EJ34" s="9">
        <v>135</v>
      </c>
      <c r="EK34" s="84">
        <f t="shared" si="16"/>
        <v>45.10675264793344</v>
      </c>
      <c r="EL34" s="9">
        <v>2</v>
      </c>
      <c r="EM34" s="9" t="s">
        <v>38</v>
      </c>
      <c r="EN34" s="9">
        <v>2</v>
      </c>
      <c r="EO34" s="9">
        <v>1</v>
      </c>
      <c r="EP34" s="9">
        <v>4</v>
      </c>
      <c r="EQ34" s="288">
        <v>43311</v>
      </c>
      <c r="ER34" s="366">
        <v>8402</v>
      </c>
      <c r="ES34" s="407">
        <v>75</v>
      </c>
      <c r="ET34" s="1005">
        <v>5535</v>
      </c>
      <c r="EU34" s="1005">
        <v>2</v>
      </c>
      <c r="EV34" s="430">
        <v>147.6</v>
      </c>
      <c r="EW34" s="865">
        <v>5204</v>
      </c>
      <c r="EX34" s="432">
        <v>138.77333333333334</v>
      </c>
      <c r="EY34" s="959">
        <v>832.6400000000001</v>
      </c>
      <c r="EZ34" s="117"/>
      <c r="FA34" s="377"/>
      <c r="FB34" s="377"/>
      <c r="FC34" s="377"/>
      <c r="FD34" s="810"/>
      <c r="FE34" s="811"/>
      <c r="FF34" s="811"/>
      <c r="FG34" s="812"/>
      <c r="FH34" s="980">
        <v>2.2482705611068408</v>
      </c>
      <c r="FI34" s="975"/>
      <c r="FJ34" s="813">
        <v>312</v>
      </c>
      <c r="FK34" s="511"/>
      <c r="FL34" s="114"/>
      <c r="FM34" s="157">
        <v>94.019873532068658</v>
      </c>
      <c r="FN34" s="145">
        <f t="shared" si="17"/>
        <v>0.13877333333333333</v>
      </c>
      <c r="FO34" s="114"/>
      <c r="FP34" s="157">
        <v>94.019873532068658</v>
      </c>
      <c r="FQ34" s="145">
        <v>0.13877333333333333</v>
      </c>
      <c r="FR34" s="147">
        <f t="shared" ref="FR34:FR67" si="20">DT34/EX34</f>
        <v>2.2482705611068408</v>
      </c>
      <c r="FS34" s="114"/>
      <c r="FT34" s="114"/>
      <c r="FU34" s="114"/>
      <c r="FV34" s="114"/>
      <c r="FW34" s="114"/>
      <c r="FX34" s="55"/>
      <c r="FY34" s="152"/>
      <c r="FZ34" s="213"/>
      <c r="GA34" s="644">
        <v>1.98181257861147</v>
      </c>
      <c r="GB34" s="215"/>
      <c r="GC34" s="156"/>
      <c r="GD34" s="156"/>
      <c r="GE34" s="156"/>
      <c r="GF34" s="156"/>
      <c r="GG34" s="156"/>
      <c r="GH34" s="156"/>
      <c r="GI34" s="156"/>
      <c r="GJ34" s="156"/>
      <c r="GK34" s="156"/>
      <c r="GL34" s="156"/>
      <c r="GM34" s="156"/>
      <c r="GN34" s="156"/>
      <c r="GO34" s="156"/>
      <c r="GP34" s="156"/>
      <c r="GQ34" s="156"/>
      <c r="GR34" s="156"/>
      <c r="GS34" s="156"/>
      <c r="GT34" s="156"/>
      <c r="GU34" s="156"/>
      <c r="GV34" s="156"/>
      <c r="GW34" s="156"/>
      <c r="GX34" s="156"/>
      <c r="GY34" s="156"/>
      <c r="GZ34" s="156"/>
      <c r="HA34" s="156"/>
      <c r="HB34" s="156"/>
      <c r="HC34" s="156"/>
      <c r="HD34" s="156"/>
      <c r="HE34" s="156"/>
      <c r="HF34" s="156"/>
      <c r="HG34" s="156"/>
      <c r="HH34" s="156"/>
      <c r="HI34" s="156"/>
      <c r="HJ34" s="156"/>
      <c r="HK34" s="156"/>
      <c r="HL34" s="156"/>
      <c r="HM34" s="156"/>
      <c r="HN34" s="156"/>
      <c r="HO34" s="156"/>
      <c r="HP34" s="156"/>
      <c r="HQ34" s="156"/>
      <c r="HR34" s="156"/>
      <c r="HS34" s="156"/>
      <c r="HT34" s="156"/>
      <c r="HU34" s="156"/>
      <c r="HV34" s="156"/>
      <c r="HW34" s="156"/>
    </row>
    <row r="35" spans="1:231" x14ac:dyDescent="0.3">
      <c r="A35" s="7">
        <v>93</v>
      </c>
      <c r="B35" s="7">
        <f>COUNTIFS($D$3:D35,D35,$F$3:F35,F35)</f>
        <v>1</v>
      </c>
      <c r="C35" s="158">
        <v>8489</v>
      </c>
      <c r="D35" s="328" t="s">
        <v>1147</v>
      </c>
      <c r="E35" s="17" t="s">
        <v>894</v>
      </c>
      <c r="F35" s="17">
        <v>7706203692</v>
      </c>
      <c r="G35" s="11">
        <v>41</v>
      </c>
      <c r="H35" s="17" t="s">
        <v>1148</v>
      </c>
      <c r="I35" s="379" t="s">
        <v>1149</v>
      </c>
      <c r="J35" s="380" t="s">
        <v>35</v>
      </c>
      <c r="K35" s="55" t="s">
        <v>36</v>
      </c>
      <c r="L35" s="11">
        <v>6</v>
      </c>
      <c r="M35" s="11">
        <v>7</v>
      </c>
      <c r="N35" s="16" t="s">
        <v>38</v>
      </c>
      <c r="O35" s="20"/>
      <c r="P35" s="16" t="s">
        <v>1079</v>
      </c>
      <c r="Q35" s="11"/>
      <c r="R35" s="452"/>
      <c r="S35" s="525" t="s">
        <v>122</v>
      </c>
      <c r="T35" s="266" t="s">
        <v>123</v>
      </c>
      <c r="U35" s="267" t="s">
        <v>124</v>
      </c>
      <c r="V35" s="52" t="s">
        <v>125</v>
      </c>
      <c r="W35" s="53" t="s">
        <v>126</v>
      </c>
      <c r="X35" s="266"/>
      <c r="Y35" s="266"/>
      <c r="Z35" s="533"/>
      <c r="AA35" s="266"/>
      <c r="AB35" s="11"/>
      <c r="AC35" s="20"/>
      <c r="AD35" s="20"/>
      <c r="AE35" s="20"/>
      <c r="AF35" s="20"/>
      <c r="AG35" s="58" t="s">
        <v>444</v>
      </c>
      <c r="AH35" s="114"/>
      <c r="AI35" s="7"/>
      <c r="AJ35" s="7"/>
      <c r="AK35" s="37"/>
      <c r="AL35" s="7"/>
      <c r="AM35" s="7"/>
      <c r="AN35" s="7"/>
      <c r="AO35" s="411">
        <v>30</v>
      </c>
      <c r="AP35" s="39">
        <v>66.400000000000006</v>
      </c>
      <c r="AQ35" s="40">
        <v>2.27</v>
      </c>
      <c r="AR35" s="41">
        <f t="shared" ref="AR35:AR66" si="21">AO35+AP35+AQ35</f>
        <v>98.67</v>
      </c>
      <c r="AS35" s="42">
        <f t="shared" ref="AS35:AS66" si="22">AO35/AP35</f>
        <v>0.45180722891566261</v>
      </c>
      <c r="AT35" s="43">
        <f t="shared" ref="AT35:AT66" si="23">AO35/AP35*AQ35</f>
        <v>1.0256024096385541</v>
      </c>
      <c r="AU35" s="44">
        <f t="shared" ref="AU35:AU66" si="24">AO35/(AP35+AQ35)</f>
        <v>0.43687199650502401</v>
      </c>
      <c r="AV35" s="45">
        <v>27.795000000000002</v>
      </c>
      <c r="AW35" s="45">
        <f t="shared" ref="AW35:AW66" si="25">95-AY35</f>
        <v>92.65</v>
      </c>
      <c r="AX35" s="46">
        <v>0.70499999999999996</v>
      </c>
      <c r="AY35" s="45">
        <v>2.35</v>
      </c>
      <c r="AZ35" s="9" t="s">
        <v>121</v>
      </c>
      <c r="BA35" s="235">
        <v>11.5</v>
      </c>
      <c r="BB35" s="192">
        <v>0.21</v>
      </c>
      <c r="BC35" s="317"/>
      <c r="BD35" s="317"/>
      <c r="BE35" s="7"/>
      <c r="BF35" s="7"/>
      <c r="BG35" s="7"/>
      <c r="BH35" s="7"/>
      <c r="BI35" s="48"/>
      <c r="BJ35" s="7">
        <v>19</v>
      </c>
      <c r="BK35" s="7">
        <v>80.900000000000006</v>
      </c>
      <c r="BL35" s="78">
        <v>0.23485784919653893</v>
      </c>
      <c r="BM35" s="79">
        <v>0.41</v>
      </c>
      <c r="BN35" s="80">
        <f t="shared" si="18"/>
        <v>1.3666666666666667</v>
      </c>
      <c r="BO35" s="9" t="s">
        <v>121</v>
      </c>
      <c r="BP35" s="7">
        <v>1.9</v>
      </c>
      <c r="BQ35" s="48">
        <v>5.0999999999999996</v>
      </c>
      <c r="BR35" s="81"/>
      <c r="BS35" s="80">
        <f t="shared" si="8"/>
        <v>47.8</v>
      </c>
      <c r="BT35" s="84">
        <v>88.1</v>
      </c>
      <c r="BU35" s="305">
        <v>26633</v>
      </c>
      <c r="BV35" s="84">
        <v>11.900000000000006</v>
      </c>
      <c r="BW35" s="422">
        <v>57.599999999999994</v>
      </c>
      <c r="BX35" s="84">
        <v>27.3</v>
      </c>
      <c r="BY35" s="84">
        <v>18.2</v>
      </c>
      <c r="BZ35" s="84">
        <v>20.5</v>
      </c>
      <c r="CA35" s="84">
        <v>13.7</v>
      </c>
      <c r="CB35" s="84">
        <v>38.6</v>
      </c>
      <c r="CC35" s="84">
        <v>25.7</v>
      </c>
      <c r="CD35" s="84">
        <v>0.65</v>
      </c>
      <c r="CE35" s="7"/>
      <c r="CF35" s="7"/>
      <c r="CG35" s="7"/>
      <c r="CH35" s="7"/>
      <c r="CI35" s="7"/>
      <c r="CJ35" s="7"/>
      <c r="CK35" s="7"/>
      <c r="CL35" s="45">
        <f t="shared" ref="CL35:CL66" si="26">BX35/BZ35</f>
        <v>1.3317073170731708</v>
      </c>
      <c r="CM35" s="7"/>
      <c r="CN35" s="7"/>
      <c r="CO35" s="605">
        <v>66.400000000000006</v>
      </c>
      <c r="CP35" s="606">
        <v>29.9</v>
      </c>
      <c r="CQ35" s="606">
        <v>19.899999999999999</v>
      </c>
      <c r="CR35" s="606">
        <v>18.100000000000001</v>
      </c>
      <c r="CS35" s="606">
        <v>12</v>
      </c>
      <c r="CT35" s="606">
        <v>41.7</v>
      </c>
      <c r="CU35" s="606">
        <v>27.7</v>
      </c>
      <c r="CV35" s="606">
        <v>1.71</v>
      </c>
      <c r="CW35" s="36"/>
      <c r="CX35" s="7"/>
      <c r="CY35" s="121"/>
      <c r="CZ35" s="121" t="s">
        <v>525</v>
      </c>
      <c r="DA35" s="9" t="s">
        <v>884</v>
      </c>
      <c r="DB35" s="111" t="s">
        <v>884</v>
      </c>
      <c r="DC35" s="35"/>
      <c r="DD35" s="35"/>
      <c r="DE35" s="11"/>
      <c r="DF35" s="11"/>
      <c r="DG35" s="11"/>
      <c r="DH35" s="11"/>
      <c r="DI35" s="243" t="s">
        <v>297</v>
      </c>
      <c r="DJ35" s="287" t="s">
        <v>444</v>
      </c>
      <c r="DK35" s="245">
        <v>2</v>
      </c>
      <c r="DL35" s="7"/>
      <c r="DM35" s="7"/>
      <c r="DN35" s="7"/>
      <c r="DO35" s="7"/>
      <c r="DP35" s="7"/>
      <c r="DQ35" s="7"/>
      <c r="DR35" s="11">
        <v>0.9</v>
      </c>
      <c r="DS35" s="11" t="s">
        <v>38</v>
      </c>
      <c r="DT35" s="11">
        <v>442</v>
      </c>
      <c r="DU35" s="11">
        <v>7.7</v>
      </c>
      <c r="DV35" s="11">
        <v>92.3</v>
      </c>
      <c r="DW35" s="11" t="s">
        <v>38</v>
      </c>
      <c r="DX35" s="11" t="s">
        <v>38</v>
      </c>
      <c r="DY35" s="11" t="s">
        <v>38</v>
      </c>
      <c r="DZ35" s="11"/>
      <c r="EA35" s="11">
        <v>0</v>
      </c>
      <c r="EB35" s="7"/>
      <c r="EC35" s="7"/>
      <c r="ED35" s="125">
        <v>7</v>
      </c>
      <c r="EE35" s="125">
        <v>6</v>
      </c>
      <c r="EF35" s="7"/>
      <c r="EG35" s="9">
        <v>2</v>
      </c>
      <c r="EH35" s="9">
        <v>0</v>
      </c>
      <c r="EI35" s="9">
        <v>181</v>
      </c>
      <c r="EJ35" s="9">
        <v>81</v>
      </c>
      <c r="EK35" s="84">
        <f t="shared" si="16"/>
        <v>24.724520008546747</v>
      </c>
      <c r="EL35" s="9">
        <v>0</v>
      </c>
      <c r="EM35" s="9" t="s">
        <v>38</v>
      </c>
      <c r="EN35" s="9">
        <v>0</v>
      </c>
      <c r="EO35" s="9">
        <v>0</v>
      </c>
      <c r="EP35" s="9">
        <v>4</v>
      </c>
      <c r="EQ35" s="288">
        <v>43182</v>
      </c>
      <c r="ER35" s="328">
        <v>8489</v>
      </c>
      <c r="ES35" s="299">
        <v>75</v>
      </c>
      <c r="ET35" s="299">
        <v>11475</v>
      </c>
      <c r="EU35" s="299">
        <v>2</v>
      </c>
      <c r="EV35" s="433">
        <v>306</v>
      </c>
      <c r="EW35" s="468">
        <v>5213</v>
      </c>
      <c r="EX35" s="435">
        <v>139.01333333333332</v>
      </c>
      <c r="EY35" s="436">
        <v>834.07999999999993</v>
      </c>
      <c r="EZ35" s="712"/>
      <c r="FA35" s="220"/>
      <c r="FB35" s="220"/>
      <c r="FC35" s="220"/>
      <c r="FD35" s="713"/>
      <c r="FE35" s="714"/>
      <c r="FF35" s="714"/>
      <c r="FG35" s="661"/>
      <c r="FH35" s="612"/>
      <c r="FI35" s="612"/>
      <c r="FJ35" s="616"/>
      <c r="FK35" s="219"/>
      <c r="FL35" s="114"/>
      <c r="FM35" s="157">
        <v>45.429193899782135</v>
      </c>
      <c r="FN35" s="145">
        <f t="shared" si="17"/>
        <v>0.13901333333333332</v>
      </c>
      <c r="FO35" s="114"/>
      <c r="FP35" s="157">
        <v>45.429193899782135</v>
      </c>
      <c r="FQ35" s="145">
        <v>0.13901333333333332</v>
      </c>
      <c r="FR35" s="147">
        <f t="shared" si="20"/>
        <v>3.1795511221945141</v>
      </c>
      <c r="FS35" s="114"/>
      <c r="FT35" s="114"/>
      <c r="FU35" s="114"/>
      <c r="FV35" s="114"/>
      <c r="FW35" s="114"/>
      <c r="FX35" s="55"/>
      <c r="FY35" s="152"/>
      <c r="FZ35" s="213"/>
      <c r="GA35" s="11"/>
      <c r="GB35" s="215"/>
      <c r="GC35" s="156"/>
      <c r="GD35" s="156"/>
      <c r="GE35" s="156"/>
      <c r="GF35" s="156"/>
      <c r="GG35" s="156"/>
      <c r="GH35" s="156"/>
      <c r="GI35" s="156"/>
      <c r="GJ35" s="156"/>
      <c r="GK35" s="156"/>
      <c r="GL35" s="156"/>
      <c r="GM35" s="156"/>
      <c r="GN35" s="156"/>
      <c r="GO35" s="156"/>
      <c r="GP35" s="156"/>
      <c r="GQ35" s="156"/>
      <c r="GR35" s="156"/>
      <c r="GS35" s="156"/>
      <c r="GT35" s="156"/>
      <c r="GU35" s="156"/>
      <c r="GV35" s="156"/>
      <c r="GW35" s="156"/>
      <c r="GX35" s="156"/>
      <c r="GY35" s="156"/>
      <c r="GZ35" s="156"/>
      <c r="HA35" s="156"/>
      <c r="HB35" s="156"/>
      <c r="HC35" s="156"/>
      <c r="HD35" s="156"/>
      <c r="HE35" s="156"/>
      <c r="HF35" s="156"/>
      <c r="HG35" s="156"/>
      <c r="HH35" s="156"/>
      <c r="HI35" s="156"/>
      <c r="HJ35" s="156"/>
      <c r="HK35" s="156"/>
      <c r="HL35" s="156"/>
      <c r="HM35" s="156"/>
      <c r="HN35" s="156"/>
      <c r="HO35" s="156"/>
      <c r="HP35" s="156"/>
      <c r="HQ35" s="156"/>
      <c r="HR35" s="156"/>
      <c r="HS35" s="156"/>
      <c r="HT35" s="156"/>
      <c r="HU35" s="156"/>
      <c r="HV35" s="156"/>
      <c r="HW35" s="156"/>
    </row>
    <row r="36" spans="1:231" x14ac:dyDescent="0.3">
      <c r="A36" s="7">
        <v>97</v>
      </c>
      <c r="B36" s="7">
        <f>COUNTIFS($D$3:D36,D36,$F$3:F36,F36)</f>
        <v>1</v>
      </c>
      <c r="C36" s="711">
        <v>8505</v>
      </c>
      <c r="D36" s="443" t="s">
        <v>1043</v>
      </c>
      <c r="E36" s="16" t="s">
        <v>516</v>
      </c>
      <c r="F36" s="16">
        <v>7106275330</v>
      </c>
      <c r="G36" s="11">
        <v>47</v>
      </c>
      <c r="H36" s="16" t="s">
        <v>1044</v>
      </c>
      <c r="I36" s="265" t="s">
        <v>1045</v>
      </c>
      <c r="J36" s="19" t="s">
        <v>35</v>
      </c>
      <c r="K36" s="220" t="s">
        <v>36</v>
      </c>
      <c r="L36" s="20">
        <v>8</v>
      </c>
      <c r="M36" s="20">
        <v>2</v>
      </c>
      <c r="N36" s="16" t="s">
        <v>38</v>
      </c>
      <c r="O36" s="20"/>
      <c r="P36" s="16" t="s">
        <v>1046</v>
      </c>
      <c r="Q36" s="669"/>
      <c r="R36" s="669"/>
      <c r="S36" s="532" t="s">
        <v>122</v>
      </c>
      <c r="T36" s="266" t="s">
        <v>123</v>
      </c>
      <c r="U36" s="267" t="s">
        <v>124</v>
      </c>
      <c r="V36" s="52" t="s">
        <v>125</v>
      </c>
      <c r="W36" s="51" t="s">
        <v>126</v>
      </c>
      <c r="X36" s="266"/>
      <c r="Y36" s="266"/>
      <c r="Z36" s="533"/>
      <c r="AA36" s="266"/>
      <c r="AB36" s="20"/>
      <c r="AC36" s="20"/>
      <c r="AD36" s="20"/>
      <c r="AE36" s="20"/>
      <c r="AF36" s="20"/>
      <c r="AG36" s="58" t="s">
        <v>128</v>
      </c>
      <c r="AH36" s="114"/>
      <c r="AI36" s="7"/>
      <c r="AJ36" s="7"/>
      <c r="AK36" s="37"/>
      <c r="AL36" s="7"/>
      <c r="AM36" s="7"/>
      <c r="AN36" s="7"/>
      <c r="AO36" s="934">
        <v>26.6</v>
      </c>
      <c r="AP36" s="39">
        <v>71.5</v>
      </c>
      <c r="AQ36" s="40">
        <v>1.66</v>
      </c>
      <c r="AR36" s="41">
        <f t="shared" si="21"/>
        <v>99.759999999999991</v>
      </c>
      <c r="AS36" s="42">
        <f t="shared" si="22"/>
        <v>0.37202797202797205</v>
      </c>
      <c r="AT36" s="43">
        <f t="shared" si="23"/>
        <v>0.61756643356643359</v>
      </c>
      <c r="AU36" s="44">
        <f t="shared" si="24"/>
        <v>0.36358665937670864</v>
      </c>
      <c r="AV36" s="45">
        <v>24.934839999999998</v>
      </c>
      <c r="AW36" s="45">
        <f t="shared" si="25"/>
        <v>93.74</v>
      </c>
      <c r="AX36" s="46">
        <v>0.33516000000000007</v>
      </c>
      <c r="AY36" s="45">
        <v>1.26</v>
      </c>
      <c r="AZ36" s="9" t="s">
        <v>121</v>
      </c>
      <c r="BA36" s="235">
        <v>12.1</v>
      </c>
      <c r="BB36" s="192">
        <v>0.15</v>
      </c>
      <c r="BC36" s="317"/>
      <c r="BD36" s="317"/>
      <c r="BE36" s="7"/>
      <c r="BF36" s="7"/>
      <c r="BG36" s="7"/>
      <c r="BH36" s="7"/>
      <c r="BI36" s="48"/>
      <c r="BJ36" s="7">
        <v>69.5</v>
      </c>
      <c r="BK36" s="7">
        <v>30.5</v>
      </c>
      <c r="BL36" s="195">
        <v>2.278688524590164</v>
      </c>
      <c r="BM36" s="79">
        <v>0.48</v>
      </c>
      <c r="BN36" s="80">
        <f t="shared" si="18"/>
        <v>1.8045112781954886</v>
      </c>
      <c r="BO36" s="9" t="s">
        <v>121</v>
      </c>
      <c r="BP36" s="7">
        <v>8.1999999999999993</v>
      </c>
      <c r="BQ36" s="48">
        <v>11.8</v>
      </c>
      <c r="BR36" s="81"/>
      <c r="BS36" s="80">
        <f t="shared" si="8"/>
        <v>43.5</v>
      </c>
      <c r="BT36" s="84">
        <v>92.5</v>
      </c>
      <c r="BU36" s="305">
        <v>46897</v>
      </c>
      <c r="BV36" s="84">
        <v>7.5</v>
      </c>
      <c r="BW36" s="564">
        <v>66.900000000000006</v>
      </c>
      <c r="BX36" s="84">
        <v>15.1</v>
      </c>
      <c r="BY36" s="84">
        <v>11</v>
      </c>
      <c r="BZ36" s="84">
        <v>28.4</v>
      </c>
      <c r="CA36" s="84">
        <v>20.6</v>
      </c>
      <c r="CB36" s="84">
        <v>48.5</v>
      </c>
      <c r="CC36" s="84">
        <v>35.299999999999997</v>
      </c>
      <c r="CD36" s="84">
        <v>1.46</v>
      </c>
      <c r="CE36" s="7"/>
      <c r="CF36" s="7"/>
      <c r="CG36" s="7"/>
      <c r="CH36" s="7"/>
      <c r="CI36" s="7"/>
      <c r="CJ36" s="7"/>
      <c r="CK36" s="7"/>
      <c r="CL36" s="45">
        <f t="shared" si="26"/>
        <v>0.53169014084507049</v>
      </c>
      <c r="CM36" s="7"/>
      <c r="CN36" s="7"/>
      <c r="CO36" s="605">
        <v>71.7</v>
      </c>
      <c r="CP36" s="606">
        <v>19.899999999999999</v>
      </c>
      <c r="CQ36" s="606">
        <v>14.3</v>
      </c>
      <c r="CR36" s="606">
        <v>24</v>
      </c>
      <c r="CS36" s="606">
        <v>17.2</v>
      </c>
      <c r="CT36" s="606">
        <v>48</v>
      </c>
      <c r="CU36" s="606">
        <v>34.4</v>
      </c>
      <c r="CV36" s="606">
        <v>0.99</v>
      </c>
      <c r="CW36" s="36"/>
      <c r="CX36" s="7"/>
      <c r="CY36" s="121"/>
      <c r="CZ36" s="121">
        <v>3</v>
      </c>
      <c r="DA36" s="9" t="s">
        <v>884</v>
      </c>
      <c r="DB36" s="111" t="s">
        <v>884</v>
      </c>
      <c r="DC36" s="35"/>
      <c r="DD36" s="35"/>
      <c r="DE36" s="11"/>
      <c r="DF36" s="11"/>
      <c r="DG36" s="11"/>
      <c r="DH36" s="11"/>
      <c r="DI36" s="243" t="s">
        <v>297</v>
      </c>
      <c r="DJ36" s="287" t="s">
        <v>128</v>
      </c>
      <c r="DK36" s="245">
        <v>2</v>
      </c>
      <c r="DL36" s="7"/>
      <c r="DM36" s="7"/>
      <c r="DN36" s="7"/>
      <c r="DO36" s="7"/>
      <c r="DP36" s="7"/>
      <c r="DQ36" s="7"/>
      <c r="DR36" s="11" t="s">
        <v>38</v>
      </c>
      <c r="DS36" s="11" t="s">
        <v>38</v>
      </c>
      <c r="DT36" s="11">
        <v>592</v>
      </c>
      <c r="DU36" s="11">
        <v>4.7</v>
      </c>
      <c r="DV36" s="11">
        <v>95.3</v>
      </c>
      <c r="DW36" s="11" t="s">
        <v>38</v>
      </c>
      <c r="DX36" s="11" t="s">
        <v>38</v>
      </c>
      <c r="DY36" s="11" t="s">
        <v>38</v>
      </c>
      <c r="DZ36" s="11" t="s">
        <v>38</v>
      </c>
      <c r="EA36" s="11">
        <v>0</v>
      </c>
      <c r="EB36" s="7"/>
      <c r="EC36" s="7"/>
      <c r="ED36" s="125">
        <v>2</v>
      </c>
      <c r="EE36" s="125">
        <v>8</v>
      </c>
      <c r="EF36" s="7"/>
      <c r="EG36" s="9">
        <v>2</v>
      </c>
      <c r="EH36" s="9">
        <v>0</v>
      </c>
      <c r="EI36" s="9">
        <v>182</v>
      </c>
      <c r="EJ36" s="9">
        <v>120</v>
      </c>
      <c r="EK36" s="84">
        <f t="shared" si="16"/>
        <v>36.22750875498128</v>
      </c>
      <c r="EL36" s="9">
        <v>0</v>
      </c>
      <c r="EM36" s="9" t="s">
        <v>38</v>
      </c>
      <c r="EN36" s="9">
        <v>2</v>
      </c>
      <c r="EO36" s="9">
        <v>1</v>
      </c>
      <c r="EP36" s="565">
        <v>4</v>
      </c>
      <c r="EQ36" s="288">
        <v>43222</v>
      </c>
      <c r="ER36" s="443">
        <v>8505</v>
      </c>
      <c r="ES36" s="299">
        <v>75</v>
      </c>
      <c r="ET36" s="299">
        <v>19021</v>
      </c>
      <c r="EU36" s="299">
        <v>2</v>
      </c>
      <c r="EV36" s="433">
        <v>507.22666666666669</v>
      </c>
      <c r="EW36" s="468">
        <v>10478</v>
      </c>
      <c r="EX36" s="435">
        <v>279.41333333333336</v>
      </c>
      <c r="EY36" s="436">
        <v>2235.3066666666668</v>
      </c>
      <c r="EZ36" s="712"/>
      <c r="FA36" s="220"/>
      <c r="FB36" s="220"/>
      <c r="FC36" s="220"/>
      <c r="FD36" s="713"/>
      <c r="FE36" s="714"/>
      <c r="FF36" s="714"/>
      <c r="FG36" s="661"/>
      <c r="FH36" s="612"/>
      <c r="FI36" s="612"/>
      <c r="FJ36" s="732"/>
      <c r="FK36" s="219"/>
      <c r="FL36" s="114"/>
      <c r="FM36" s="157">
        <v>55.086483360496295</v>
      </c>
      <c r="FN36" s="145">
        <f t="shared" si="17"/>
        <v>0.27941333333333335</v>
      </c>
      <c r="FO36" s="114"/>
      <c r="FP36" s="157">
        <v>55.086483360496295</v>
      </c>
      <c r="FQ36" s="145">
        <v>0.27941333333333335</v>
      </c>
      <c r="FR36" s="147">
        <f t="shared" si="20"/>
        <v>2.1187249475090666</v>
      </c>
      <c r="FS36" s="114"/>
      <c r="FT36" s="114"/>
      <c r="FU36" s="114"/>
      <c r="FV36" s="114"/>
      <c r="FW36" s="114"/>
      <c r="FX36" s="55"/>
      <c r="FY36" s="152"/>
      <c r="FZ36" s="213"/>
      <c r="GA36" s="735">
        <v>4.7264146057452789</v>
      </c>
      <c r="GB36" s="215"/>
      <c r="GC36" s="156"/>
      <c r="GD36" s="156"/>
      <c r="GE36" s="156"/>
      <c r="GF36" s="156"/>
      <c r="GG36" s="156"/>
      <c r="GH36" s="156"/>
      <c r="GI36" s="156"/>
      <c r="GJ36" s="156"/>
      <c r="GK36" s="156"/>
      <c r="GL36" s="156"/>
      <c r="GM36" s="156"/>
      <c r="GN36" s="156"/>
      <c r="GO36" s="156"/>
      <c r="GP36" s="156"/>
      <c r="GQ36" s="156"/>
      <c r="GR36" s="156"/>
      <c r="GS36" s="156"/>
      <c r="GT36" s="156"/>
      <c r="GU36" s="156"/>
      <c r="GV36" s="156"/>
      <c r="GW36" s="156"/>
      <c r="GX36" s="156"/>
      <c r="GY36" s="156"/>
      <c r="GZ36" s="156"/>
      <c r="HA36" s="156"/>
      <c r="HB36" s="156"/>
      <c r="HC36" s="156"/>
      <c r="HD36" s="156"/>
      <c r="HE36" s="156"/>
      <c r="HF36" s="156"/>
      <c r="HG36" s="156"/>
      <c r="HH36" s="156"/>
      <c r="HI36" s="156"/>
      <c r="HJ36" s="156"/>
      <c r="HK36" s="156"/>
      <c r="HL36" s="156"/>
      <c r="HM36" s="156"/>
      <c r="HN36" s="156"/>
      <c r="HO36" s="156"/>
      <c r="HP36" s="156"/>
      <c r="HQ36" s="156"/>
      <c r="HR36" s="156"/>
      <c r="HS36" s="156"/>
      <c r="HT36" s="156"/>
      <c r="HU36" s="156"/>
      <c r="HV36" s="156"/>
      <c r="HW36" s="156"/>
    </row>
    <row r="37" spans="1:231" x14ac:dyDescent="0.3">
      <c r="A37" s="7">
        <v>105</v>
      </c>
      <c r="B37" s="7">
        <f>COUNTIFS($D$3:D37,D37,$F$3:F37,F37)</f>
        <v>1</v>
      </c>
      <c r="C37" s="711">
        <v>8619</v>
      </c>
      <c r="D37" s="441" t="s">
        <v>1186</v>
      </c>
      <c r="E37" s="16" t="s">
        <v>1005</v>
      </c>
      <c r="F37" s="16">
        <v>330108476</v>
      </c>
      <c r="G37" s="11">
        <v>85</v>
      </c>
      <c r="H37" s="16" t="s">
        <v>1187</v>
      </c>
      <c r="I37" s="265" t="s">
        <v>1188</v>
      </c>
      <c r="J37" s="19" t="s">
        <v>35</v>
      </c>
      <c r="K37" s="220" t="s">
        <v>36</v>
      </c>
      <c r="L37" s="20">
        <v>18</v>
      </c>
      <c r="M37" s="16" t="s">
        <v>618</v>
      </c>
      <c r="N37" s="16" t="s">
        <v>38</v>
      </c>
      <c r="O37" s="20"/>
      <c r="P37" s="16" t="s">
        <v>1046</v>
      </c>
      <c r="Q37" s="20"/>
      <c r="R37" s="20"/>
      <c r="S37" s="600" t="s">
        <v>122</v>
      </c>
      <c r="T37" s="453" t="s">
        <v>123</v>
      </c>
      <c r="U37" s="267" t="s">
        <v>124</v>
      </c>
      <c r="V37" s="52" t="s">
        <v>125</v>
      </c>
      <c r="W37" s="51" t="s">
        <v>126</v>
      </c>
      <c r="X37" s="266"/>
      <c r="Y37" s="266"/>
      <c r="Z37" s="533"/>
      <c r="AA37" s="266"/>
      <c r="AB37" s="11"/>
      <c r="AC37" s="20"/>
      <c r="AD37" s="20"/>
      <c r="AE37" s="20"/>
      <c r="AF37" s="20"/>
      <c r="AG37" s="58" t="s">
        <v>444</v>
      </c>
      <c r="AH37" s="114"/>
      <c r="AI37" s="7"/>
      <c r="AJ37" s="7"/>
      <c r="AK37" s="37"/>
      <c r="AL37" s="7"/>
      <c r="AM37" s="7"/>
      <c r="AN37" s="7"/>
      <c r="AO37" s="411">
        <v>25.7</v>
      </c>
      <c r="AP37" s="39">
        <v>65.7</v>
      </c>
      <c r="AQ37" s="40">
        <v>7.16</v>
      </c>
      <c r="AR37" s="41">
        <f t="shared" si="21"/>
        <v>98.56</v>
      </c>
      <c r="AS37" s="42">
        <f t="shared" si="22"/>
        <v>0.39117199391171992</v>
      </c>
      <c r="AT37" s="43">
        <f t="shared" si="23"/>
        <v>2.8007914764079147</v>
      </c>
      <c r="AU37" s="44">
        <f t="shared" si="24"/>
        <v>0.35273126544057093</v>
      </c>
      <c r="AV37" s="45">
        <v>23.500079999999997</v>
      </c>
      <c r="AW37" s="45">
        <f t="shared" si="25"/>
        <v>91.44</v>
      </c>
      <c r="AX37" s="46">
        <v>0.91492000000000007</v>
      </c>
      <c r="AY37" s="45">
        <v>3.56</v>
      </c>
      <c r="AZ37" s="9" t="s">
        <v>121</v>
      </c>
      <c r="BA37" s="235">
        <v>9.8000000000000007</v>
      </c>
      <c r="BB37" s="298">
        <v>6.6000000000000003E-2</v>
      </c>
      <c r="BC37" s="317"/>
      <c r="BD37" s="317"/>
      <c r="BE37" s="7"/>
      <c r="BF37" s="7"/>
      <c r="BG37" s="7"/>
      <c r="BH37" s="7"/>
      <c r="BI37" s="48"/>
      <c r="BJ37" s="7">
        <v>35.1</v>
      </c>
      <c r="BK37" s="7">
        <v>64.5</v>
      </c>
      <c r="BL37" s="78">
        <v>0.54418604651162794</v>
      </c>
      <c r="BM37" s="79">
        <v>0.23</v>
      </c>
      <c r="BN37" s="80">
        <f t="shared" si="18"/>
        <v>0.89494163424124518</v>
      </c>
      <c r="BO37" s="9" t="s">
        <v>121</v>
      </c>
      <c r="BP37" s="7">
        <v>5.5</v>
      </c>
      <c r="BQ37" s="48">
        <v>4.5999999999999996</v>
      </c>
      <c r="BR37" s="81"/>
      <c r="BS37" s="80">
        <f t="shared" si="8"/>
        <v>48.900000000000006</v>
      </c>
      <c r="BT37" s="84">
        <v>94.7</v>
      </c>
      <c r="BU37" s="305">
        <v>59872</v>
      </c>
      <c r="BV37" s="84">
        <v>5.2999999999999972</v>
      </c>
      <c r="BW37" s="564">
        <v>63.3</v>
      </c>
      <c r="BX37" s="84">
        <v>26.3</v>
      </c>
      <c r="BY37" s="84">
        <v>17.899999999999999</v>
      </c>
      <c r="BZ37" s="84">
        <v>22.6</v>
      </c>
      <c r="CA37" s="84">
        <v>15.4</v>
      </c>
      <c r="CB37" s="84">
        <v>44</v>
      </c>
      <c r="CC37" s="84">
        <v>30</v>
      </c>
      <c r="CD37" s="84">
        <v>1.35</v>
      </c>
      <c r="CE37" s="7"/>
      <c r="CF37" s="7"/>
      <c r="CG37" s="7"/>
      <c r="CH37" s="7"/>
      <c r="CI37" s="7"/>
      <c r="CJ37" s="7"/>
      <c r="CK37" s="7"/>
      <c r="CL37" s="45">
        <f t="shared" si="26"/>
        <v>1.163716814159292</v>
      </c>
      <c r="CM37" s="7"/>
      <c r="CN37" s="7"/>
      <c r="CO37" s="618"/>
      <c r="CP37" s="13"/>
      <c r="CQ37" s="13"/>
      <c r="CR37" s="13"/>
      <c r="CS37" s="13"/>
      <c r="CT37" s="13"/>
      <c r="CU37" s="13"/>
      <c r="CV37" s="13"/>
      <c r="CW37" s="36"/>
      <c r="CX37" s="7"/>
      <c r="CY37" s="121"/>
      <c r="CZ37" s="121">
        <v>3</v>
      </c>
      <c r="DA37" s="9" t="s">
        <v>884</v>
      </c>
      <c r="DB37" s="111" t="s">
        <v>884</v>
      </c>
      <c r="DC37" s="35"/>
      <c r="DD37" s="35"/>
      <c r="DE37" s="11"/>
      <c r="DF37" s="11"/>
      <c r="DG37" s="11"/>
      <c r="DH37" s="11"/>
      <c r="DI37" s="243" t="s">
        <v>297</v>
      </c>
      <c r="DJ37" s="287" t="s">
        <v>444</v>
      </c>
      <c r="DK37" s="245">
        <v>2</v>
      </c>
      <c r="DL37" s="7"/>
      <c r="DM37" s="7"/>
      <c r="DN37" s="7"/>
      <c r="DO37" s="7"/>
      <c r="DP37" s="7"/>
      <c r="DQ37" s="7"/>
      <c r="DR37" s="11">
        <v>26.6</v>
      </c>
      <c r="DS37" s="11" t="s">
        <v>38</v>
      </c>
      <c r="DT37" s="11">
        <v>515</v>
      </c>
      <c r="DU37" s="11">
        <v>13.4</v>
      </c>
      <c r="DV37" s="11">
        <v>86.6</v>
      </c>
      <c r="DW37" s="11">
        <v>0.5</v>
      </c>
      <c r="DX37" s="11">
        <v>1076</v>
      </c>
      <c r="DY37" s="11" t="s">
        <v>38</v>
      </c>
      <c r="DZ37" s="11">
        <v>1.77</v>
      </c>
      <c r="EA37" s="11">
        <v>0</v>
      </c>
      <c r="EB37" s="7"/>
      <c r="EC37" s="7"/>
      <c r="ED37" s="125" t="s">
        <v>618</v>
      </c>
      <c r="EE37" s="125">
        <v>18</v>
      </c>
      <c r="EF37" s="7"/>
      <c r="EG37" s="9">
        <v>2</v>
      </c>
      <c r="EH37" s="9">
        <v>0</v>
      </c>
      <c r="EI37" s="9">
        <v>178</v>
      </c>
      <c r="EJ37" s="9">
        <v>75</v>
      </c>
      <c r="EK37" s="84">
        <f t="shared" si="16"/>
        <v>23.671253629592218</v>
      </c>
      <c r="EL37" s="9">
        <v>1</v>
      </c>
      <c r="EM37" s="9" t="s">
        <v>38</v>
      </c>
      <c r="EN37" s="9">
        <v>2</v>
      </c>
      <c r="EO37" s="9">
        <v>1</v>
      </c>
      <c r="EP37" s="9" t="s">
        <v>38</v>
      </c>
      <c r="EQ37" s="9"/>
      <c r="ER37" s="443">
        <v>8619</v>
      </c>
      <c r="ES37" s="299">
        <v>75</v>
      </c>
      <c r="ET37" s="299">
        <v>46046</v>
      </c>
      <c r="EU37" s="299">
        <v>2</v>
      </c>
      <c r="EV37" s="433">
        <v>1227.8933333333334</v>
      </c>
      <c r="EW37" s="468">
        <v>6073</v>
      </c>
      <c r="EX37" s="435">
        <v>161.94666666666666</v>
      </c>
      <c r="EY37" s="436">
        <v>2915.04</v>
      </c>
      <c r="EZ37" s="452"/>
      <c r="FA37" s="351"/>
      <c r="FB37" s="351"/>
      <c r="FC37" s="220"/>
      <c r="FD37" s="658"/>
      <c r="FE37" s="659"/>
      <c r="FF37" s="660"/>
      <c r="FG37" s="661"/>
      <c r="FH37" s="612"/>
      <c r="FI37" s="612"/>
      <c r="FJ37" s="616"/>
      <c r="FK37" s="219"/>
      <c r="FL37" s="114"/>
      <c r="FM37" s="157">
        <v>13.188984928115364</v>
      </c>
      <c r="FN37" s="145">
        <f t="shared" si="17"/>
        <v>0.16194666666666666</v>
      </c>
      <c r="FO37" s="114"/>
      <c r="FP37" s="157">
        <v>13.188984928115364</v>
      </c>
      <c r="FQ37" s="145">
        <v>0.16194666666666666</v>
      </c>
      <c r="FR37" s="147">
        <f t="shared" si="20"/>
        <v>3.1800592787749054</v>
      </c>
      <c r="FS37" s="114"/>
      <c r="FT37" s="114"/>
      <c r="FU37" s="114"/>
      <c r="FV37" s="114"/>
      <c r="FW37" s="114"/>
      <c r="FX37" s="55"/>
      <c r="FY37" s="152"/>
      <c r="FZ37" s="213"/>
      <c r="GA37" s="218">
        <v>0.5</v>
      </c>
      <c r="GB37" s="215"/>
      <c r="GC37" s="156"/>
      <c r="GD37" s="156"/>
      <c r="GE37" s="156"/>
      <c r="GF37" s="156"/>
      <c r="GG37" s="156"/>
      <c r="GH37" s="156"/>
      <c r="GI37" s="156"/>
      <c r="GJ37" s="156"/>
      <c r="GK37" s="156"/>
      <c r="GL37" s="156"/>
      <c r="GM37" s="156"/>
      <c r="GN37" s="156"/>
      <c r="GO37" s="156"/>
      <c r="GP37" s="156"/>
      <c r="GQ37" s="156"/>
      <c r="GR37" s="156"/>
      <c r="GS37" s="156"/>
      <c r="GT37" s="156"/>
      <c r="GU37" s="156"/>
      <c r="GV37" s="156"/>
      <c r="GW37" s="156"/>
      <c r="GX37" s="156"/>
      <c r="GY37" s="156"/>
      <c r="GZ37" s="156"/>
      <c r="HA37" s="156"/>
      <c r="HB37" s="156"/>
      <c r="HC37" s="156"/>
      <c r="HD37" s="156"/>
      <c r="HE37" s="156"/>
      <c r="HF37" s="156"/>
      <c r="HG37" s="156"/>
      <c r="HH37" s="156"/>
      <c r="HI37" s="156"/>
      <c r="HJ37" s="156"/>
      <c r="HK37" s="156"/>
      <c r="HL37" s="156"/>
      <c r="HM37" s="156"/>
      <c r="HN37" s="156"/>
      <c r="HO37" s="156"/>
      <c r="HP37" s="156"/>
      <c r="HQ37" s="156"/>
      <c r="HR37" s="156"/>
      <c r="HS37" s="156"/>
      <c r="HT37" s="156"/>
      <c r="HU37" s="156"/>
      <c r="HV37" s="156"/>
      <c r="HW37" s="156"/>
    </row>
    <row r="38" spans="1:231" x14ac:dyDescent="0.3">
      <c r="A38" s="7">
        <v>107</v>
      </c>
      <c r="B38" s="7">
        <f>COUNTIFS($D$3:D38,D38,$F$3:F38,F38)</f>
        <v>1</v>
      </c>
      <c r="C38" s="442">
        <v>8644</v>
      </c>
      <c r="D38" s="443" t="s">
        <v>1094</v>
      </c>
      <c r="E38" s="16" t="s">
        <v>643</v>
      </c>
      <c r="F38" s="16">
        <v>6411300731</v>
      </c>
      <c r="G38" s="11">
        <v>54</v>
      </c>
      <c r="H38" s="16" t="s">
        <v>1095</v>
      </c>
      <c r="I38" s="265" t="s">
        <v>1096</v>
      </c>
      <c r="J38" s="19" t="s">
        <v>35</v>
      </c>
      <c r="K38" s="220" t="s">
        <v>36</v>
      </c>
      <c r="L38" s="20">
        <v>7.5</v>
      </c>
      <c r="M38" s="16">
        <v>6</v>
      </c>
      <c r="N38" s="16" t="s">
        <v>435</v>
      </c>
      <c r="O38" s="16"/>
      <c r="P38" s="169" t="s">
        <v>1046</v>
      </c>
      <c r="Q38" s="169"/>
      <c r="R38" s="169"/>
      <c r="S38" s="532" t="s">
        <v>122</v>
      </c>
      <c r="T38" s="814" t="s">
        <v>123</v>
      </c>
      <c r="U38" s="267" t="s">
        <v>124</v>
      </c>
      <c r="V38" s="52" t="s">
        <v>125</v>
      </c>
      <c r="W38" s="454" t="s">
        <v>126</v>
      </c>
      <c r="X38" s="51"/>
      <c r="Y38" s="51"/>
      <c r="Z38" s="269"/>
      <c r="AA38" s="270"/>
      <c r="AB38" s="275"/>
      <c r="AC38" s="11">
        <v>4383</v>
      </c>
      <c r="AD38" s="636">
        <v>876.6</v>
      </c>
      <c r="AE38" s="11">
        <v>1</v>
      </c>
      <c r="AF38" s="11">
        <v>476</v>
      </c>
      <c r="AG38" s="504" t="s">
        <v>128</v>
      </c>
      <c r="AH38" s="114" t="s">
        <v>1097</v>
      </c>
      <c r="AI38" s="7"/>
      <c r="AJ38" s="7"/>
      <c r="AK38" s="37"/>
      <c r="AL38" s="7"/>
      <c r="AM38" s="7"/>
      <c r="AN38" s="7"/>
      <c r="AO38" s="411">
        <v>25.7</v>
      </c>
      <c r="AP38" s="39">
        <v>68.5</v>
      </c>
      <c r="AQ38" s="40">
        <v>2.93</v>
      </c>
      <c r="AR38" s="41">
        <f t="shared" si="21"/>
        <v>97.13000000000001</v>
      </c>
      <c r="AS38" s="42">
        <f t="shared" si="22"/>
        <v>0.37518248175182478</v>
      </c>
      <c r="AT38" s="43">
        <f t="shared" si="23"/>
        <v>1.0992846715328466</v>
      </c>
      <c r="AU38" s="44">
        <f t="shared" si="24"/>
        <v>0.35979280414391707</v>
      </c>
      <c r="AV38" s="45">
        <v>23.3613</v>
      </c>
      <c r="AW38" s="45">
        <f t="shared" si="25"/>
        <v>90.9</v>
      </c>
      <c r="AX38" s="46">
        <v>1.0536999999999999</v>
      </c>
      <c r="AY38" s="45">
        <v>4.0999999999999996</v>
      </c>
      <c r="AZ38" s="9" t="s">
        <v>121</v>
      </c>
      <c r="BA38" s="235" t="s">
        <v>121</v>
      </c>
      <c r="BB38" s="187" t="s">
        <v>121</v>
      </c>
      <c r="BC38" s="317"/>
      <c r="BD38" s="317"/>
      <c r="BE38" s="7"/>
      <c r="BF38" s="7"/>
      <c r="BG38" s="7"/>
      <c r="BH38" s="7"/>
      <c r="BI38" s="48"/>
      <c r="BJ38" s="7">
        <v>31.4</v>
      </c>
      <c r="BK38" s="7">
        <v>68.599999999999994</v>
      </c>
      <c r="BL38" s="78">
        <v>0.45772594752186591</v>
      </c>
      <c r="BM38" s="79">
        <v>0.15</v>
      </c>
      <c r="BN38" s="80">
        <f t="shared" si="18"/>
        <v>0.58365758754863817</v>
      </c>
      <c r="BO38" s="9" t="s">
        <v>121</v>
      </c>
      <c r="BP38" s="7">
        <v>2.6</v>
      </c>
      <c r="BQ38" s="48">
        <v>4.8</v>
      </c>
      <c r="BR38" s="81"/>
      <c r="BS38" s="80">
        <f t="shared" si="8"/>
        <v>67.100000000000009</v>
      </c>
      <c r="BT38" s="84">
        <v>93.4</v>
      </c>
      <c r="BU38" s="305">
        <v>56108</v>
      </c>
      <c r="BV38" s="84">
        <v>6.5999999999999943</v>
      </c>
      <c r="BW38" s="84">
        <v>61.379999999999995</v>
      </c>
      <c r="BX38" s="84">
        <v>54.7</v>
      </c>
      <c r="BY38" s="84">
        <v>37.799999999999997</v>
      </c>
      <c r="BZ38" s="84">
        <v>12.4</v>
      </c>
      <c r="CA38" s="84">
        <v>8.58</v>
      </c>
      <c r="CB38" s="84">
        <v>21.7</v>
      </c>
      <c r="CC38" s="84">
        <v>15</v>
      </c>
      <c r="CD38" s="84">
        <v>0</v>
      </c>
      <c r="CE38" s="7"/>
      <c r="CF38" s="7"/>
      <c r="CG38" s="7"/>
      <c r="CH38" s="7"/>
      <c r="CI38" s="7"/>
      <c r="CJ38" s="7"/>
      <c r="CK38" s="7"/>
      <c r="CL38" s="45">
        <f t="shared" si="26"/>
        <v>4.411290322580645</v>
      </c>
      <c r="CM38" s="7"/>
      <c r="CN38" s="7"/>
      <c r="CO38" s="618"/>
      <c r="CP38" s="13"/>
      <c r="CQ38" s="13"/>
      <c r="CR38" s="13"/>
      <c r="CS38" s="13"/>
      <c r="CT38" s="13"/>
      <c r="CU38" s="13"/>
      <c r="CV38" s="13"/>
      <c r="CW38" s="36"/>
      <c r="CX38" s="7"/>
      <c r="CY38" s="121"/>
      <c r="CZ38" s="121">
        <v>3</v>
      </c>
      <c r="DA38" s="9" t="s">
        <v>884</v>
      </c>
      <c r="DB38" s="111" t="s">
        <v>884</v>
      </c>
      <c r="DC38" s="35"/>
      <c r="DD38" s="35"/>
      <c r="DE38" s="11"/>
      <c r="DF38" s="11"/>
      <c r="DG38" s="11"/>
      <c r="DH38" s="11"/>
      <c r="DI38" s="243" t="s">
        <v>297</v>
      </c>
      <c r="DJ38" s="287" t="s">
        <v>128</v>
      </c>
      <c r="DK38" s="245">
        <v>2</v>
      </c>
      <c r="DL38" s="7"/>
      <c r="DM38" s="7"/>
      <c r="DN38" s="7"/>
      <c r="DO38" s="7"/>
      <c r="DP38" s="7"/>
      <c r="DQ38" s="7"/>
      <c r="DR38" s="11" t="s">
        <v>38</v>
      </c>
      <c r="DS38" s="11" t="s">
        <v>38</v>
      </c>
      <c r="DT38" s="11">
        <v>490</v>
      </c>
      <c r="DU38" s="11">
        <v>14.1</v>
      </c>
      <c r="DV38" s="11">
        <v>85.9</v>
      </c>
      <c r="DW38" s="11" t="s">
        <v>38</v>
      </c>
      <c r="DX38" s="11" t="s">
        <v>38</v>
      </c>
      <c r="DY38" s="11" t="s">
        <v>38</v>
      </c>
      <c r="DZ38" s="11" t="s">
        <v>38</v>
      </c>
      <c r="EA38" s="11">
        <v>0</v>
      </c>
      <c r="EB38" s="7"/>
      <c r="EC38" s="7"/>
      <c r="ED38" s="125">
        <v>6</v>
      </c>
      <c r="EE38" s="125">
        <v>7.5</v>
      </c>
      <c r="EF38" s="7"/>
      <c r="EG38" s="9">
        <v>2</v>
      </c>
      <c r="EH38" s="9">
        <v>0</v>
      </c>
      <c r="EI38" s="9" t="s">
        <v>121</v>
      </c>
      <c r="EJ38" s="9" t="s">
        <v>121</v>
      </c>
      <c r="EK38" s="9" t="s">
        <v>121</v>
      </c>
      <c r="EL38" s="9">
        <v>2</v>
      </c>
      <c r="EM38" s="9" t="s">
        <v>38</v>
      </c>
      <c r="EN38" s="9">
        <v>2</v>
      </c>
      <c r="EO38" s="9">
        <v>2</v>
      </c>
      <c r="EP38" s="9" t="s">
        <v>38</v>
      </c>
      <c r="EQ38" s="9"/>
      <c r="ER38" s="443">
        <v>8644</v>
      </c>
      <c r="ES38" s="299">
        <v>75</v>
      </c>
      <c r="ET38" s="299">
        <v>34802</v>
      </c>
      <c r="EU38" s="299">
        <v>2</v>
      </c>
      <c r="EV38" s="433">
        <v>928.05333333333328</v>
      </c>
      <c r="EW38" s="468">
        <v>3977</v>
      </c>
      <c r="EX38" s="435">
        <v>106.05333333333333</v>
      </c>
      <c r="EY38" s="436">
        <v>795.4</v>
      </c>
      <c r="EZ38" s="452"/>
      <c r="FA38" s="351"/>
      <c r="FB38" s="351"/>
      <c r="FC38" s="220"/>
      <c r="FD38" s="658"/>
      <c r="FE38" s="659"/>
      <c r="FF38" s="660"/>
      <c r="FG38" s="661"/>
      <c r="FH38" s="612"/>
      <c r="FI38" s="612"/>
      <c r="FJ38" s="616"/>
      <c r="FK38" s="514"/>
      <c r="FL38" s="114"/>
      <c r="FM38" s="157">
        <v>11.427504166427218</v>
      </c>
      <c r="FN38" s="145">
        <f t="shared" si="17"/>
        <v>0.10605333333333333</v>
      </c>
      <c r="FO38" s="114"/>
      <c r="FP38" s="157">
        <v>11.427504166427218</v>
      </c>
      <c r="FQ38" s="145">
        <v>0.10605333333333333</v>
      </c>
      <c r="FR38" s="147">
        <f t="shared" si="20"/>
        <v>4.6203168217249182</v>
      </c>
      <c r="FS38" s="114"/>
      <c r="FT38" s="114"/>
      <c r="FU38" s="114"/>
      <c r="FV38" s="114"/>
      <c r="FW38" s="114"/>
      <c r="FX38" s="55"/>
      <c r="FY38" s="152"/>
      <c r="FZ38" s="213"/>
      <c r="GA38" s="626">
        <v>0.38571588134073009</v>
      </c>
      <c r="GB38" s="215"/>
      <c r="GC38" s="156"/>
      <c r="GD38" s="156"/>
      <c r="GE38" s="156"/>
      <c r="GF38" s="156"/>
      <c r="GG38" s="156"/>
      <c r="GH38" s="156"/>
      <c r="GI38" s="156"/>
      <c r="GJ38" s="156"/>
      <c r="GK38" s="156"/>
      <c r="GL38" s="156"/>
      <c r="GM38" s="156"/>
      <c r="GN38" s="156"/>
      <c r="GO38" s="156"/>
      <c r="GP38" s="156"/>
      <c r="GQ38" s="156"/>
      <c r="GR38" s="156"/>
      <c r="GS38" s="156"/>
      <c r="GT38" s="156"/>
      <c r="GU38" s="156"/>
      <c r="GV38" s="156"/>
      <c r="GW38" s="156"/>
      <c r="GX38" s="156"/>
      <c r="GY38" s="156"/>
      <c r="GZ38" s="156"/>
      <c r="HA38" s="156"/>
      <c r="HB38" s="156"/>
      <c r="HC38" s="156"/>
      <c r="HD38" s="156"/>
      <c r="HE38" s="156"/>
      <c r="HF38" s="156"/>
      <c r="HG38" s="156"/>
      <c r="HH38" s="156"/>
      <c r="HI38" s="156"/>
      <c r="HJ38" s="156"/>
      <c r="HK38" s="156"/>
      <c r="HL38" s="156"/>
      <c r="HM38" s="156"/>
      <c r="HN38" s="156"/>
      <c r="HO38" s="156"/>
      <c r="HP38" s="156"/>
      <c r="HQ38" s="156"/>
      <c r="HR38" s="156"/>
      <c r="HS38" s="156"/>
      <c r="HT38" s="156"/>
      <c r="HU38" s="156"/>
      <c r="HV38" s="156"/>
      <c r="HW38" s="156"/>
    </row>
    <row r="39" spans="1:231" x14ac:dyDescent="0.3">
      <c r="A39" s="7">
        <v>109</v>
      </c>
      <c r="B39" s="7">
        <f>COUNTIFS($D$3:D39,D39,$F$3:F39,F39)</f>
        <v>1</v>
      </c>
      <c r="C39" s="442">
        <v>8655</v>
      </c>
      <c r="D39" s="443" t="s">
        <v>1274</v>
      </c>
      <c r="E39" s="16" t="s">
        <v>1048</v>
      </c>
      <c r="F39" s="1117">
        <v>5459171278</v>
      </c>
      <c r="G39" s="11">
        <v>64</v>
      </c>
      <c r="H39" s="16" t="s">
        <v>1102</v>
      </c>
      <c r="I39" s="265" t="s">
        <v>1275</v>
      </c>
      <c r="J39" s="380" t="s">
        <v>35</v>
      </c>
      <c r="K39" s="220" t="s">
        <v>36</v>
      </c>
      <c r="L39" s="20">
        <v>29</v>
      </c>
      <c r="M39" s="16">
        <v>1</v>
      </c>
      <c r="N39" s="16" t="s">
        <v>38</v>
      </c>
      <c r="O39" s="20"/>
      <c r="P39" s="16" t="s">
        <v>1046</v>
      </c>
      <c r="Q39" s="20"/>
      <c r="R39" s="20"/>
      <c r="S39" s="600" t="s">
        <v>447</v>
      </c>
      <c r="T39" s="453" t="s">
        <v>123</v>
      </c>
      <c r="U39" s="601" t="s">
        <v>124</v>
      </c>
      <c r="V39" s="52" t="s">
        <v>125</v>
      </c>
      <c r="W39" s="815" t="s">
        <v>126</v>
      </c>
      <c r="X39" s="266"/>
      <c r="Y39" s="266"/>
      <c r="Z39" s="451"/>
      <c r="AA39" s="1118"/>
      <c r="AB39" s="275"/>
      <c r="AC39" s="964">
        <v>13766</v>
      </c>
      <c r="AD39" s="1119">
        <v>344150</v>
      </c>
      <c r="AE39" s="1120"/>
      <c r="AF39" s="1120"/>
      <c r="AG39" s="58" t="s">
        <v>128</v>
      </c>
      <c r="AH39" s="220"/>
      <c r="AI39" s="7"/>
      <c r="AJ39" s="7"/>
      <c r="AK39" s="37"/>
      <c r="AL39" s="7"/>
      <c r="AM39" s="7"/>
      <c r="AN39" s="7"/>
      <c r="AO39" s="411">
        <v>14.1</v>
      </c>
      <c r="AP39" s="39">
        <v>62.4</v>
      </c>
      <c r="AQ39" s="40">
        <v>23.5</v>
      </c>
      <c r="AR39" s="41">
        <f t="shared" si="21"/>
        <v>100</v>
      </c>
      <c r="AS39" s="42">
        <f t="shared" si="22"/>
        <v>0.22596153846153846</v>
      </c>
      <c r="AT39" s="43">
        <f t="shared" si="23"/>
        <v>5.3100961538461542</v>
      </c>
      <c r="AU39" s="44">
        <f t="shared" si="24"/>
        <v>0.16414435389988358</v>
      </c>
      <c r="AV39" s="45">
        <v>12.633599999999999</v>
      </c>
      <c r="AW39" s="45">
        <f t="shared" si="25"/>
        <v>89.6</v>
      </c>
      <c r="AX39" s="46">
        <v>0.76139999999999997</v>
      </c>
      <c r="AY39" s="45">
        <v>5.4</v>
      </c>
      <c r="AZ39" s="9" t="s">
        <v>121</v>
      </c>
      <c r="BA39" s="235">
        <v>5</v>
      </c>
      <c r="BB39" s="48">
        <v>0.92</v>
      </c>
      <c r="BC39" s="317"/>
      <c r="BD39" s="317"/>
      <c r="BE39" s="7"/>
      <c r="BF39" s="7"/>
      <c r="BG39" s="7"/>
      <c r="BH39" s="7"/>
      <c r="BI39" s="48"/>
      <c r="BJ39" s="7">
        <v>45.7</v>
      </c>
      <c r="BK39" s="7">
        <v>54.1</v>
      </c>
      <c r="BL39" s="195">
        <v>0.84473197781885401</v>
      </c>
      <c r="BM39" s="79">
        <v>0.42</v>
      </c>
      <c r="BN39" s="80">
        <f t="shared" si="18"/>
        <v>2.978723404255319</v>
      </c>
      <c r="BO39" s="9" t="s">
        <v>121</v>
      </c>
      <c r="BP39" s="7">
        <v>1.6</v>
      </c>
      <c r="BQ39" s="48">
        <v>0.7</v>
      </c>
      <c r="BR39" s="81"/>
      <c r="BS39" s="80">
        <f t="shared" si="8"/>
        <v>80.099999999999994</v>
      </c>
      <c r="BT39" s="84">
        <v>91.8</v>
      </c>
      <c r="BU39" s="305">
        <v>46464</v>
      </c>
      <c r="BV39" s="84">
        <v>8.2000000000000028</v>
      </c>
      <c r="BW39" s="84">
        <v>56.490000000000009</v>
      </c>
      <c r="BX39" s="84">
        <v>54.9</v>
      </c>
      <c r="BY39" s="84">
        <v>34.200000000000003</v>
      </c>
      <c r="BZ39" s="84">
        <v>25.2</v>
      </c>
      <c r="CA39" s="84">
        <v>15.7</v>
      </c>
      <c r="CB39" s="84">
        <v>10.6</v>
      </c>
      <c r="CC39" s="84">
        <v>6.59</v>
      </c>
      <c r="CD39" s="84">
        <v>0.73</v>
      </c>
      <c r="CE39" s="7"/>
      <c r="CF39" s="7"/>
      <c r="CG39" s="7"/>
      <c r="CH39" s="7"/>
      <c r="CI39" s="7"/>
      <c r="CJ39" s="7"/>
      <c r="CK39" s="7"/>
      <c r="CL39" s="45">
        <f t="shared" si="26"/>
        <v>2.1785714285714284</v>
      </c>
      <c r="CM39" s="7"/>
      <c r="CN39" s="7"/>
      <c r="CO39" s="618"/>
      <c r="CP39" s="13"/>
      <c r="CQ39" s="13"/>
      <c r="CR39" s="13"/>
      <c r="CS39" s="13"/>
      <c r="CT39" s="13"/>
      <c r="CU39" s="13"/>
      <c r="CV39" s="13"/>
      <c r="CW39" s="36"/>
      <c r="CX39" s="7"/>
      <c r="CY39" s="121"/>
      <c r="CZ39" s="121">
        <v>3</v>
      </c>
      <c r="DA39" s="9" t="s">
        <v>17</v>
      </c>
      <c r="DB39" s="111" t="s">
        <v>17</v>
      </c>
      <c r="DC39" s="35"/>
      <c r="DD39" s="35"/>
      <c r="DE39" s="11"/>
      <c r="DF39" s="11"/>
      <c r="DG39" s="11"/>
      <c r="DH39" s="11"/>
      <c r="DI39" s="202" t="s">
        <v>294</v>
      </c>
      <c r="DJ39" s="287" t="s">
        <v>128</v>
      </c>
      <c r="DK39" s="245">
        <v>2</v>
      </c>
      <c r="DL39" s="7"/>
      <c r="DM39" s="7"/>
      <c r="DN39" s="7"/>
      <c r="DO39" s="7"/>
      <c r="DP39" s="7"/>
      <c r="DQ39" s="7"/>
      <c r="DR39" s="11">
        <v>2.65</v>
      </c>
      <c r="DS39" s="11" t="s">
        <v>38</v>
      </c>
      <c r="DT39" s="11">
        <v>266</v>
      </c>
      <c r="DU39" s="11">
        <v>22.5</v>
      </c>
      <c r="DV39" s="11">
        <v>77.5</v>
      </c>
      <c r="DW39" s="11" t="s">
        <v>38</v>
      </c>
      <c r="DX39" s="11" t="s">
        <v>38</v>
      </c>
      <c r="DY39" s="11" t="s">
        <v>38</v>
      </c>
      <c r="DZ39" s="11" t="s">
        <v>38</v>
      </c>
      <c r="EA39" s="11">
        <v>0</v>
      </c>
      <c r="EB39" s="7"/>
      <c r="EC39" s="7"/>
      <c r="ED39" s="125">
        <v>1</v>
      </c>
      <c r="EE39" s="125">
        <v>29</v>
      </c>
      <c r="EF39" s="7"/>
      <c r="EG39" s="7">
        <v>3</v>
      </c>
      <c r="EH39" s="9">
        <v>0</v>
      </c>
      <c r="EI39" s="9">
        <v>164</v>
      </c>
      <c r="EJ39" s="9">
        <v>90</v>
      </c>
      <c r="EK39" s="84">
        <f>EJ39/(EI39*EI39*0.01*0.01)</f>
        <v>33.462224866151104</v>
      </c>
      <c r="EL39" s="9">
        <v>1</v>
      </c>
      <c r="EM39" s="9" t="s">
        <v>38</v>
      </c>
      <c r="EN39" s="9">
        <v>3</v>
      </c>
      <c r="EO39" s="9">
        <v>1</v>
      </c>
      <c r="EP39" s="9">
        <v>4</v>
      </c>
      <c r="EQ39" s="288">
        <v>43026</v>
      </c>
      <c r="ER39" s="443">
        <v>8655</v>
      </c>
      <c r="ES39" s="721">
        <v>75</v>
      </c>
      <c r="ET39" s="721">
        <v>10568</v>
      </c>
      <c r="EU39" s="721">
        <v>2</v>
      </c>
      <c r="EV39" s="722">
        <v>281.81333333333333</v>
      </c>
      <c r="EW39" s="817">
        <v>1858</v>
      </c>
      <c r="EX39" s="724">
        <v>49.546666666666667</v>
      </c>
      <c r="EY39" s="436">
        <v>1436.8533333333332</v>
      </c>
      <c r="EZ39" s="452">
        <v>40</v>
      </c>
      <c r="FA39" s="964">
        <v>13766</v>
      </c>
      <c r="FB39" s="964">
        <v>1000</v>
      </c>
      <c r="FC39" s="577"/>
      <c r="FD39" s="967">
        <v>344.15</v>
      </c>
      <c r="FE39" s="969">
        <v>344.15</v>
      </c>
      <c r="FF39" s="973">
        <v>4.1750786963049062</v>
      </c>
      <c r="FG39" s="700"/>
      <c r="FH39" s="612"/>
      <c r="FI39" s="612"/>
      <c r="FJ39" s="616"/>
      <c r="FK39" s="818"/>
      <c r="FL39" s="114"/>
      <c r="FM39" s="157">
        <v>17.581377744133231</v>
      </c>
      <c r="FN39" s="145">
        <f t="shared" si="17"/>
        <v>4.9546666666666669E-2</v>
      </c>
      <c r="FO39" s="114"/>
      <c r="FP39" s="157">
        <v>17.581377744133231</v>
      </c>
      <c r="FQ39" s="145">
        <v>4.9546666666666669E-2</v>
      </c>
      <c r="FR39" s="147">
        <f t="shared" si="20"/>
        <v>5.3686759956942947</v>
      </c>
      <c r="FS39" s="114"/>
      <c r="FT39" s="114"/>
      <c r="FU39" s="114"/>
      <c r="FV39" s="114"/>
      <c r="FW39" s="114"/>
      <c r="FX39" s="55"/>
      <c r="FY39" s="152"/>
      <c r="FZ39" s="213"/>
      <c r="GA39" s="214">
        <v>2.0963015748665601</v>
      </c>
      <c r="GB39" s="215"/>
      <c r="GC39" s="156"/>
      <c r="GD39" s="156"/>
      <c r="GE39" s="156"/>
      <c r="GF39" s="156"/>
      <c r="GG39" s="156"/>
      <c r="GH39" s="156"/>
      <c r="GI39" s="156"/>
      <c r="GJ39" s="156"/>
      <c r="GK39" s="156"/>
      <c r="GL39" s="156"/>
      <c r="GM39" s="156"/>
      <c r="GN39" s="156"/>
      <c r="GO39" s="156"/>
      <c r="GP39" s="156"/>
      <c r="GQ39" s="156"/>
      <c r="GR39" s="156"/>
      <c r="GS39" s="156"/>
      <c r="GT39" s="156"/>
      <c r="GU39" s="156"/>
      <c r="GV39" s="156"/>
      <c r="GW39" s="156"/>
      <c r="GX39" s="156"/>
      <c r="GY39" s="156"/>
      <c r="GZ39" s="156"/>
      <c r="HA39" s="156"/>
      <c r="HB39" s="156"/>
      <c r="HC39" s="156"/>
      <c r="HD39" s="156"/>
      <c r="HE39" s="156"/>
      <c r="HF39" s="156"/>
      <c r="HG39" s="156"/>
      <c r="HH39" s="156"/>
      <c r="HI39" s="156"/>
      <c r="HJ39" s="156"/>
      <c r="HK39" s="156"/>
      <c r="HL39" s="156"/>
      <c r="HM39" s="156"/>
      <c r="HN39" s="156"/>
      <c r="HO39" s="156"/>
      <c r="HP39" s="156"/>
      <c r="HQ39" s="156"/>
      <c r="HR39" s="156"/>
      <c r="HS39" s="156"/>
      <c r="HT39" s="156"/>
      <c r="HU39" s="156"/>
      <c r="HV39" s="156"/>
      <c r="HW39" s="156"/>
    </row>
    <row r="40" spans="1:231" x14ac:dyDescent="0.3">
      <c r="A40" s="7">
        <v>120</v>
      </c>
      <c r="B40" s="7">
        <f>COUNTIFS($D$3:D40,D40,$F$3:F40,F40)</f>
        <v>1</v>
      </c>
      <c r="C40" s="442">
        <v>8707</v>
      </c>
      <c r="D40" s="443" t="s">
        <v>1267</v>
      </c>
      <c r="E40" s="16" t="s">
        <v>456</v>
      </c>
      <c r="F40" s="16">
        <v>515608112</v>
      </c>
      <c r="G40" s="11">
        <v>67</v>
      </c>
      <c r="H40" s="16" t="s">
        <v>714</v>
      </c>
      <c r="I40" s="265" t="s">
        <v>511</v>
      </c>
      <c r="J40" s="446" t="s">
        <v>35</v>
      </c>
      <c r="K40" s="220" t="s">
        <v>36</v>
      </c>
      <c r="L40" s="20">
        <v>10</v>
      </c>
      <c r="M40" s="16">
        <v>1</v>
      </c>
      <c r="N40" s="16" t="s">
        <v>38</v>
      </c>
      <c r="O40" s="20"/>
      <c r="P40" s="16"/>
      <c r="Q40" s="20"/>
      <c r="R40" s="452"/>
      <c r="S40" s="50" t="s">
        <v>124</v>
      </c>
      <c r="T40" s="453" t="s">
        <v>123</v>
      </c>
      <c r="U40" s="53" t="s">
        <v>124</v>
      </c>
      <c r="V40" s="354" t="s">
        <v>741</v>
      </c>
      <c r="W40" s="51" t="s">
        <v>124</v>
      </c>
      <c r="X40" s="454" t="s">
        <v>124</v>
      </c>
      <c r="Y40" s="454" t="s">
        <v>124</v>
      </c>
      <c r="Z40" s="863" t="s">
        <v>124</v>
      </c>
      <c r="AA40" s="476" t="s">
        <v>124</v>
      </c>
      <c r="AB40" s="20"/>
      <c r="AC40" s="351"/>
      <c r="AD40" s="352"/>
      <c r="AE40" s="353"/>
      <c r="AF40" s="353"/>
      <c r="AG40" s="58" t="s">
        <v>444</v>
      </c>
      <c r="AH40" s="114"/>
      <c r="AI40" s="7"/>
      <c r="AJ40" s="7"/>
      <c r="AK40" s="37">
        <v>3.6</v>
      </c>
      <c r="AL40" s="7"/>
      <c r="AM40" s="7"/>
      <c r="AN40" s="7"/>
      <c r="AO40" s="411">
        <v>30.9</v>
      </c>
      <c r="AP40" s="39">
        <v>62.6</v>
      </c>
      <c r="AQ40" s="40">
        <v>4.8899999999999997</v>
      </c>
      <c r="AR40" s="41">
        <f t="shared" si="21"/>
        <v>98.39</v>
      </c>
      <c r="AS40" s="42">
        <f t="shared" si="22"/>
        <v>0.4936102236421725</v>
      </c>
      <c r="AT40" s="43">
        <f t="shared" si="23"/>
        <v>2.4137539936102232</v>
      </c>
      <c r="AU40" s="44">
        <f t="shared" si="24"/>
        <v>0.45784560675655656</v>
      </c>
      <c r="AV40" s="45">
        <v>27.284699999999997</v>
      </c>
      <c r="AW40" s="45">
        <f t="shared" si="25"/>
        <v>88.3</v>
      </c>
      <c r="AX40" s="46">
        <v>2.0703</v>
      </c>
      <c r="AY40" s="45">
        <v>6.7</v>
      </c>
      <c r="AZ40" s="9" t="s">
        <v>121</v>
      </c>
      <c r="BA40" s="235">
        <v>43.3</v>
      </c>
      <c r="BB40" s="187" t="s">
        <v>121</v>
      </c>
      <c r="BC40" s="317"/>
      <c r="BD40" s="317"/>
      <c r="BE40" s="7"/>
      <c r="BF40" s="7"/>
      <c r="BG40" s="7"/>
      <c r="BH40" s="7"/>
      <c r="BI40" s="48"/>
      <c r="BJ40" s="7">
        <v>39.1</v>
      </c>
      <c r="BK40" s="7">
        <v>60.9</v>
      </c>
      <c r="BL40" s="195">
        <v>0.64203612479474548</v>
      </c>
      <c r="BM40" s="79" t="s">
        <v>121</v>
      </c>
      <c r="BN40" s="7" t="s">
        <v>121</v>
      </c>
      <c r="BO40" s="9" t="s">
        <v>121</v>
      </c>
      <c r="BP40" s="7">
        <v>4.3</v>
      </c>
      <c r="BQ40" s="48">
        <v>11.9</v>
      </c>
      <c r="BR40" s="81"/>
      <c r="BS40" s="80">
        <f t="shared" ref="BS40:BS71" si="27">BX40+BZ40</f>
        <v>47</v>
      </c>
      <c r="BT40" s="84">
        <v>88.4</v>
      </c>
      <c r="BU40" s="305">
        <v>37537</v>
      </c>
      <c r="BV40" s="84">
        <v>11.599999999999994</v>
      </c>
      <c r="BW40" s="84">
        <v>53.2</v>
      </c>
      <c r="BX40" s="84">
        <v>29</v>
      </c>
      <c r="BY40" s="84">
        <v>17.8</v>
      </c>
      <c r="BZ40" s="84">
        <v>18</v>
      </c>
      <c r="CA40" s="84">
        <v>11.1</v>
      </c>
      <c r="CB40" s="84">
        <v>39.5</v>
      </c>
      <c r="CC40" s="84">
        <v>24.3</v>
      </c>
      <c r="CD40" s="84">
        <v>2.16</v>
      </c>
      <c r="CE40" s="7"/>
      <c r="CF40" s="7"/>
      <c r="CG40" s="7"/>
      <c r="CH40" s="7"/>
      <c r="CI40" s="7"/>
      <c r="CJ40" s="7"/>
      <c r="CK40" s="7"/>
      <c r="CL40" s="45">
        <f t="shared" si="26"/>
        <v>1.6111111111111112</v>
      </c>
      <c r="CM40" s="7"/>
      <c r="CN40" s="7"/>
      <c r="CO40" s="605"/>
      <c r="CP40" s="606"/>
      <c r="CQ40" s="606"/>
      <c r="CR40" s="606"/>
      <c r="CS40" s="606"/>
      <c r="CT40" s="606"/>
      <c r="CU40" s="606"/>
      <c r="CV40" s="606"/>
      <c r="CW40" s="36"/>
      <c r="CX40" s="7"/>
      <c r="CY40" s="121" t="s">
        <v>510</v>
      </c>
      <c r="CZ40" s="121">
        <v>3</v>
      </c>
      <c r="DA40" s="9" t="s">
        <v>17</v>
      </c>
      <c r="DB40" s="111" t="s">
        <v>17</v>
      </c>
      <c r="DC40" s="35"/>
      <c r="DD40" s="35"/>
      <c r="DE40" s="11"/>
      <c r="DF40" s="11"/>
      <c r="DG40" s="11"/>
      <c r="DH40" s="11"/>
      <c r="DI40" s="202" t="s">
        <v>294</v>
      </c>
      <c r="DJ40" s="287" t="s">
        <v>444</v>
      </c>
      <c r="DK40" s="245">
        <v>2</v>
      </c>
      <c r="DL40" s="7"/>
      <c r="DM40" s="7"/>
      <c r="DN40" s="7"/>
      <c r="DO40" s="7"/>
      <c r="DP40" s="7"/>
      <c r="DQ40" s="7"/>
      <c r="DR40" s="11" t="s">
        <v>38</v>
      </c>
      <c r="DS40" s="11" t="s">
        <v>38</v>
      </c>
      <c r="DT40" s="11">
        <v>251</v>
      </c>
      <c r="DU40" s="11">
        <v>7.1</v>
      </c>
      <c r="DV40" s="11">
        <v>92.9</v>
      </c>
      <c r="DW40" s="11" t="s">
        <v>38</v>
      </c>
      <c r="DX40" s="11" t="s">
        <v>38</v>
      </c>
      <c r="DY40" s="11" t="s">
        <v>38</v>
      </c>
      <c r="DZ40" s="11" t="s">
        <v>38</v>
      </c>
      <c r="EA40" s="11">
        <v>0</v>
      </c>
      <c r="EB40" s="7"/>
      <c r="EC40" s="7"/>
      <c r="ED40" s="125">
        <v>1</v>
      </c>
      <c r="EE40" s="125">
        <v>10</v>
      </c>
      <c r="EF40" s="7"/>
      <c r="EG40" s="9">
        <v>2</v>
      </c>
      <c r="EH40" s="9">
        <v>0</v>
      </c>
      <c r="EI40" s="9">
        <v>164</v>
      </c>
      <c r="EJ40" s="9">
        <v>70</v>
      </c>
      <c r="EK40" s="84">
        <f>EJ40/(EI40*EI40*0.01*0.01)</f>
        <v>26.026174895895302</v>
      </c>
      <c r="EL40" s="9">
        <v>0</v>
      </c>
      <c r="EM40" s="9" t="s">
        <v>38</v>
      </c>
      <c r="EN40" s="9">
        <v>2</v>
      </c>
      <c r="EO40" s="9">
        <v>1</v>
      </c>
      <c r="EP40" s="9">
        <v>4</v>
      </c>
      <c r="EQ40" s="288">
        <v>43178</v>
      </c>
      <c r="ER40" s="443">
        <v>8707</v>
      </c>
      <c r="ES40" s="299">
        <v>75</v>
      </c>
      <c r="ET40" s="299">
        <v>37474</v>
      </c>
      <c r="EU40" s="299">
        <v>2</v>
      </c>
      <c r="EV40" s="433">
        <v>999.30666666666662</v>
      </c>
      <c r="EW40" s="468">
        <v>3295</v>
      </c>
      <c r="EX40" s="435">
        <v>87.86666666666666</v>
      </c>
      <c r="EY40" s="436">
        <v>878.66666666666663</v>
      </c>
      <c r="EZ40" s="452">
        <v>40</v>
      </c>
      <c r="FA40" s="351">
        <v>16896</v>
      </c>
      <c r="FB40" s="351">
        <v>350</v>
      </c>
      <c r="FC40" s="220"/>
      <c r="FD40" s="658">
        <v>422.4</v>
      </c>
      <c r="FE40" s="659">
        <v>147.84</v>
      </c>
      <c r="FF40" s="660">
        <v>5.9433621933621925</v>
      </c>
      <c r="FG40" s="661"/>
      <c r="FH40" s="612"/>
      <c r="FI40" s="612"/>
      <c r="FJ40" s="732"/>
      <c r="FK40" s="514"/>
      <c r="FL40" s="114"/>
      <c r="FM40" s="157">
        <v>8.792762982334418</v>
      </c>
      <c r="FN40" s="145">
        <f t="shared" si="17"/>
        <v>8.7866666666666662E-2</v>
      </c>
      <c r="FO40" s="114"/>
      <c r="FP40" s="157">
        <v>8.792762982334418</v>
      </c>
      <c r="FQ40" s="145">
        <v>8.7866666666666662E-2</v>
      </c>
      <c r="FR40" s="147">
        <f t="shared" si="20"/>
        <v>2.85660091047041</v>
      </c>
      <c r="FS40" s="114"/>
      <c r="FT40" s="114"/>
      <c r="FU40" s="114"/>
      <c r="FV40" s="114"/>
      <c r="FW40" s="114"/>
      <c r="FX40" s="55"/>
      <c r="FY40" s="152"/>
      <c r="FZ40" s="213"/>
      <c r="GA40" s="214">
        <v>0.21414698880000002</v>
      </c>
      <c r="GB40" s="215"/>
      <c r="GC40" s="156"/>
      <c r="GD40" s="156"/>
      <c r="GE40" s="156"/>
      <c r="GF40" s="156"/>
      <c r="GG40" s="156"/>
      <c r="GH40" s="156"/>
      <c r="GI40" s="156"/>
      <c r="GJ40" s="156"/>
      <c r="GK40" s="156"/>
      <c r="GL40" s="156"/>
      <c r="GM40" s="156"/>
      <c r="GN40" s="156"/>
      <c r="GO40" s="156"/>
      <c r="GP40" s="156"/>
      <c r="GQ40" s="156"/>
      <c r="GR40" s="156"/>
      <c r="GS40" s="156"/>
      <c r="GT40" s="156"/>
      <c r="GU40" s="156"/>
      <c r="GV40" s="156"/>
      <c r="GW40" s="156"/>
      <c r="GX40" s="156"/>
      <c r="GY40" s="156"/>
      <c r="GZ40" s="156"/>
      <c r="HA40" s="156"/>
      <c r="HB40" s="156"/>
      <c r="HC40" s="156"/>
      <c r="HD40" s="156"/>
      <c r="HE40" s="156"/>
      <c r="HF40" s="156"/>
      <c r="HG40" s="156"/>
      <c r="HH40" s="156"/>
      <c r="HI40" s="156"/>
      <c r="HJ40" s="156"/>
      <c r="HK40" s="156"/>
      <c r="HL40" s="156"/>
      <c r="HM40" s="156"/>
      <c r="HN40" s="156"/>
      <c r="HO40" s="156"/>
      <c r="HP40" s="156"/>
      <c r="HQ40" s="156"/>
      <c r="HR40" s="156"/>
      <c r="HS40" s="156"/>
      <c r="HT40" s="156"/>
      <c r="HU40" s="156"/>
      <c r="HV40" s="156"/>
      <c r="HW40" s="156"/>
    </row>
    <row r="41" spans="1:231" x14ac:dyDescent="0.3">
      <c r="A41" s="7">
        <v>135</v>
      </c>
      <c r="B41" s="7">
        <f>COUNTIFS($D$3:D41,D41,$F$3:F41,F41)</f>
        <v>1</v>
      </c>
      <c r="C41" s="14">
        <v>8785</v>
      </c>
      <c r="D41" s="328" t="s">
        <v>1329</v>
      </c>
      <c r="E41" s="17" t="s">
        <v>736</v>
      </c>
      <c r="F41" s="17">
        <v>536207267</v>
      </c>
      <c r="G41" s="11">
        <v>65</v>
      </c>
      <c r="H41" s="17" t="s">
        <v>1330</v>
      </c>
      <c r="I41" s="379" t="s">
        <v>511</v>
      </c>
      <c r="J41" s="380" t="s">
        <v>35</v>
      </c>
      <c r="K41" s="55" t="s">
        <v>36</v>
      </c>
      <c r="L41" s="11">
        <v>28</v>
      </c>
      <c r="M41" s="17" t="s">
        <v>493</v>
      </c>
      <c r="N41" s="17" t="s">
        <v>38</v>
      </c>
      <c r="O41" s="11"/>
      <c r="P41" s="17" t="s">
        <v>600</v>
      </c>
      <c r="Q41" s="11"/>
      <c r="R41" s="11"/>
      <c r="S41" s="770" t="s">
        <v>122</v>
      </c>
      <c r="T41" s="453" t="s">
        <v>123</v>
      </c>
      <c r="U41" s="601" t="s">
        <v>124</v>
      </c>
      <c r="V41" s="602" t="s">
        <v>125</v>
      </c>
      <c r="W41" s="454" t="s">
        <v>126</v>
      </c>
      <c r="X41" s="766" t="s">
        <v>124</v>
      </c>
      <c r="Y41" s="454" t="s">
        <v>124</v>
      </c>
      <c r="Z41" s="863" t="s">
        <v>124</v>
      </c>
      <c r="AA41" s="476" t="s">
        <v>124</v>
      </c>
      <c r="AB41" s="11"/>
      <c r="AC41" s="163"/>
      <c r="AD41" s="864"/>
      <c r="AE41" s="17" t="s">
        <v>124</v>
      </c>
      <c r="AF41" s="11"/>
      <c r="AG41" s="58" t="s">
        <v>128</v>
      </c>
      <c r="AH41" s="178"/>
      <c r="AI41" s="7"/>
      <c r="AJ41" s="7"/>
      <c r="AK41" s="189">
        <v>14.7</v>
      </c>
      <c r="AL41" s="7"/>
      <c r="AM41" s="7"/>
      <c r="AN41" s="7"/>
      <c r="AO41" s="934">
        <v>35.299999999999997</v>
      </c>
      <c r="AP41" s="39">
        <v>59.9</v>
      </c>
      <c r="AQ41" s="40">
        <v>4</v>
      </c>
      <c r="AR41" s="41">
        <f t="shared" si="21"/>
        <v>99.199999999999989</v>
      </c>
      <c r="AS41" s="42">
        <f t="shared" si="22"/>
        <v>0.58931552587646074</v>
      </c>
      <c r="AT41" s="43">
        <f t="shared" si="23"/>
        <v>2.357262103505843</v>
      </c>
      <c r="AU41" s="44">
        <f t="shared" si="24"/>
        <v>0.55242566510172142</v>
      </c>
      <c r="AV41" s="45">
        <v>31.593499999999999</v>
      </c>
      <c r="AW41" s="45">
        <f t="shared" si="25"/>
        <v>89.5</v>
      </c>
      <c r="AX41" s="46">
        <v>1.9414999999999998</v>
      </c>
      <c r="AY41" s="45">
        <v>5.5</v>
      </c>
      <c r="AZ41" s="9" t="s">
        <v>121</v>
      </c>
      <c r="BA41" s="47">
        <v>0.9</v>
      </c>
      <c r="BB41" s="187">
        <v>0.18</v>
      </c>
      <c r="BC41" s="317"/>
      <c r="BD41" s="317"/>
      <c r="BE41" s="7"/>
      <c r="BF41" s="7"/>
      <c r="BG41" s="7"/>
      <c r="BH41" s="7"/>
      <c r="BI41" s="48"/>
      <c r="BJ41" s="7">
        <v>45.8</v>
      </c>
      <c r="BK41" s="7">
        <v>54.6</v>
      </c>
      <c r="BL41" s="195">
        <v>0.83882783882783873</v>
      </c>
      <c r="BM41" s="79">
        <v>0.1</v>
      </c>
      <c r="BN41" s="80">
        <f>BM41*100/AO41</f>
        <v>0.28328611898016998</v>
      </c>
      <c r="BO41" s="9" t="s">
        <v>121</v>
      </c>
      <c r="BP41" s="7">
        <v>1</v>
      </c>
      <c r="BQ41" s="48">
        <v>0.9</v>
      </c>
      <c r="BR41" s="81"/>
      <c r="BS41" s="80">
        <f t="shared" si="27"/>
        <v>35.1</v>
      </c>
      <c r="BT41" s="84">
        <v>93.5</v>
      </c>
      <c r="BU41" s="305">
        <v>32763</v>
      </c>
      <c r="BV41" s="84">
        <v>6.5</v>
      </c>
      <c r="BW41" s="561">
        <v>55.3</v>
      </c>
      <c r="BX41" s="84">
        <v>17.5</v>
      </c>
      <c r="BY41" s="84">
        <v>10.5</v>
      </c>
      <c r="BZ41" s="84">
        <v>17.600000000000001</v>
      </c>
      <c r="CA41" s="84">
        <v>10.5</v>
      </c>
      <c r="CB41" s="84">
        <v>57.3</v>
      </c>
      <c r="CC41" s="84">
        <v>34.299999999999997</v>
      </c>
      <c r="CD41" s="84">
        <v>2.86</v>
      </c>
      <c r="CE41" s="7"/>
      <c r="CF41" s="7"/>
      <c r="CG41" s="7"/>
      <c r="CH41" s="7"/>
      <c r="CI41" s="7"/>
      <c r="CJ41" s="7"/>
      <c r="CK41" s="7"/>
      <c r="CL41" s="45">
        <f t="shared" si="26"/>
        <v>0.99431818181818177</v>
      </c>
      <c r="CM41" s="7"/>
      <c r="CN41" s="7"/>
      <c r="CO41" s="605"/>
      <c r="CP41" s="606"/>
      <c r="CQ41" s="606"/>
      <c r="CR41" s="606"/>
      <c r="CS41" s="606"/>
      <c r="CT41" s="606"/>
      <c r="CU41" s="606"/>
      <c r="CV41" s="606"/>
      <c r="CW41" s="36"/>
      <c r="CX41" s="7"/>
      <c r="CY41" s="121"/>
      <c r="CZ41" s="121">
        <v>3</v>
      </c>
      <c r="DA41" s="9" t="s">
        <v>17</v>
      </c>
      <c r="DB41" s="111" t="s">
        <v>17</v>
      </c>
      <c r="DC41" s="35"/>
      <c r="DD41" s="35"/>
      <c r="DE41" s="11"/>
      <c r="DF41" s="11"/>
      <c r="DG41" s="11"/>
      <c r="DH41" s="11"/>
      <c r="DI41" s="202" t="s">
        <v>294</v>
      </c>
      <c r="DJ41" s="287" t="s">
        <v>128</v>
      </c>
      <c r="DK41" s="245">
        <v>2</v>
      </c>
      <c r="DL41" s="7"/>
      <c r="DM41" s="7"/>
      <c r="DN41" s="7"/>
      <c r="DO41" s="7"/>
      <c r="DP41" s="7"/>
      <c r="DQ41" s="7"/>
      <c r="DR41" s="11" t="s">
        <v>38</v>
      </c>
      <c r="DS41" s="11" t="s">
        <v>38</v>
      </c>
      <c r="DT41" s="11">
        <v>310</v>
      </c>
      <c r="DU41" s="11">
        <v>22.3</v>
      </c>
      <c r="DV41" s="11">
        <v>77.7</v>
      </c>
      <c r="DW41" s="11" t="s">
        <v>38</v>
      </c>
      <c r="DX41" s="11" t="s">
        <v>38</v>
      </c>
      <c r="DY41" s="11" t="s">
        <v>38</v>
      </c>
      <c r="DZ41" s="11" t="s">
        <v>38</v>
      </c>
      <c r="EA41" s="11">
        <v>0</v>
      </c>
      <c r="EB41" s="7"/>
      <c r="EC41" s="7"/>
      <c r="ED41" s="125" t="s">
        <v>493</v>
      </c>
      <c r="EE41" s="125">
        <v>28</v>
      </c>
      <c r="EF41" s="7"/>
      <c r="EG41" s="7">
        <v>3</v>
      </c>
      <c r="EH41" s="9">
        <v>0</v>
      </c>
      <c r="EI41" s="9">
        <v>169</v>
      </c>
      <c r="EJ41" s="9">
        <v>95</v>
      </c>
      <c r="EK41" s="84">
        <f>EJ41/(EI41*EI41*0.01*0.01)</f>
        <v>33.26214068134869</v>
      </c>
      <c r="EL41" s="9">
        <v>2</v>
      </c>
      <c r="EM41" s="9" t="s">
        <v>38</v>
      </c>
      <c r="EN41" s="9">
        <v>2</v>
      </c>
      <c r="EO41" s="9">
        <v>1</v>
      </c>
      <c r="EP41" s="565" t="s">
        <v>38</v>
      </c>
      <c r="EQ41" s="9"/>
      <c r="ER41" s="328">
        <v>8785</v>
      </c>
      <c r="ES41" s="476">
        <v>75</v>
      </c>
      <c r="ET41" s="476">
        <v>34025</v>
      </c>
      <c r="EU41" s="476">
        <v>2</v>
      </c>
      <c r="EV41" s="494">
        <v>907.33333333333337</v>
      </c>
      <c r="EW41" s="495">
        <v>3792</v>
      </c>
      <c r="EX41" s="496">
        <v>101.12</v>
      </c>
      <c r="EY41" s="489">
        <v>2831.36</v>
      </c>
      <c r="EZ41" s="872">
        <v>40</v>
      </c>
      <c r="FA41" s="628">
        <v>36160</v>
      </c>
      <c r="FB41" s="628">
        <v>1000</v>
      </c>
      <c r="FC41" s="55"/>
      <c r="FD41" s="629">
        <v>904</v>
      </c>
      <c r="FE41" s="630">
        <v>904</v>
      </c>
      <c r="FF41" s="631">
        <v>3.1320353982300886</v>
      </c>
      <c r="FG41" s="610"/>
      <c r="FH41" s="615"/>
      <c r="FI41" s="612"/>
      <c r="FJ41" s="616"/>
      <c r="FK41" s="514"/>
      <c r="FL41" s="114"/>
      <c r="FM41" s="157">
        <v>11.144746509919177</v>
      </c>
      <c r="FN41" s="145">
        <f t="shared" si="17"/>
        <v>0.10112</v>
      </c>
      <c r="FO41" s="114"/>
      <c r="FP41" s="157">
        <v>11.144746509919177</v>
      </c>
      <c r="FQ41" s="145">
        <v>0.10112</v>
      </c>
      <c r="FR41" s="147">
        <f t="shared" si="20"/>
        <v>3.0656645569620253</v>
      </c>
      <c r="FS41" s="114"/>
      <c r="FT41" s="114"/>
      <c r="FU41" s="114"/>
      <c r="FV41" s="114"/>
      <c r="FW41" s="114"/>
      <c r="FX41" s="55"/>
      <c r="FY41" s="152"/>
      <c r="FZ41" s="213"/>
      <c r="GA41" s="644">
        <v>1.6278474602000004</v>
      </c>
      <c r="GB41" s="215"/>
      <c r="GC41" s="156"/>
      <c r="GD41" s="156"/>
      <c r="GE41" s="156"/>
      <c r="GF41" s="156"/>
      <c r="GG41" s="156"/>
      <c r="GH41" s="156"/>
      <c r="GI41" s="156"/>
      <c r="GJ41" s="156"/>
      <c r="GK41" s="156"/>
      <c r="GL41" s="156"/>
      <c r="GM41" s="156"/>
      <c r="GN41" s="156"/>
      <c r="GO41" s="156"/>
      <c r="GP41" s="156"/>
      <c r="GQ41" s="156"/>
      <c r="GR41" s="156"/>
      <c r="GS41" s="156"/>
      <c r="GT41" s="156"/>
      <c r="GU41" s="156"/>
      <c r="GV41" s="156"/>
      <c r="GW41" s="156"/>
      <c r="GX41" s="156"/>
      <c r="GY41" s="156"/>
      <c r="GZ41" s="156"/>
      <c r="HA41" s="156"/>
      <c r="HB41" s="156"/>
      <c r="HC41" s="156"/>
      <c r="HD41" s="156"/>
      <c r="HE41" s="156"/>
      <c r="HF41" s="156"/>
      <c r="HG41" s="156"/>
      <c r="HH41" s="156"/>
      <c r="HI41" s="156"/>
      <c r="HJ41" s="156"/>
      <c r="HK41" s="156"/>
      <c r="HL41" s="156"/>
      <c r="HM41" s="156"/>
      <c r="HN41" s="156"/>
      <c r="HO41" s="156"/>
      <c r="HP41" s="156"/>
      <c r="HQ41" s="156"/>
      <c r="HR41" s="156"/>
      <c r="HS41" s="156"/>
      <c r="HT41" s="156"/>
      <c r="HU41" s="156"/>
      <c r="HV41" s="156"/>
      <c r="HW41" s="156"/>
    </row>
    <row r="42" spans="1:231" x14ac:dyDescent="0.3">
      <c r="A42" s="7">
        <v>137</v>
      </c>
      <c r="B42" s="7">
        <f>COUNTIFS($D$3:D42,D42,$F$3:F42,F42)</f>
        <v>1</v>
      </c>
      <c r="C42" s="14">
        <v>8792</v>
      </c>
      <c r="D42" s="328" t="s">
        <v>953</v>
      </c>
      <c r="E42" s="17" t="s">
        <v>490</v>
      </c>
      <c r="F42" s="17">
        <v>6062131141</v>
      </c>
      <c r="G42" s="11">
        <v>58</v>
      </c>
      <c r="H42" s="17" t="s">
        <v>954</v>
      </c>
      <c r="I42" s="379" t="s">
        <v>955</v>
      </c>
      <c r="J42" s="380" t="s">
        <v>35</v>
      </c>
      <c r="K42" s="55" t="s">
        <v>36</v>
      </c>
      <c r="L42" s="11">
        <v>27</v>
      </c>
      <c r="M42" s="17" t="s">
        <v>618</v>
      </c>
      <c r="N42" s="17" t="s">
        <v>38</v>
      </c>
      <c r="O42" s="11"/>
      <c r="P42" s="17" t="s">
        <v>600</v>
      </c>
      <c r="Q42" s="11"/>
      <c r="R42" s="11"/>
      <c r="S42" s="770" t="s">
        <v>122</v>
      </c>
      <c r="T42" s="453" t="s">
        <v>123</v>
      </c>
      <c r="U42" s="601" t="s">
        <v>124</v>
      </c>
      <c r="V42" s="602" t="s">
        <v>125</v>
      </c>
      <c r="W42" s="454" t="s">
        <v>126</v>
      </c>
      <c r="X42" s="766" t="s">
        <v>124</v>
      </c>
      <c r="Y42" s="454" t="s">
        <v>124</v>
      </c>
      <c r="Z42" s="863" t="s">
        <v>124</v>
      </c>
      <c r="AA42" s="476" t="s">
        <v>124</v>
      </c>
      <c r="AB42" s="11"/>
      <c r="AC42" s="163"/>
      <c r="AD42" s="864"/>
      <c r="AE42" s="17" t="s">
        <v>124</v>
      </c>
      <c r="AF42" s="11"/>
      <c r="AG42" s="58" t="s">
        <v>128</v>
      </c>
      <c r="AH42" s="178"/>
      <c r="AI42" s="7"/>
      <c r="AJ42" s="7"/>
      <c r="AK42" s="189">
        <v>6.67</v>
      </c>
      <c r="AL42" s="7"/>
      <c r="AM42" s="7"/>
      <c r="AN42" s="7"/>
      <c r="AO42" s="934">
        <v>12.1</v>
      </c>
      <c r="AP42" s="39">
        <v>79.2</v>
      </c>
      <c r="AQ42" s="40">
        <v>7</v>
      </c>
      <c r="AR42" s="41">
        <f t="shared" si="21"/>
        <v>98.3</v>
      </c>
      <c r="AS42" s="42">
        <f t="shared" si="22"/>
        <v>0.15277777777777776</v>
      </c>
      <c r="AT42" s="43">
        <f t="shared" si="23"/>
        <v>1.0694444444444444</v>
      </c>
      <c r="AU42" s="44">
        <f t="shared" si="24"/>
        <v>0.14037122969837587</v>
      </c>
      <c r="AV42" s="45">
        <v>11.119899999999999</v>
      </c>
      <c r="AW42" s="45">
        <f t="shared" si="25"/>
        <v>91.9</v>
      </c>
      <c r="AX42" s="46">
        <v>0.37509999999999999</v>
      </c>
      <c r="AY42" s="45">
        <v>3.1</v>
      </c>
      <c r="AZ42" s="9" t="s">
        <v>121</v>
      </c>
      <c r="BA42" s="47">
        <v>8.6999999999999993</v>
      </c>
      <c r="BB42" s="187">
        <v>0.02</v>
      </c>
      <c r="BC42" s="317"/>
      <c r="BD42" s="317"/>
      <c r="BE42" s="7"/>
      <c r="BF42" s="7"/>
      <c r="BG42" s="7"/>
      <c r="BH42" s="7"/>
      <c r="BI42" s="48"/>
      <c r="BJ42" s="7">
        <v>30.5</v>
      </c>
      <c r="BK42" s="7">
        <v>68.2</v>
      </c>
      <c r="BL42" s="78">
        <v>0.4472140762463343</v>
      </c>
      <c r="BM42" s="79">
        <v>0</v>
      </c>
      <c r="BN42" s="80">
        <f>BM42*100/AO42</f>
        <v>0</v>
      </c>
      <c r="BO42" s="9" t="s">
        <v>121</v>
      </c>
      <c r="BP42" s="7">
        <v>3</v>
      </c>
      <c r="BQ42" s="48">
        <v>5.3</v>
      </c>
      <c r="BR42" s="81"/>
      <c r="BS42" s="80">
        <f t="shared" si="27"/>
        <v>69.099999999999994</v>
      </c>
      <c r="BT42" s="84">
        <v>96.7</v>
      </c>
      <c r="BU42" s="305">
        <v>87576</v>
      </c>
      <c r="BV42" s="84">
        <v>3.2999999999999972</v>
      </c>
      <c r="BW42" s="346">
        <v>76.2</v>
      </c>
      <c r="BX42" s="84">
        <v>34.9</v>
      </c>
      <c r="BY42" s="84">
        <v>27.6</v>
      </c>
      <c r="BZ42" s="84">
        <v>34.200000000000003</v>
      </c>
      <c r="CA42" s="84">
        <v>27.1</v>
      </c>
      <c r="CB42" s="84">
        <v>27.1</v>
      </c>
      <c r="CC42" s="84">
        <v>21.5</v>
      </c>
      <c r="CD42" s="84">
        <v>0.61</v>
      </c>
      <c r="CE42" s="7"/>
      <c r="CF42" s="7"/>
      <c r="CG42" s="7"/>
      <c r="CH42" s="7"/>
      <c r="CI42" s="7"/>
      <c r="CJ42" s="7"/>
      <c r="CK42" s="7"/>
      <c r="CL42" s="45">
        <f t="shared" si="26"/>
        <v>1.0204678362573099</v>
      </c>
      <c r="CM42" s="7"/>
      <c r="CN42" s="7"/>
      <c r="CO42" s="605"/>
      <c r="CP42" s="606"/>
      <c r="CQ42" s="606"/>
      <c r="CR42" s="606"/>
      <c r="CS42" s="606"/>
      <c r="CT42" s="606"/>
      <c r="CU42" s="606"/>
      <c r="CV42" s="606"/>
      <c r="CW42" s="36"/>
      <c r="CX42" s="7"/>
      <c r="CY42" s="121"/>
      <c r="CZ42" s="121"/>
      <c r="DA42" s="9" t="s">
        <v>17</v>
      </c>
      <c r="DB42" s="111" t="s">
        <v>17</v>
      </c>
      <c r="DC42" s="35"/>
      <c r="DD42" s="35"/>
      <c r="DE42" s="11"/>
      <c r="DF42" s="11"/>
      <c r="DG42" s="11"/>
      <c r="DH42" s="11"/>
      <c r="DI42" s="202" t="s">
        <v>294</v>
      </c>
      <c r="DJ42" s="287" t="s">
        <v>128</v>
      </c>
      <c r="DK42" s="245">
        <v>2</v>
      </c>
      <c r="DL42" s="7"/>
      <c r="DM42" s="7"/>
      <c r="DN42" s="7"/>
      <c r="DO42" s="7"/>
      <c r="DP42" s="7"/>
      <c r="DQ42" s="7"/>
      <c r="DR42" s="11" t="s">
        <v>38</v>
      </c>
      <c r="DS42" s="11" t="s">
        <v>38</v>
      </c>
      <c r="DT42" s="11">
        <v>178</v>
      </c>
      <c r="DU42" s="11">
        <v>19.100000000000001</v>
      </c>
      <c r="DV42" s="11">
        <v>80.900000000000006</v>
      </c>
      <c r="DW42" s="11" t="s">
        <v>38</v>
      </c>
      <c r="DX42" s="11" t="s">
        <v>38</v>
      </c>
      <c r="DY42" s="11" t="s">
        <v>38</v>
      </c>
      <c r="DZ42" s="11" t="s">
        <v>38</v>
      </c>
      <c r="EA42" s="11">
        <v>0</v>
      </c>
      <c r="EB42" s="7"/>
      <c r="EC42" s="7"/>
      <c r="ED42" s="125" t="s">
        <v>618</v>
      </c>
      <c r="EE42" s="125">
        <v>27</v>
      </c>
      <c r="EF42" s="7"/>
      <c r="EG42" s="7">
        <v>3</v>
      </c>
      <c r="EH42" s="9">
        <v>1</v>
      </c>
      <c r="EI42" s="9">
        <v>160</v>
      </c>
      <c r="EJ42" s="9">
        <v>60</v>
      </c>
      <c r="EK42" s="84">
        <f>EJ42/(EI42*EI42*0.01*0.01)</f>
        <v>23.4375</v>
      </c>
      <c r="EL42" s="9">
        <v>2</v>
      </c>
      <c r="EM42" s="9" t="s">
        <v>38</v>
      </c>
      <c r="EN42" s="9">
        <v>0</v>
      </c>
      <c r="EO42" s="9">
        <v>0</v>
      </c>
      <c r="EP42" s="565">
        <v>4</v>
      </c>
      <c r="EQ42" s="288">
        <v>43200</v>
      </c>
      <c r="ER42" s="328">
        <v>8792</v>
      </c>
      <c r="ES42" s="476">
        <v>75</v>
      </c>
      <c r="ET42" s="476">
        <v>10953</v>
      </c>
      <c r="EU42" s="476">
        <v>2</v>
      </c>
      <c r="EV42" s="494">
        <v>292.08</v>
      </c>
      <c r="EW42" s="495">
        <v>2837</v>
      </c>
      <c r="EX42" s="496">
        <v>75.653333333333336</v>
      </c>
      <c r="EY42" s="489">
        <v>2042.64</v>
      </c>
      <c r="EZ42" s="872">
        <v>40</v>
      </c>
      <c r="FA42" s="628">
        <v>34013</v>
      </c>
      <c r="FB42" s="628">
        <v>1000</v>
      </c>
      <c r="FC42" s="55"/>
      <c r="FD42" s="629">
        <v>850.32500000000005</v>
      </c>
      <c r="FE42" s="630">
        <v>850.32500000000005</v>
      </c>
      <c r="FF42" s="631">
        <v>2.4021873989357014</v>
      </c>
      <c r="FG42" s="610"/>
      <c r="FH42" s="615"/>
      <c r="FI42" s="612"/>
      <c r="FJ42" s="616"/>
      <c r="FK42" s="514"/>
      <c r="FL42" s="114"/>
      <c r="FM42" s="157">
        <v>25.901579475942665</v>
      </c>
      <c r="FN42" s="145">
        <f t="shared" si="17"/>
        <v>7.5653333333333336E-2</v>
      </c>
      <c r="FO42" s="114"/>
      <c r="FP42" s="157">
        <v>25.901579475942665</v>
      </c>
      <c r="FQ42" s="145">
        <v>7.5653333333333336E-2</v>
      </c>
      <c r="FR42" s="147">
        <f t="shared" si="20"/>
        <v>2.3528375044060628</v>
      </c>
      <c r="FS42" s="114"/>
      <c r="FT42" s="114"/>
      <c r="FU42" s="114"/>
      <c r="FV42" s="114"/>
      <c r="FW42" s="114"/>
      <c r="FX42" s="55"/>
      <c r="FY42" s="152"/>
      <c r="FZ42" s="213"/>
      <c r="GA42" s="11"/>
      <c r="GB42" s="215"/>
      <c r="GC42" s="156"/>
      <c r="GD42" s="156"/>
      <c r="GE42" s="156"/>
      <c r="GF42" s="156"/>
      <c r="GG42" s="156"/>
      <c r="GH42" s="156"/>
      <c r="GI42" s="156"/>
      <c r="GJ42" s="156"/>
      <c r="GK42" s="156"/>
      <c r="GL42" s="156"/>
      <c r="GM42" s="156"/>
      <c r="GN42" s="156"/>
      <c r="GO42" s="156"/>
      <c r="GP42" s="156"/>
      <c r="GQ42" s="156"/>
      <c r="GR42" s="156"/>
      <c r="GS42" s="156"/>
      <c r="GT42" s="156"/>
      <c r="GU42" s="156"/>
      <c r="GV42" s="156"/>
      <c r="GW42" s="156"/>
      <c r="GX42" s="156"/>
      <c r="GY42" s="156"/>
      <c r="GZ42" s="156"/>
      <c r="HA42" s="156"/>
      <c r="HB42" s="156"/>
      <c r="HC42" s="156"/>
      <c r="HD42" s="156"/>
      <c r="HE42" s="156"/>
      <c r="HF42" s="156"/>
      <c r="HG42" s="156"/>
      <c r="HH42" s="156"/>
      <c r="HI42" s="156"/>
      <c r="HJ42" s="156"/>
      <c r="HK42" s="156"/>
      <c r="HL42" s="156"/>
      <c r="HM42" s="156"/>
      <c r="HN42" s="156"/>
      <c r="HO42" s="156"/>
      <c r="HP42" s="156"/>
      <c r="HQ42" s="156"/>
      <c r="HR42" s="156"/>
      <c r="HS42" s="156"/>
      <c r="HT42" s="156"/>
      <c r="HU42" s="156"/>
      <c r="HV42" s="156"/>
      <c r="HW42" s="156"/>
    </row>
    <row r="43" spans="1:231" x14ac:dyDescent="0.3">
      <c r="A43" s="7">
        <v>147</v>
      </c>
      <c r="B43" s="7">
        <f>COUNTIFS($D$3:D43,D43,$F$3:F43,F43)</f>
        <v>1</v>
      </c>
      <c r="C43" s="14">
        <v>8823</v>
      </c>
      <c r="D43" s="328" t="s">
        <v>1325</v>
      </c>
      <c r="E43" s="17" t="s">
        <v>564</v>
      </c>
      <c r="F43" s="17">
        <v>5807071039</v>
      </c>
      <c r="G43" s="11">
        <v>60</v>
      </c>
      <c r="H43" s="17" t="s">
        <v>1326</v>
      </c>
      <c r="I43" s="379" t="s">
        <v>513</v>
      </c>
      <c r="J43" s="380" t="s">
        <v>35</v>
      </c>
      <c r="K43" s="55" t="s">
        <v>36</v>
      </c>
      <c r="L43" s="11">
        <v>41</v>
      </c>
      <c r="M43" s="17">
        <v>1</v>
      </c>
      <c r="N43" s="17" t="s">
        <v>38</v>
      </c>
      <c r="O43" s="11"/>
      <c r="P43" s="17" t="s">
        <v>718</v>
      </c>
      <c r="Q43" s="11"/>
      <c r="R43" s="11"/>
      <c r="S43" s="770" t="s">
        <v>122</v>
      </c>
      <c r="T43" s="453" t="s">
        <v>123</v>
      </c>
      <c r="U43" s="601" t="s">
        <v>124</v>
      </c>
      <c r="V43" s="602" t="s">
        <v>125</v>
      </c>
      <c r="W43" s="454" t="s">
        <v>126</v>
      </c>
      <c r="X43" s="766" t="s">
        <v>124</v>
      </c>
      <c r="Y43" s="454" t="s">
        <v>124</v>
      </c>
      <c r="Z43" s="863" t="s">
        <v>124</v>
      </c>
      <c r="AA43" s="476" t="s">
        <v>124</v>
      </c>
      <c r="AB43" s="11"/>
      <c r="AC43" s="163"/>
      <c r="AD43" s="864"/>
      <c r="AE43" s="17">
        <v>0</v>
      </c>
      <c r="AF43" s="11">
        <v>0</v>
      </c>
      <c r="AG43" s="58" t="s">
        <v>444</v>
      </c>
      <c r="AI43" s="7"/>
      <c r="AJ43" s="7"/>
      <c r="AK43" s="189">
        <v>32</v>
      </c>
      <c r="AL43" s="7"/>
      <c r="AM43" s="7"/>
      <c r="AN43" s="7"/>
      <c r="AO43" s="411">
        <v>27.1</v>
      </c>
      <c r="AP43" s="39">
        <v>60.3</v>
      </c>
      <c r="AQ43" s="40">
        <v>10.4</v>
      </c>
      <c r="AR43" s="41">
        <f t="shared" si="21"/>
        <v>97.800000000000011</v>
      </c>
      <c r="AS43" s="42">
        <f t="shared" si="22"/>
        <v>0.44941956882255396</v>
      </c>
      <c r="AT43" s="43">
        <f t="shared" si="23"/>
        <v>4.6739635157545614</v>
      </c>
      <c r="AU43" s="44">
        <f t="shared" si="24"/>
        <v>0.38330975954738333</v>
      </c>
      <c r="AV43" s="45">
        <v>24.959099999999999</v>
      </c>
      <c r="AW43" s="45">
        <f t="shared" si="25"/>
        <v>92.1</v>
      </c>
      <c r="AX43" s="46">
        <v>0.78590000000000004</v>
      </c>
      <c r="AY43" s="45">
        <v>2.9</v>
      </c>
      <c r="AZ43" s="9" t="s">
        <v>121</v>
      </c>
      <c r="BA43" s="47">
        <v>12.6</v>
      </c>
      <c r="BB43" s="187">
        <v>0.34</v>
      </c>
      <c r="BC43" s="317"/>
      <c r="BD43" s="317"/>
      <c r="BE43" s="7"/>
      <c r="BF43" s="7"/>
      <c r="BG43" s="7"/>
      <c r="BH43" s="7"/>
      <c r="BI43" s="48"/>
      <c r="BJ43" s="7">
        <v>48.3</v>
      </c>
      <c r="BK43" s="7">
        <v>50.8</v>
      </c>
      <c r="BL43" s="195">
        <v>0.95078740157480313</v>
      </c>
      <c r="BM43" s="79">
        <v>0.4</v>
      </c>
      <c r="BN43" s="80">
        <f>BM43*100/AO43</f>
        <v>1.4760147601476015</v>
      </c>
      <c r="BO43" s="9" t="s">
        <v>121</v>
      </c>
      <c r="BP43" s="7">
        <v>3.6</v>
      </c>
      <c r="BQ43" s="194">
        <v>3.1</v>
      </c>
      <c r="BR43" s="81"/>
      <c r="BS43" s="80">
        <f t="shared" si="27"/>
        <v>58.099999999999994</v>
      </c>
      <c r="BT43" s="84">
        <v>94.5</v>
      </c>
      <c r="BU43" s="305">
        <v>65894</v>
      </c>
      <c r="BV43" s="84">
        <v>5.5</v>
      </c>
      <c r="BW43" s="346">
        <v>56.4</v>
      </c>
      <c r="BX43" s="84">
        <v>28.4</v>
      </c>
      <c r="BY43" s="84">
        <v>17.100000000000001</v>
      </c>
      <c r="BZ43" s="84">
        <v>29.7</v>
      </c>
      <c r="CA43" s="84">
        <v>17.899999999999999</v>
      </c>
      <c r="CB43" s="84">
        <v>35.4</v>
      </c>
      <c r="CC43" s="84">
        <v>21.4</v>
      </c>
      <c r="CD43" s="84">
        <v>1.71</v>
      </c>
      <c r="CE43" s="7"/>
      <c r="CF43" s="7"/>
      <c r="CG43" s="7"/>
      <c r="CH43" s="7"/>
      <c r="CI43" s="7"/>
      <c r="CJ43" s="7"/>
      <c r="CK43" s="7"/>
      <c r="CL43" s="45">
        <f t="shared" si="26"/>
        <v>0.95622895622895621</v>
      </c>
      <c r="CM43" s="7"/>
      <c r="CN43" s="7"/>
      <c r="CO43" s="605"/>
      <c r="CP43" s="606"/>
      <c r="CQ43" s="606"/>
      <c r="CR43" s="606"/>
      <c r="CS43" s="606"/>
      <c r="CT43" s="606"/>
      <c r="CU43" s="606"/>
      <c r="CV43" s="606"/>
      <c r="CW43" s="36"/>
      <c r="CX43" s="7"/>
      <c r="CY43" s="121"/>
      <c r="CZ43" s="121">
        <v>3</v>
      </c>
      <c r="DA43" s="9" t="s">
        <v>884</v>
      </c>
      <c r="DB43" s="111" t="s">
        <v>884</v>
      </c>
      <c r="DC43" s="35"/>
      <c r="DD43" s="35"/>
      <c r="DE43" s="11"/>
      <c r="DF43" s="11"/>
      <c r="DG43" s="11"/>
      <c r="DH43" s="11"/>
      <c r="DI43" s="243" t="s">
        <v>297</v>
      </c>
      <c r="DJ43" s="287" t="s">
        <v>444</v>
      </c>
      <c r="DK43" s="245">
        <v>2</v>
      </c>
      <c r="DL43" s="7"/>
      <c r="DM43" s="49"/>
      <c r="DN43" s="7"/>
      <c r="DO43" s="7"/>
      <c r="DP43" s="7"/>
      <c r="DQ43" s="7"/>
      <c r="DR43" s="11" t="s">
        <v>38</v>
      </c>
      <c r="DS43" s="11" t="s">
        <v>38</v>
      </c>
      <c r="DT43" s="11">
        <v>464</v>
      </c>
      <c r="DU43" s="11">
        <v>8</v>
      </c>
      <c r="DV43" s="11">
        <v>92</v>
      </c>
      <c r="DW43" s="11" t="s">
        <v>38</v>
      </c>
      <c r="DX43" s="11" t="s">
        <v>38</v>
      </c>
      <c r="DY43" s="11" t="s">
        <v>38</v>
      </c>
      <c r="DZ43" s="11" t="s">
        <v>38</v>
      </c>
      <c r="EA43" s="11" t="s">
        <v>1327</v>
      </c>
      <c r="EB43" s="7"/>
      <c r="EC43" s="7"/>
      <c r="ED43" s="125">
        <v>1</v>
      </c>
      <c r="EE43" s="125">
        <v>41</v>
      </c>
      <c r="EF43" s="7"/>
      <c r="EG43" s="7">
        <v>3</v>
      </c>
      <c r="EH43" s="9">
        <v>1</v>
      </c>
      <c r="EI43" s="9">
        <v>188</v>
      </c>
      <c r="EJ43" s="9">
        <v>120</v>
      </c>
      <c r="EK43" s="84">
        <f>EJ43/(EI43*EI43*0.01*0.01)</f>
        <v>33.952014486192844</v>
      </c>
      <c r="EL43" s="9">
        <v>1</v>
      </c>
      <c r="EM43" s="9" t="s">
        <v>38</v>
      </c>
      <c r="EN43" s="9">
        <v>3</v>
      </c>
      <c r="EO43" s="9">
        <v>1</v>
      </c>
      <c r="EP43" s="9">
        <v>1</v>
      </c>
      <c r="EQ43" s="795" t="s">
        <v>1328</v>
      </c>
      <c r="ER43" s="328">
        <v>8823</v>
      </c>
      <c r="ES43" s="493">
        <v>50</v>
      </c>
      <c r="ET43" s="476">
        <v>20062</v>
      </c>
      <c r="EU43" s="476">
        <v>2</v>
      </c>
      <c r="EV43" s="494">
        <v>802.48</v>
      </c>
      <c r="EW43" s="495">
        <v>8876</v>
      </c>
      <c r="EX43" s="496">
        <v>355.04</v>
      </c>
      <c r="EY43" s="489">
        <v>14556.640000000001</v>
      </c>
      <c r="EZ43" s="689">
        <v>22</v>
      </c>
      <c r="FA43" s="628">
        <v>9468</v>
      </c>
      <c r="FB43" s="628">
        <v>3000</v>
      </c>
      <c r="FC43" s="55"/>
      <c r="FD43" s="629">
        <v>430.36363636363637</v>
      </c>
      <c r="FE43" s="630">
        <v>1291.0909090909092</v>
      </c>
      <c r="FF43" s="631">
        <v>11.274682439093084</v>
      </c>
      <c r="FG43" s="610"/>
      <c r="FH43" s="615"/>
      <c r="FI43" s="612"/>
      <c r="FJ43" s="616"/>
      <c r="FK43" s="514"/>
      <c r="FL43" s="114"/>
      <c r="FM43" s="157">
        <v>44.242847173761341</v>
      </c>
      <c r="FN43" s="145">
        <f t="shared" si="17"/>
        <v>0.35504000000000002</v>
      </c>
      <c r="FO43" s="114"/>
      <c r="FP43" s="157">
        <v>44.242847173761341</v>
      </c>
      <c r="FQ43" s="145">
        <v>0.35504000000000002</v>
      </c>
      <c r="FR43" s="147">
        <f t="shared" si="20"/>
        <v>1.3068949977467328</v>
      </c>
      <c r="FS43" s="49"/>
      <c r="FT43" s="112"/>
      <c r="FU43" s="7"/>
      <c r="FV43" s="112"/>
      <c r="FW43" s="112"/>
      <c r="FX43" s="262"/>
      <c r="FY43" s="152"/>
      <c r="FZ43" s="263"/>
      <c r="GA43" s="735">
        <v>5.9069887362499998</v>
      </c>
      <c r="GB43" s="264"/>
      <c r="GC43" s="156"/>
      <c r="GD43" s="156"/>
      <c r="GE43" s="156"/>
      <c r="GF43" s="156"/>
      <c r="GG43" s="156"/>
      <c r="GH43" s="156"/>
      <c r="GI43" s="156"/>
      <c r="GJ43" s="156"/>
      <c r="GK43" s="156"/>
      <c r="GL43" s="156"/>
      <c r="GM43" s="156"/>
      <c r="GN43" s="156"/>
      <c r="GO43" s="156"/>
      <c r="GP43" s="156"/>
      <c r="GQ43" s="156"/>
      <c r="GR43" s="156"/>
      <c r="GS43" s="156"/>
      <c r="GT43" s="156"/>
      <c r="GU43" s="156"/>
      <c r="GV43" s="156"/>
      <c r="GW43" s="156"/>
      <c r="GX43" s="156"/>
      <c r="GY43" s="156"/>
      <c r="GZ43" s="156"/>
      <c r="HA43" s="156"/>
      <c r="HB43" s="156"/>
      <c r="HC43" s="156"/>
      <c r="HD43" s="156"/>
      <c r="HE43" s="156"/>
      <c r="HF43" s="156"/>
      <c r="HG43" s="156"/>
      <c r="HH43" s="156"/>
      <c r="HI43" s="156"/>
      <c r="HJ43" s="156"/>
      <c r="HK43" s="156"/>
      <c r="HL43" s="156"/>
      <c r="HM43" s="156"/>
      <c r="HN43" s="156"/>
      <c r="HO43" s="156"/>
      <c r="HP43" s="156"/>
      <c r="HQ43" s="156"/>
      <c r="HR43" s="156"/>
      <c r="HS43" s="156"/>
      <c r="HT43" s="156"/>
      <c r="HU43" s="156"/>
      <c r="HV43" s="156"/>
      <c r="HW43" s="156"/>
    </row>
    <row r="44" spans="1:231" x14ac:dyDescent="0.3">
      <c r="A44" s="7">
        <v>183</v>
      </c>
      <c r="B44" s="7">
        <f>COUNTIFS($D$3:D44,D44,$F$3:F44,F44)</f>
        <v>2</v>
      </c>
      <c r="C44" s="14">
        <v>9119</v>
      </c>
      <c r="D44" s="328" t="s">
        <v>953</v>
      </c>
      <c r="E44" s="17" t="s">
        <v>490</v>
      </c>
      <c r="F44" s="330">
        <v>6062131141</v>
      </c>
      <c r="G44" s="11">
        <v>58</v>
      </c>
      <c r="H44" s="17" t="s">
        <v>1002</v>
      </c>
      <c r="I44" s="379" t="s">
        <v>1003</v>
      </c>
      <c r="J44" s="380" t="s">
        <v>35</v>
      </c>
      <c r="K44" s="55" t="s">
        <v>36</v>
      </c>
      <c r="L44" s="17">
        <v>11</v>
      </c>
      <c r="M44" s="17" t="s">
        <v>554</v>
      </c>
      <c r="N44" s="17" t="s">
        <v>38</v>
      </c>
      <c r="O44" s="11"/>
      <c r="P44" s="17" t="s">
        <v>682</v>
      </c>
      <c r="Q44" s="11"/>
      <c r="R44" s="11"/>
      <c r="S44" s="454" t="s">
        <v>124</v>
      </c>
      <c r="T44" s="453" t="s">
        <v>123</v>
      </c>
      <c r="U44" s="601" t="s">
        <v>124</v>
      </c>
      <c r="V44" s="614" t="s">
        <v>741</v>
      </c>
      <c r="W44" s="454" t="s">
        <v>124</v>
      </c>
      <c r="X44" s="766" t="s">
        <v>124</v>
      </c>
      <c r="Y44" s="454" t="s">
        <v>124</v>
      </c>
      <c r="Z44" s="469"/>
      <c r="AA44" s="476" t="s">
        <v>124</v>
      </c>
      <c r="AB44" s="11"/>
      <c r="AC44" s="361">
        <v>42243</v>
      </c>
      <c r="AD44" s="755">
        <v>211.2</v>
      </c>
      <c r="AE44" s="361" t="s">
        <v>124</v>
      </c>
      <c r="AF44" s="361" t="s">
        <v>124</v>
      </c>
      <c r="AG44" s="58" t="s">
        <v>128</v>
      </c>
      <c r="AH44" s="7"/>
      <c r="AI44" s="189"/>
      <c r="AJ44" s="189"/>
      <c r="AK44" s="189"/>
      <c r="AL44" s="189"/>
      <c r="AM44" s="189"/>
      <c r="AN44" s="7"/>
      <c r="AO44" s="411">
        <v>11.5</v>
      </c>
      <c r="AP44" s="39">
        <v>75.3</v>
      </c>
      <c r="AQ44" s="40">
        <v>11.4</v>
      </c>
      <c r="AR44" s="41">
        <f t="shared" si="21"/>
        <v>98.2</v>
      </c>
      <c r="AS44" s="42">
        <f t="shared" si="22"/>
        <v>0.15272244355909695</v>
      </c>
      <c r="AT44" s="43">
        <f t="shared" si="23"/>
        <v>1.7410358565737052</v>
      </c>
      <c r="AU44" s="44">
        <f t="shared" si="24"/>
        <v>0.13264129181084197</v>
      </c>
      <c r="AV44" s="45">
        <v>9.8439999999999994</v>
      </c>
      <c r="AW44" s="45">
        <f t="shared" si="25"/>
        <v>85.6</v>
      </c>
      <c r="AX44" s="46">
        <v>1.0810000000000002</v>
      </c>
      <c r="AY44" s="45">
        <v>9.4</v>
      </c>
      <c r="AZ44" s="9" t="s">
        <v>121</v>
      </c>
      <c r="BA44" s="47">
        <v>5.9</v>
      </c>
      <c r="BB44" s="187" t="s">
        <v>121</v>
      </c>
      <c r="BC44" s="317"/>
      <c r="BD44" s="317"/>
      <c r="BE44" s="7"/>
      <c r="BF44" s="7"/>
      <c r="BG44" s="7"/>
      <c r="BH44" s="7"/>
      <c r="BI44" s="48"/>
      <c r="BJ44" s="7">
        <v>22.2</v>
      </c>
      <c r="BK44" s="7">
        <v>77.8</v>
      </c>
      <c r="BL44" s="78">
        <v>0.28534704370179947</v>
      </c>
      <c r="BM44" s="79" t="s">
        <v>121</v>
      </c>
      <c r="BN44" s="7" t="s">
        <v>121</v>
      </c>
      <c r="BO44" s="9" t="s">
        <v>121</v>
      </c>
      <c r="BP44" s="7">
        <v>9.6</v>
      </c>
      <c r="BQ44" s="48">
        <v>23.7</v>
      </c>
      <c r="BR44" s="81"/>
      <c r="BS44" s="80">
        <f t="shared" si="27"/>
        <v>69</v>
      </c>
      <c r="BT44" s="80">
        <v>96.8</v>
      </c>
      <c r="BU44" s="305">
        <v>73652</v>
      </c>
      <c r="BV44" s="80">
        <v>3.2000000000000028</v>
      </c>
      <c r="BW44" s="80">
        <v>72.099999999999994</v>
      </c>
      <c r="BX44" s="80">
        <v>36.299999999999997</v>
      </c>
      <c r="BY44" s="80">
        <v>27.4</v>
      </c>
      <c r="BZ44" s="80">
        <v>32.700000000000003</v>
      </c>
      <c r="CA44" s="80">
        <v>24.6</v>
      </c>
      <c r="CB44" s="80">
        <v>26.6</v>
      </c>
      <c r="CC44" s="80">
        <v>20.100000000000001</v>
      </c>
      <c r="CD44" s="80">
        <v>0.2</v>
      </c>
      <c r="CE44" s="7"/>
      <c r="CF44" s="7"/>
      <c r="CG44" s="7"/>
      <c r="CH44" s="7"/>
      <c r="CI44" s="7"/>
      <c r="CJ44" s="7"/>
      <c r="CK44" s="7"/>
      <c r="CL44" s="45">
        <f t="shared" si="26"/>
        <v>1.1100917431192658</v>
      </c>
      <c r="CM44" s="7"/>
      <c r="CN44" s="7"/>
      <c r="CO44" s="605"/>
      <c r="CP44" s="606"/>
      <c r="CQ44" s="606"/>
      <c r="CR44" s="606"/>
      <c r="CS44" s="606"/>
      <c r="CT44" s="606"/>
      <c r="CU44" s="606"/>
      <c r="CV44" s="606"/>
      <c r="CW44" s="36"/>
      <c r="CX44" s="7"/>
      <c r="CY44" s="121"/>
      <c r="CZ44" s="121"/>
      <c r="DA44" s="9" t="s">
        <v>17</v>
      </c>
      <c r="DB44" s="111" t="s">
        <v>17</v>
      </c>
      <c r="DC44" s="35"/>
      <c r="DD44" s="35"/>
      <c r="DE44" s="11"/>
      <c r="DF44" s="11"/>
      <c r="DG44" s="11"/>
      <c r="DH44" s="11"/>
      <c r="DI44" s="202" t="s">
        <v>294</v>
      </c>
      <c r="DJ44" s="123" t="s">
        <v>128</v>
      </c>
      <c r="DK44" s="9">
        <v>2</v>
      </c>
      <c r="DL44" s="7"/>
      <c r="DM44" s="113"/>
      <c r="DN44" s="7"/>
      <c r="DO44" s="7"/>
      <c r="DP44" s="7"/>
      <c r="DQ44" s="7"/>
      <c r="DR44" s="11" t="s">
        <v>38</v>
      </c>
      <c r="DS44" s="11" t="s">
        <v>38</v>
      </c>
      <c r="DT44" s="11">
        <v>95</v>
      </c>
      <c r="DU44" s="11">
        <v>6.4</v>
      </c>
      <c r="DV44" s="11">
        <v>93.6</v>
      </c>
      <c r="DW44" s="11" t="s">
        <v>38</v>
      </c>
      <c r="DX44" s="11" t="s">
        <v>38</v>
      </c>
      <c r="DY44" s="11" t="s">
        <v>38</v>
      </c>
      <c r="DZ44" s="11" t="s">
        <v>38</v>
      </c>
      <c r="EA44" s="11">
        <v>0</v>
      </c>
      <c r="EB44" s="7"/>
      <c r="EC44" s="116"/>
      <c r="ED44" s="125"/>
      <c r="EE44" s="125"/>
      <c r="EF44" s="7"/>
      <c r="EG44" s="7"/>
      <c r="EH44" s="7"/>
      <c r="EI44" s="7"/>
      <c r="EJ44" s="7"/>
      <c r="EK44" s="115"/>
      <c r="EL44" s="116"/>
      <c r="EM44" s="7"/>
      <c r="EN44" s="116"/>
      <c r="EO44" s="116"/>
      <c r="EP44" s="8"/>
      <c r="EQ44" s="114"/>
      <c r="ER44" s="753">
        <v>9119</v>
      </c>
      <c r="ES44" s="493">
        <v>64</v>
      </c>
      <c r="ET44" s="476">
        <v>20925</v>
      </c>
      <c r="EU44" s="476">
        <v>2</v>
      </c>
      <c r="EV44" s="494">
        <v>653.90625</v>
      </c>
      <c r="EW44" s="495">
        <v>945</v>
      </c>
      <c r="EX44" s="496">
        <v>29.53125</v>
      </c>
      <c r="EY44" s="489">
        <v>324.84375</v>
      </c>
      <c r="EZ44" s="689">
        <v>24</v>
      </c>
      <c r="FA44" s="628">
        <v>27799</v>
      </c>
      <c r="FB44" s="628">
        <v>200</v>
      </c>
      <c r="FC44" s="55"/>
      <c r="FD44" s="629">
        <v>1158.2916666666667</v>
      </c>
      <c r="FE44" s="630">
        <v>231.65833333333333</v>
      </c>
      <c r="FF44" s="631">
        <v>1.4022536781898629</v>
      </c>
      <c r="FG44" s="610"/>
      <c r="FH44" s="615"/>
      <c r="FI44" s="612"/>
      <c r="FJ44" s="616"/>
      <c r="FK44" s="514"/>
      <c r="FL44" s="114"/>
      <c r="FM44" s="157">
        <v>4.5161290322580649</v>
      </c>
      <c r="FN44" s="145">
        <f t="shared" si="17"/>
        <v>2.9531249999999998E-2</v>
      </c>
      <c r="FO44" s="114"/>
      <c r="FP44" s="157">
        <v>4.5161290322580649</v>
      </c>
      <c r="FQ44" s="145">
        <v>2.9531249999999998E-2</v>
      </c>
      <c r="FR44" s="147">
        <f t="shared" si="20"/>
        <v>3.2169312169312168</v>
      </c>
      <c r="FS44" s="148"/>
      <c r="FT44" s="112"/>
      <c r="FU44" s="49"/>
      <c r="FV44" s="112"/>
      <c r="FW44" s="112"/>
      <c r="FX44" s="262"/>
      <c r="FY44" s="152"/>
      <c r="FZ44" s="263"/>
      <c r="GA44" s="163"/>
      <c r="GB44" s="264"/>
      <c r="GC44" s="156"/>
      <c r="GD44" s="156"/>
      <c r="GE44" s="156"/>
      <c r="GF44" s="156"/>
      <c r="GG44" s="156"/>
      <c r="GH44" s="156"/>
      <c r="GI44" s="156"/>
      <c r="GJ44" s="156"/>
      <c r="GK44" s="156"/>
      <c r="GL44" s="156"/>
      <c r="GM44" s="156"/>
      <c r="GN44" s="156"/>
      <c r="GO44" s="156"/>
      <c r="GP44" s="156"/>
      <c r="GQ44" s="156"/>
      <c r="GR44" s="156"/>
      <c r="GS44" s="156"/>
      <c r="GT44" s="156"/>
      <c r="GU44" s="156"/>
      <c r="GV44" s="156"/>
      <c r="GW44" s="156"/>
      <c r="GX44" s="156"/>
      <c r="GY44" s="156"/>
      <c r="GZ44" s="156"/>
      <c r="HA44" s="156"/>
      <c r="HB44" s="156"/>
      <c r="HC44" s="156"/>
      <c r="HD44" s="156"/>
      <c r="HE44" s="156"/>
      <c r="HF44" s="156"/>
      <c r="HG44" s="156"/>
      <c r="HH44" s="156"/>
      <c r="HI44" s="156"/>
      <c r="HJ44" s="156"/>
      <c r="HK44" s="156"/>
      <c r="HL44" s="156"/>
      <c r="HM44" s="156"/>
      <c r="HN44" s="156"/>
      <c r="HO44" s="156"/>
      <c r="HP44" s="156"/>
      <c r="HQ44" s="156"/>
      <c r="HR44" s="156"/>
      <c r="HS44" s="156"/>
      <c r="HT44" s="156"/>
      <c r="HU44" s="156"/>
      <c r="HV44" s="156"/>
      <c r="HW44" s="156"/>
    </row>
    <row r="45" spans="1:231" x14ac:dyDescent="0.3">
      <c r="A45" s="7">
        <v>207</v>
      </c>
      <c r="B45" s="7">
        <f>COUNTIFS($D$3:D45,D45,$F$3:F45,F45)</f>
        <v>1</v>
      </c>
      <c r="C45" s="14">
        <v>9271</v>
      </c>
      <c r="D45" s="328" t="s">
        <v>1013</v>
      </c>
      <c r="E45" s="17" t="s">
        <v>1014</v>
      </c>
      <c r="F45" s="17">
        <v>435429429</v>
      </c>
      <c r="G45" s="11">
        <v>75</v>
      </c>
      <c r="H45" s="17" t="s">
        <v>1015</v>
      </c>
      <c r="I45" s="470" t="s">
        <v>511</v>
      </c>
      <c r="J45" s="380" t="s">
        <v>35</v>
      </c>
      <c r="K45" s="156" t="s">
        <v>36</v>
      </c>
      <c r="L45" s="11">
        <v>23</v>
      </c>
      <c r="M45" s="11">
        <v>1</v>
      </c>
      <c r="N45" s="17" t="s">
        <v>38</v>
      </c>
      <c r="O45" s="11"/>
      <c r="P45" s="17" t="s">
        <v>682</v>
      </c>
      <c r="Q45" s="11"/>
      <c r="R45" s="11"/>
      <c r="S45" s="454" t="s">
        <v>124</v>
      </c>
      <c r="T45" s="453" t="s">
        <v>123</v>
      </c>
      <c r="U45" s="454" t="s">
        <v>124</v>
      </c>
      <c r="V45" s="474" t="s">
        <v>573</v>
      </c>
      <c r="W45" s="454" t="s">
        <v>124</v>
      </c>
      <c r="X45" s="766" t="s">
        <v>124</v>
      </c>
      <c r="Y45" s="454" t="s">
        <v>124</v>
      </c>
      <c r="Z45" s="455"/>
      <c r="AA45" s="11"/>
      <c r="AB45" s="20"/>
      <c r="AC45" s="56">
        <v>8630</v>
      </c>
      <c r="AD45" s="56">
        <v>216</v>
      </c>
      <c r="AE45" s="56" t="s">
        <v>124</v>
      </c>
      <c r="AF45" s="56" t="s">
        <v>124</v>
      </c>
      <c r="AG45" s="58" t="s">
        <v>444</v>
      </c>
      <c r="AH45" s="20"/>
      <c r="AI45" s="189"/>
      <c r="AJ45" s="189"/>
      <c r="AK45" s="189"/>
      <c r="AL45" s="189"/>
      <c r="AM45" s="189"/>
      <c r="AN45" s="7"/>
      <c r="AO45" s="934">
        <v>19.600000000000001</v>
      </c>
      <c r="AP45" s="39">
        <v>73.7</v>
      </c>
      <c r="AQ45" s="40">
        <v>1.1299999999999999</v>
      </c>
      <c r="AR45" s="41">
        <f t="shared" si="21"/>
        <v>94.43</v>
      </c>
      <c r="AS45" s="42">
        <f t="shared" si="22"/>
        <v>0.26594301221166894</v>
      </c>
      <c r="AT45" s="43">
        <f t="shared" si="23"/>
        <v>0.30051560379918585</v>
      </c>
      <c r="AU45" s="44">
        <f t="shared" si="24"/>
        <v>0.26192703461178674</v>
      </c>
      <c r="AV45" s="45">
        <v>18.17116</v>
      </c>
      <c r="AW45" s="45">
        <f t="shared" si="25"/>
        <v>92.71</v>
      </c>
      <c r="AX45" s="46">
        <v>0.44884000000000007</v>
      </c>
      <c r="AY45" s="45">
        <v>2.29</v>
      </c>
      <c r="AZ45" s="84" t="s">
        <v>121</v>
      </c>
      <c r="BA45" s="235">
        <v>16.8</v>
      </c>
      <c r="BB45" s="187" t="s">
        <v>121</v>
      </c>
      <c r="BC45" s="317"/>
      <c r="BD45" s="317"/>
      <c r="BE45" s="7"/>
      <c r="BF45" s="7"/>
      <c r="BG45" s="7"/>
      <c r="BH45" s="7"/>
      <c r="BI45" s="48"/>
      <c r="BJ45" s="9">
        <v>42.9</v>
      </c>
      <c r="BK45" s="9">
        <v>57.1</v>
      </c>
      <c r="BL45" s="195">
        <v>0.75131348511383533</v>
      </c>
      <c r="BM45" s="79">
        <v>0.1</v>
      </c>
      <c r="BN45" s="80">
        <f>BM45*100/AO45</f>
        <v>0.51020408163265307</v>
      </c>
      <c r="BO45" s="9" t="s">
        <v>121</v>
      </c>
      <c r="BP45" s="84">
        <v>6.69</v>
      </c>
      <c r="BQ45" s="282">
        <v>9.69</v>
      </c>
      <c r="BR45" s="84"/>
      <c r="BS45" s="80">
        <f t="shared" si="27"/>
        <v>40.799999999999997</v>
      </c>
      <c r="BT45" s="221" t="s">
        <v>121</v>
      </c>
      <c r="BU45" s="535" t="s">
        <v>121</v>
      </c>
      <c r="BV45" s="221" t="s">
        <v>121</v>
      </c>
      <c r="BW45" s="422">
        <v>72.099999999999994</v>
      </c>
      <c r="BX45" s="84">
        <v>23.6</v>
      </c>
      <c r="BY45" s="84">
        <v>17.399999999999999</v>
      </c>
      <c r="BZ45" s="84">
        <v>17.2</v>
      </c>
      <c r="CA45" s="84">
        <v>12.7</v>
      </c>
      <c r="CB45" s="84">
        <v>56.9</v>
      </c>
      <c r="CC45" s="84">
        <v>42</v>
      </c>
      <c r="CD45" s="45" t="s">
        <v>121</v>
      </c>
      <c r="CE45" s="7"/>
      <c r="CF45" s="7"/>
      <c r="CG45" s="7"/>
      <c r="CH45" s="7"/>
      <c r="CI45" s="7"/>
      <c r="CJ45" s="7"/>
      <c r="CK45" s="7"/>
      <c r="CL45" s="45">
        <f t="shared" si="26"/>
        <v>1.3720930232558142</v>
      </c>
      <c r="CM45" s="7"/>
      <c r="CN45" s="7"/>
      <c r="CO45" s="618"/>
      <c r="CP45" s="13"/>
      <c r="CQ45" s="13"/>
      <c r="CR45" s="13"/>
      <c r="CS45" s="13"/>
      <c r="CT45" s="13"/>
      <c r="CU45" s="13"/>
      <c r="CV45" s="13"/>
      <c r="CW45" s="36"/>
      <c r="CX45" s="7"/>
      <c r="CY45" s="121"/>
      <c r="CZ45" s="121">
        <v>3</v>
      </c>
      <c r="DA45" s="9" t="s">
        <v>17</v>
      </c>
      <c r="DB45" s="111" t="s">
        <v>17</v>
      </c>
      <c r="DC45" s="35"/>
      <c r="DD45" s="35"/>
      <c r="DE45" s="11"/>
      <c r="DF45" s="11"/>
      <c r="DG45" s="11"/>
      <c r="DH45" s="11"/>
      <c r="DI45" s="202" t="s">
        <v>294</v>
      </c>
      <c r="DJ45" s="123" t="s">
        <v>444</v>
      </c>
      <c r="DK45" s="9">
        <v>2</v>
      </c>
      <c r="DL45" s="7"/>
      <c r="DM45" s="7"/>
      <c r="DN45" s="7"/>
      <c r="DO45" s="7"/>
      <c r="DP45" s="7"/>
      <c r="DQ45" s="7"/>
      <c r="DR45" s="11" t="s">
        <v>38</v>
      </c>
      <c r="DS45" s="11" t="s">
        <v>38</v>
      </c>
      <c r="DT45" s="11">
        <v>185</v>
      </c>
      <c r="DU45" s="11">
        <v>8.1</v>
      </c>
      <c r="DV45" s="11">
        <v>91.9</v>
      </c>
      <c r="DW45" s="11" t="s">
        <v>38</v>
      </c>
      <c r="DX45" s="11" t="s">
        <v>38</v>
      </c>
      <c r="DY45" s="11" t="s">
        <v>38</v>
      </c>
      <c r="DZ45" s="11" t="s">
        <v>38</v>
      </c>
      <c r="EA45" s="11">
        <v>0</v>
      </c>
      <c r="EB45" s="7"/>
      <c r="EC45" s="116"/>
      <c r="ED45" s="125"/>
      <c r="EE45" s="125"/>
      <c r="EF45" s="7"/>
      <c r="EG45" s="7"/>
      <c r="EH45" s="7"/>
      <c r="EI45" s="7"/>
      <c r="EJ45" s="7"/>
      <c r="EK45" s="116"/>
      <c r="EL45" s="116"/>
      <c r="EM45" s="7"/>
      <c r="EN45" s="116"/>
      <c r="EO45" s="116"/>
      <c r="EP45" s="586"/>
      <c r="EQ45" s="114"/>
      <c r="ER45" s="753">
        <v>9271</v>
      </c>
      <c r="ES45" s="467">
        <v>52</v>
      </c>
      <c r="ET45" s="299">
        <v>13150</v>
      </c>
      <c r="EU45" s="299">
        <v>2</v>
      </c>
      <c r="EV45" s="433">
        <v>505.76923076923077</v>
      </c>
      <c r="EW45" s="468">
        <v>3755</v>
      </c>
      <c r="EX45" s="435">
        <v>144.42307692307693</v>
      </c>
      <c r="EY45" s="436">
        <v>3321.7307692307695</v>
      </c>
      <c r="EZ45" s="657">
        <v>20</v>
      </c>
      <c r="FA45" s="351">
        <v>8630</v>
      </c>
      <c r="FB45" s="351">
        <v>1000</v>
      </c>
      <c r="FC45" s="220"/>
      <c r="FD45" s="658">
        <v>431.5</v>
      </c>
      <c r="FE45" s="659">
        <v>431.5</v>
      </c>
      <c r="FF45" s="660">
        <v>7.6981014350655146</v>
      </c>
      <c r="FG45" s="661"/>
      <c r="FH45" s="612"/>
      <c r="FI45" s="612"/>
      <c r="FJ45" s="732"/>
      <c r="FK45" s="514"/>
      <c r="FL45" s="114"/>
      <c r="FM45" s="157">
        <v>28.555133079847909</v>
      </c>
      <c r="FN45" s="145">
        <f t="shared" si="17"/>
        <v>0.14442307692307693</v>
      </c>
      <c r="FO45" s="114"/>
      <c r="FP45" s="157">
        <v>28.555133079847909</v>
      </c>
      <c r="FQ45" s="145">
        <v>0.14442307692307693</v>
      </c>
      <c r="FR45" s="147">
        <f t="shared" si="20"/>
        <v>1.2809587217043941</v>
      </c>
      <c r="FS45" s="114"/>
      <c r="FT45" s="114"/>
      <c r="FU45" s="114"/>
      <c r="FV45" s="114"/>
      <c r="FW45" s="114"/>
      <c r="FX45" s="55"/>
      <c r="FY45" s="152"/>
      <c r="FZ45" s="213"/>
      <c r="GA45" s="11"/>
      <c r="GB45" s="215"/>
      <c r="GC45" s="156"/>
      <c r="GD45" s="156"/>
      <c r="GE45" s="156"/>
      <c r="GF45" s="156"/>
      <c r="GG45" s="156"/>
      <c r="GH45" s="156"/>
      <c r="GI45" s="156"/>
      <c r="GJ45" s="156"/>
      <c r="GK45" s="156"/>
      <c r="GL45" s="156"/>
      <c r="GM45" s="156"/>
      <c r="GN45" s="156"/>
      <c r="GO45" s="156"/>
      <c r="GP45" s="156"/>
      <c r="GQ45" s="156"/>
      <c r="GR45" s="156"/>
      <c r="GS45" s="156"/>
      <c r="GT45" s="156"/>
      <c r="GU45" s="156"/>
      <c r="GV45" s="156"/>
      <c r="GW45" s="156"/>
      <c r="GX45" s="156"/>
      <c r="GY45" s="156"/>
      <c r="GZ45" s="156"/>
      <c r="HA45" s="156"/>
      <c r="HB45" s="156"/>
      <c r="HC45" s="156"/>
      <c r="HD45" s="156"/>
      <c r="HE45" s="156"/>
      <c r="HF45" s="156"/>
      <c r="HG45" s="156"/>
      <c r="HH45" s="156"/>
      <c r="HI45" s="156"/>
      <c r="HJ45" s="156"/>
      <c r="HK45" s="156"/>
      <c r="HL45" s="156"/>
      <c r="HM45" s="156"/>
      <c r="HN45" s="156"/>
      <c r="HO45" s="156"/>
      <c r="HP45" s="156"/>
      <c r="HQ45" s="156"/>
      <c r="HR45" s="156"/>
      <c r="HS45" s="156"/>
      <c r="HT45" s="156"/>
      <c r="HU45" s="156"/>
      <c r="HV45" s="156"/>
      <c r="HW45" s="156"/>
    </row>
    <row r="46" spans="1:231" x14ac:dyDescent="0.3">
      <c r="A46" s="7">
        <v>211</v>
      </c>
      <c r="B46" s="7">
        <f>COUNTIFS($D$3:D46,D46,$F$3:F46,F46)</f>
        <v>2</v>
      </c>
      <c r="C46" s="14">
        <v>9279</v>
      </c>
      <c r="D46" s="328" t="s">
        <v>1068</v>
      </c>
      <c r="E46" s="17" t="s">
        <v>512</v>
      </c>
      <c r="F46" s="17">
        <v>6112040396</v>
      </c>
      <c r="G46" s="11">
        <v>57</v>
      </c>
      <c r="H46" s="17" t="s">
        <v>841</v>
      </c>
      <c r="I46" s="470" t="s">
        <v>483</v>
      </c>
      <c r="J46" s="380" t="s">
        <v>35</v>
      </c>
      <c r="K46" s="17" t="s">
        <v>36</v>
      </c>
      <c r="L46" s="11">
        <v>21</v>
      </c>
      <c r="M46" s="17" t="s">
        <v>1315</v>
      </c>
      <c r="N46" s="17" t="s">
        <v>38</v>
      </c>
      <c r="O46" s="11"/>
      <c r="P46" s="17" t="s">
        <v>682</v>
      </c>
      <c r="Q46" s="11"/>
      <c r="R46" s="11"/>
      <c r="S46" s="454" t="s">
        <v>124</v>
      </c>
      <c r="T46" s="453" t="s">
        <v>123</v>
      </c>
      <c r="U46" s="454" t="s">
        <v>124</v>
      </c>
      <c r="V46" s="602" t="s">
        <v>847</v>
      </c>
      <c r="W46" s="454" t="s">
        <v>848</v>
      </c>
      <c r="X46" s="454" t="s">
        <v>124</v>
      </c>
      <c r="Y46" s="454" t="s">
        <v>124</v>
      </c>
      <c r="Z46" s="455"/>
      <c r="AA46" s="11"/>
      <c r="AB46" s="183"/>
      <c r="AC46" s="492">
        <v>13942</v>
      </c>
      <c r="AD46" s="492">
        <v>349</v>
      </c>
      <c r="AE46" s="361" t="s">
        <v>124</v>
      </c>
      <c r="AF46" s="361" t="s">
        <v>124</v>
      </c>
      <c r="AG46" s="58" t="s">
        <v>444</v>
      </c>
      <c r="AH46" s="220"/>
      <c r="AI46" s="114"/>
      <c r="AJ46" s="114"/>
      <c r="AK46" s="114"/>
      <c r="AL46" s="114"/>
      <c r="AM46" s="114"/>
      <c r="AN46" s="114"/>
      <c r="AO46" s="411">
        <v>27.3</v>
      </c>
      <c r="AP46" s="39">
        <v>60.4</v>
      </c>
      <c r="AQ46" s="40">
        <v>11.3</v>
      </c>
      <c r="AR46" s="41">
        <f t="shared" si="21"/>
        <v>99</v>
      </c>
      <c r="AS46" s="42">
        <f t="shared" si="22"/>
        <v>0.45198675496688745</v>
      </c>
      <c r="AT46" s="43">
        <f t="shared" si="23"/>
        <v>5.1074503311258281</v>
      </c>
      <c r="AU46" s="44">
        <f t="shared" si="24"/>
        <v>0.3807531380753138</v>
      </c>
      <c r="AV46" s="84">
        <v>25.225200000000005</v>
      </c>
      <c r="AW46" s="45">
        <f t="shared" si="25"/>
        <v>92.4</v>
      </c>
      <c r="AX46" s="84">
        <v>0.70979999999999999</v>
      </c>
      <c r="AY46" s="84">
        <v>2.6</v>
      </c>
      <c r="AZ46" s="221" t="s">
        <v>121</v>
      </c>
      <c r="BA46" s="84">
        <v>34.9</v>
      </c>
      <c r="BB46" s="298">
        <v>9.6000000000000002E-2</v>
      </c>
      <c r="BC46" s="87"/>
      <c r="BD46" s="87"/>
      <c r="BE46" s="87"/>
      <c r="BF46" s="87"/>
      <c r="BG46" s="87"/>
      <c r="BH46" s="87"/>
      <c r="BI46" s="298"/>
      <c r="BJ46" s="84">
        <v>26.7</v>
      </c>
      <c r="BK46" s="84">
        <v>73.900000000000006</v>
      </c>
      <c r="BL46" s="78">
        <v>0.36129905277401891</v>
      </c>
      <c r="BM46" s="79">
        <v>5.2999999999999999E-2</v>
      </c>
      <c r="BN46" s="80">
        <f>BM46*100/AO46</f>
        <v>0.19413919413919412</v>
      </c>
      <c r="BO46" s="304" t="s">
        <v>121</v>
      </c>
      <c r="BP46" s="84">
        <v>11.6</v>
      </c>
      <c r="BQ46" s="282">
        <v>18.100000000000001</v>
      </c>
      <c r="BR46" s="114"/>
      <c r="BS46" s="80">
        <f t="shared" si="27"/>
        <v>39.799999999999997</v>
      </c>
      <c r="BT46" s="80">
        <v>90.9</v>
      </c>
      <c r="BU46" s="305">
        <v>40474</v>
      </c>
      <c r="BV46" s="80">
        <v>9.0999999999999943</v>
      </c>
      <c r="BW46" s="561">
        <v>51.879999999999995</v>
      </c>
      <c r="BX46" s="80">
        <v>29.9</v>
      </c>
      <c r="BY46" s="80">
        <v>18</v>
      </c>
      <c r="BZ46" s="80">
        <v>9.9</v>
      </c>
      <c r="CA46" s="80">
        <v>5.98</v>
      </c>
      <c r="CB46" s="45">
        <v>46.1</v>
      </c>
      <c r="CC46" s="45">
        <v>27.9</v>
      </c>
      <c r="CD46" s="45">
        <v>0.53</v>
      </c>
      <c r="CE46" s="114"/>
      <c r="CF46" s="114"/>
      <c r="CG46" s="114"/>
      <c r="CH46" s="114"/>
      <c r="CI46" s="114"/>
      <c r="CJ46" s="114"/>
      <c r="CK46" s="114"/>
      <c r="CL46" s="45">
        <f t="shared" si="26"/>
        <v>3.0202020202020199</v>
      </c>
      <c r="CM46" s="114"/>
      <c r="CN46" s="114"/>
      <c r="CO46" s="505"/>
      <c r="CP46" s="114"/>
      <c r="CQ46" s="114"/>
      <c r="CR46" s="114"/>
      <c r="CS46" s="114"/>
      <c r="CT46" s="114"/>
      <c r="CU46" s="114"/>
      <c r="CV46" s="114"/>
      <c r="CW46" s="505"/>
      <c r="CX46" s="114"/>
      <c r="CY46" s="114"/>
      <c r="CZ46" s="114"/>
      <c r="DA46" s="9" t="s">
        <v>884</v>
      </c>
      <c r="DB46" s="111" t="s">
        <v>884</v>
      </c>
      <c r="DC46" s="114"/>
      <c r="DD46" s="35"/>
      <c r="DE46" s="55"/>
      <c r="DF46" s="55"/>
      <c r="DG46" s="55"/>
      <c r="DH46" s="55"/>
      <c r="DI46" s="243" t="s">
        <v>297</v>
      </c>
      <c r="DJ46" s="123" t="s">
        <v>444</v>
      </c>
      <c r="DK46" s="9">
        <v>2</v>
      </c>
      <c r="DL46" s="114"/>
      <c r="DM46" s="114"/>
      <c r="DN46" s="114"/>
      <c r="DO46" s="114"/>
      <c r="DP46" s="114"/>
      <c r="DQ46" s="114"/>
      <c r="DR46" s="11" t="s">
        <v>38</v>
      </c>
      <c r="DS46" s="11" t="s">
        <v>38</v>
      </c>
      <c r="DT46" s="11">
        <v>355</v>
      </c>
      <c r="DU46" s="11">
        <v>20.6</v>
      </c>
      <c r="DV46" s="11">
        <v>79.400000000000006</v>
      </c>
      <c r="DW46" s="11" t="s">
        <v>38</v>
      </c>
      <c r="DX46" s="11" t="s">
        <v>38</v>
      </c>
      <c r="DY46" s="11" t="s">
        <v>38</v>
      </c>
      <c r="DZ46" s="11" t="s">
        <v>38</v>
      </c>
      <c r="EA46" s="11">
        <v>0</v>
      </c>
      <c r="EB46" s="7"/>
      <c r="EC46" s="116"/>
      <c r="ED46" s="125"/>
      <c r="EE46" s="125"/>
      <c r="EF46" s="7"/>
      <c r="EG46" s="7"/>
      <c r="EH46" s="7"/>
      <c r="EI46" s="7"/>
      <c r="EJ46" s="7"/>
      <c r="EK46" s="116"/>
      <c r="EL46" s="116"/>
      <c r="EM46" s="7"/>
      <c r="EN46" s="116"/>
      <c r="EO46" s="116"/>
      <c r="EP46" s="7"/>
      <c r="EQ46" s="114"/>
      <c r="ER46" s="753">
        <v>9279</v>
      </c>
      <c r="ES46" s="493">
        <v>47</v>
      </c>
      <c r="ET46" s="476">
        <v>15603</v>
      </c>
      <c r="EU46" s="476">
        <v>2</v>
      </c>
      <c r="EV46" s="494">
        <v>663.95744680851067</v>
      </c>
      <c r="EW46" s="495">
        <v>4483</v>
      </c>
      <c r="EX46" s="496">
        <v>190.7659574468085</v>
      </c>
      <c r="EY46" s="489">
        <v>4006.0851063829787</v>
      </c>
      <c r="EZ46" s="689">
        <v>26</v>
      </c>
      <c r="FA46" s="628">
        <v>13942</v>
      </c>
      <c r="FB46" s="628">
        <v>1000</v>
      </c>
      <c r="FC46" s="55"/>
      <c r="FD46" s="629">
        <v>536.23076923076928</v>
      </c>
      <c r="FE46" s="630">
        <v>536.23076923076928</v>
      </c>
      <c r="FF46" s="631">
        <v>7.4708228924083659</v>
      </c>
      <c r="FG46" s="610"/>
      <c r="FH46" s="597"/>
      <c r="FI46" s="662"/>
      <c r="FJ46" s="598"/>
      <c r="FK46" s="55"/>
      <c r="FL46" s="557"/>
      <c r="FM46" s="157">
        <v>28.731654169070051</v>
      </c>
      <c r="FN46" s="145">
        <f t="shared" si="17"/>
        <v>0.19076595744680849</v>
      </c>
      <c r="FO46" s="114"/>
      <c r="FP46" s="157">
        <v>28.731654169070051</v>
      </c>
      <c r="FQ46" s="145">
        <v>0.19076595744680849</v>
      </c>
      <c r="FR46" s="147">
        <f t="shared" si="20"/>
        <v>1.8609190274369842</v>
      </c>
      <c r="FS46" s="114"/>
      <c r="FT46" s="114"/>
      <c r="FU46" s="114"/>
      <c r="FV46" s="114"/>
      <c r="FW46" s="114"/>
      <c r="FX46" s="55"/>
      <c r="FY46" s="152"/>
      <c r="FZ46" s="213"/>
      <c r="GA46" s="329"/>
      <c r="GB46" s="215"/>
      <c r="GC46" s="156"/>
      <c r="GD46" s="156"/>
      <c r="GE46" s="156"/>
      <c r="GF46" s="156"/>
      <c r="GG46" s="156"/>
      <c r="GH46" s="156"/>
      <c r="GI46" s="156"/>
      <c r="GJ46" s="156"/>
      <c r="GK46" s="156"/>
      <c r="GL46" s="156"/>
      <c r="GM46" s="156"/>
      <c r="GN46" s="156"/>
      <c r="GO46" s="156"/>
      <c r="GP46" s="156"/>
      <c r="GQ46" s="156"/>
      <c r="GR46" s="156"/>
      <c r="GS46" s="156"/>
      <c r="GT46" s="156"/>
      <c r="GU46" s="156"/>
      <c r="GV46" s="156"/>
      <c r="GW46" s="156"/>
      <c r="GX46" s="156"/>
      <c r="GY46" s="156"/>
      <c r="GZ46" s="156"/>
      <c r="HA46" s="156"/>
      <c r="HB46" s="156"/>
      <c r="HC46" s="156"/>
      <c r="HD46" s="156"/>
      <c r="HE46" s="156"/>
      <c r="HF46" s="156"/>
      <c r="HG46" s="156"/>
      <c r="HH46" s="156"/>
      <c r="HI46" s="156"/>
      <c r="HJ46" s="156"/>
      <c r="HK46" s="156"/>
      <c r="HL46" s="156"/>
      <c r="HM46" s="156"/>
      <c r="HN46" s="156"/>
      <c r="HO46" s="156"/>
      <c r="HP46" s="156"/>
      <c r="HQ46" s="156"/>
      <c r="HR46" s="156"/>
      <c r="HS46" s="156"/>
      <c r="HT46" s="156"/>
      <c r="HU46" s="156"/>
      <c r="HV46" s="156"/>
      <c r="HW46" s="156"/>
    </row>
    <row r="47" spans="1:231" ht="15.6" x14ac:dyDescent="0.3">
      <c r="A47" s="7">
        <v>214</v>
      </c>
      <c r="B47" s="7">
        <f>COUNTIFS($D$3:D47,D47,$F$3:F47,F47)</f>
        <v>1</v>
      </c>
      <c r="C47" s="14">
        <v>9331</v>
      </c>
      <c r="D47" s="328" t="s">
        <v>1118</v>
      </c>
      <c r="E47" s="17" t="s">
        <v>1119</v>
      </c>
      <c r="F47" s="17">
        <v>386214450</v>
      </c>
      <c r="G47" s="11">
        <v>80</v>
      </c>
      <c r="H47" s="17" t="s">
        <v>1120</v>
      </c>
      <c r="I47" s="470" t="s">
        <v>574</v>
      </c>
      <c r="J47" s="380" t="s">
        <v>35</v>
      </c>
      <c r="K47" s="17" t="s">
        <v>36</v>
      </c>
      <c r="L47" s="11">
        <v>18</v>
      </c>
      <c r="M47" s="11">
        <v>3</v>
      </c>
      <c r="N47" s="17" t="s">
        <v>38</v>
      </c>
      <c r="O47" s="11"/>
      <c r="P47" s="17" t="s">
        <v>682</v>
      </c>
      <c r="Q47" s="11"/>
      <c r="R47" s="11"/>
      <c r="S47" s="454" t="s">
        <v>122</v>
      </c>
      <c r="T47" s="453" t="s">
        <v>123</v>
      </c>
      <c r="U47" s="454" t="s">
        <v>124</v>
      </c>
      <c r="V47" s="602" t="s">
        <v>847</v>
      </c>
      <c r="W47" s="454" t="s">
        <v>848</v>
      </c>
      <c r="X47" s="454" t="s">
        <v>124</v>
      </c>
      <c r="Y47" s="454" t="s">
        <v>124</v>
      </c>
      <c r="Z47" s="455"/>
      <c r="AA47" s="11"/>
      <c r="AB47" s="303"/>
      <c r="AC47" s="1097">
        <v>23898</v>
      </c>
      <c r="AD47" s="1097">
        <v>597</v>
      </c>
      <c r="AE47" s="361" t="s">
        <v>124</v>
      </c>
      <c r="AF47" s="361" t="s">
        <v>124</v>
      </c>
      <c r="AG47" s="504" t="s">
        <v>444</v>
      </c>
      <c r="AH47" s="114"/>
      <c r="AI47" s="114"/>
      <c r="AJ47" s="114"/>
      <c r="AK47" s="114"/>
      <c r="AL47" s="114"/>
      <c r="AM47" s="114"/>
      <c r="AN47" s="114"/>
      <c r="AO47" s="934">
        <v>17.899999999999999</v>
      </c>
      <c r="AP47" s="39">
        <v>67.5</v>
      </c>
      <c r="AQ47" s="40">
        <v>13.6</v>
      </c>
      <c r="AR47" s="41">
        <f t="shared" si="21"/>
        <v>99</v>
      </c>
      <c r="AS47" s="42">
        <f t="shared" si="22"/>
        <v>0.26518518518518519</v>
      </c>
      <c r="AT47" s="43">
        <f t="shared" si="23"/>
        <v>3.6065185185185187</v>
      </c>
      <c r="AU47" s="44">
        <f t="shared" si="24"/>
        <v>0.22071516646115907</v>
      </c>
      <c r="AV47" s="84">
        <v>16.886859999999999</v>
      </c>
      <c r="AW47" s="45">
        <f t="shared" si="25"/>
        <v>94.34</v>
      </c>
      <c r="AX47" s="84">
        <v>0.11814</v>
      </c>
      <c r="AY47" s="84">
        <v>0.66</v>
      </c>
      <c r="AZ47" s="221" t="s">
        <v>121</v>
      </c>
      <c r="BA47" s="84">
        <v>17.100000000000001</v>
      </c>
      <c r="BB47" s="298">
        <v>0.11</v>
      </c>
      <c r="BC47" s="87"/>
      <c r="BD47" s="87"/>
      <c r="BE47" s="87"/>
      <c r="BF47" s="87"/>
      <c r="BG47" s="87"/>
      <c r="BH47" s="87"/>
      <c r="BI47" s="298"/>
      <c r="BJ47" s="84">
        <v>56.6</v>
      </c>
      <c r="BK47" s="84">
        <v>42.8</v>
      </c>
      <c r="BL47" s="195">
        <v>1.3224299065420562</v>
      </c>
      <c r="BM47" s="79">
        <v>0.2</v>
      </c>
      <c r="BN47" s="80">
        <f>BM47*100/AO47</f>
        <v>1.1173184357541901</v>
      </c>
      <c r="BO47" s="304" t="s">
        <v>121</v>
      </c>
      <c r="BP47" s="84">
        <v>12.5</v>
      </c>
      <c r="BQ47" s="282">
        <v>17.399999999999999</v>
      </c>
      <c r="BR47" s="114"/>
      <c r="BS47" s="80">
        <f t="shared" si="27"/>
        <v>52.400000000000006</v>
      </c>
      <c r="BT47" s="80">
        <v>94.1</v>
      </c>
      <c r="BU47" s="305">
        <v>55919</v>
      </c>
      <c r="BV47" s="80">
        <v>5.9000000000000057</v>
      </c>
      <c r="BW47" s="561">
        <v>61.099999999999994</v>
      </c>
      <c r="BX47" s="80">
        <v>31.3</v>
      </c>
      <c r="BY47" s="80">
        <v>21.2</v>
      </c>
      <c r="BZ47" s="80">
        <v>21.1</v>
      </c>
      <c r="CA47" s="80">
        <v>14.2</v>
      </c>
      <c r="CB47" s="45">
        <v>38</v>
      </c>
      <c r="CC47" s="45">
        <v>25.7</v>
      </c>
      <c r="CD47" s="45">
        <v>0.44</v>
      </c>
      <c r="CE47" s="114"/>
      <c r="CF47" s="114"/>
      <c r="CG47" s="114"/>
      <c r="CH47" s="114"/>
      <c r="CI47" s="114"/>
      <c r="CJ47" s="114"/>
      <c r="CK47" s="114"/>
      <c r="CL47" s="45">
        <f t="shared" si="26"/>
        <v>1.4834123222748814</v>
      </c>
      <c r="CM47" s="114"/>
      <c r="CN47" s="114"/>
      <c r="CO47" s="505"/>
      <c r="CP47" s="114"/>
      <c r="CQ47" s="114"/>
      <c r="CR47" s="114"/>
      <c r="CS47" s="114"/>
      <c r="CT47" s="114"/>
      <c r="CU47" s="114"/>
      <c r="CV47" s="114"/>
      <c r="CW47" s="505"/>
      <c r="CX47" s="114"/>
      <c r="CY47" s="114"/>
      <c r="CZ47" s="114"/>
      <c r="DA47" s="9" t="s">
        <v>17</v>
      </c>
      <c r="DB47" s="111" t="s">
        <v>17</v>
      </c>
      <c r="DC47" s="114"/>
      <c r="DD47" s="35"/>
      <c r="DE47" s="55"/>
      <c r="DF47" s="55"/>
      <c r="DG47" s="55"/>
      <c r="DH47" s="55"/>
      <c r="DI47" s="202" t="s">
        <v>294</v>
      </c>
      <c r="DJ47" s="123" t="s">
        <v>444</v>
      </c>
      <c r="DK47" s="9">
        <v>2</v>
      </c>
      <c r="DL47" s="114"/>
      <c r="DM47" s="114"/>
      <c r="DN47" s="114"/>
      <c r="DO47" s="114"/>
      <c r="DP47" s="114"/>
      <c r="DQ47" s="114"/>
      <c r="DR47" s="11" t="s">
        <v>38</v>
      </c>
      <c r="DS47" s="11" t="s">
        <v>38</v>
      </c>
      <c r="DT47" s="11">
        <v>305</v>
      </c>
      <c r="DU47" s="11">
        <v>13.4</v>
      </c>
      <c r="DV47" s="11">
        <v>86.6</v>
      </c>
      <c r="DW47" s="11" t="s">
        <v>38</v>
      </c>
      <c r="DX47" s="11" t="s">
        <v>38</v>
      </c>
      <c r="DY47" s="11" t="s">
        <v>38</v>
      </c>
      <c r="DZ47" s="11" t="s">
        <v>38</v>
      </c>
      <c r="EA47" s="11">
        <v>0</v>
      </c>
      <c r="EB47" s="7"/>
      <c r="EC47" s="116"/>
      <c r="ED47" s="125"/>
      <c r="EE47" s="125"/>
      <c r="EF47" s="7"/>
      <c r="EG47" s="7"/>
      <c r="EH47" s="7"/>
      <c r="EI47" s="7"/>
      <c r="EJ47" s="7"/>
      <c r="EK47" s="116"/>
      <c r="EL47" s="116"/>
      <c r="EM47" s="7"/>
      <c r="EN47" s="116"/>
      <c r="EO47" s="116"/>
      <c r="EP47" s="550"/>
      <c r="EQ47" s="114"/>
      <c r="ER47" s="753">
        <v>9331</v>
      </c>
      <c r="ES47" s="493">
        <v>64</v>
      </c>
      <c r="ET47" s="476">
        <v>23436</v>
      </c>
      <c r="EU47" s="476">
        <v>2</v>
      </c>
      <c r="EV47" s="494">
        <v>732.375</v>
      </c>
      <c r="EW47" s="495">
        <v>5607</v>
      </c>
      <c r="EX47" s="496">
        <v>175.21875</v>
      </c>
      <c r="EY47" s="489">
        <v>3153.9375</v>
      </c>
      <c r="EZ47" s="689">
        <v>26</v>
      </c>
      <c r="FA47" s="628">
        <v>23898</v>
      </c>
      <c r="FB47" s="628">
        <v>1000</v>
      </c>
      <c r="FC47" s="55"/>
      <c r="FD47" s="629">
        <v>919.15384615384619</v>
      </c>
      <c r="FE47" s="630">
        <v>919.15384615384619</v>
      </c>
      <c r="FF47" s="631">
        <v>3.4313488576449909</v>
      </c>
      <c r="FG47" s="610"/>
      <c r="FH47" s="597"/>
      <c r="FI47" s="662"/>
      <c r="FJ47" s="598"/>
      <c r="FK47" s="55"/>
      <c r="FL47" s="114"/>
      <c r="FM47" s="157">
        <v>23.9247311827957</v>
      </c>
      <c r="FN47" s="145">
        <f t="shared" si="17"/>
        <v>0.17521875000000001</v>
      </c>
      <c r="FO47" s="114"/>
      <c r="FP47" s="157">
        <v>23.9247311827957</v>
      </c>
      <c r="FQ47" s="145">
        <v>0.17521875000000001</v>
      </c>
      <c r="FR47" s="147">
        <f t="shared" si="20"/>
        <v>1.7406812912430889</v>
      </c>
      <c r="FS47" s="114"/>
      <c r="FT47" s="114"/>
      <c r="FU47" s="114"/>
      <c r="FV47" s="114"/>
      <c r="FW47" s="114"/>
      <c r="FX47" s="55"/>
      <c r="FY47" s="152"/>
      <c r="FZ47" s="213"/>
      <c r="GA47" s="11"/>
      <c r="GB47" s="215"/>
      <c r="GC47" s="156"/>
      <c r="GD47" s="156"/>
      <c r="GE47" s="156"/>
      <c r="GF47" s="156"/>
      <c r="GG47" s="156"/>
      <c r="GH47" s="156"/>
      <c r="GI47" s="156"/>
      <c r="GJ47" s="156"/>
      <c r="GK47" s="156"/>
      <c r="GL47" s="156"/>
      <c r="GM47" s="156"/>
      <c r="GN47" s="156"/>
      <c r="GO47" s="156"/>
      <c r="GP47" s="156"/>
      <c r="GQ47" s="156"/>
      <c r="GR47" s="156"/>
      <c r="GS47" s="156"/>
      <c r="GT47" s="156"/>
      <c r="GU47" s="156"/>
      <c r="GV47" s="156"/>
      <c r="GW47" s="156"/>
      <c r="GX47" s="156"/>
      <c r="GY47" s="156"/>
      <c r="GZ47" s="156"/>
      <c r="HA47" s="156"/>
      <c r="HB47" s="156"/>
      <c r="HC47" s="156"/>
      <c r="HD47" s="156"/>
      <c r="HE47" s="156"/>
      <c r="HF47" s="156"/>
      <c r="HG47" s="156"/>
      <c r="HH47" s="156"/>
      <c r="HI47" s="156"/>
      <c r="HJ47" s="156"/>
      <c r="HK47" s="156"/>
      <c r="HL47" s="156"/>
      <c r="HM47" s="156"/>
      <c r="HN47" s="156"/>
      <c r="HO47" s="156"/>
      <c r="HP47" s="156"/>
      <c r="HQ47" s="156"/>
      <c r="HR47" s="156"/>
      <c r="HS47" s="156"/>
      <c r="HT47" s="156"/>
      <c r="HU47" s="156"/>
      <c r="HV47" s="156"/>
      <c r="HW47" s="156"/>
    </row>
    <row r="48" spans="1:231" x14ac:dyDescent="0.3">
      <c r="A48" s="7">
        <v>234</v>
      </c>
      <c r="B48" s="7">
        <f>COUNTIFS($D$3:D48,D48,$F$3:F48,F48)</f>
        <v>1</v>
      </c>
      <c r="C48" s="14">
        <v>9411</v>
      </c>
      <c r="D48" s="328" t="s">
        <v>1026</v>
      </c>
      <c r="E48" s="17" t="s">
        <v>792</v>
      </c>
      <c r="F48" s="17">
        <v>5652061283</v>
      </c>
      <c r="G48" s="11">
        <v>62</v>
      </c>
      <c r="H48" s="17" t="s">
        <v>1027</v>
      </c>
      <c r="I48" s="470" t="s">
        <v>511</v>
      </c>
      <c r="J48" s="380" t="s">
        <v>35</v>
      </c>
      <c r="K48" s="17" t="s">
        <v>36</v>
      </c>
      <c r="L48" s="11">
        <v>3</v>
      </c>
      <c r="M48" s="11">
        <v>1</v>
      </c>
      <c r="N48" s="17" t="s">
        <v>38</v>
      </c>
      <c r="O48" s="11"/>
      <c r="P48" s="17" t="s">
        <v>682</v>
      </c>
      <c r="Q48" s="11"/>
      <c r="R48" s="11"/>
      <c r="S48" s="454" t="s">
        <v>124</v>
      </c>
      <c r="T48" s="454" t="s">
        <v>124</v>
      </c>
      <c r="U48" s="454" t="s">
        <v>124</v>
      </c>
      <c r="V48" s="474" t="s">
        <v>573</v>
      </c>
      <c r="W48" s="454" t="s">
        <v>124</v>
      </c>
      <c r="X48" s="454" t="s">
        <v>124</v>
      </c>
      <c r="Y48" s="454" t="s">
        <v>124</v>
      </c>
      <c r="Z48" s="455"/>
      <c r="AA48" s="11"/>
      <c r="AB48" s="220"/>
      <c r="AC48" s="56">
        <v>1800</v>
      </c>
      <c r="AD48" s="56">
        <v>4</v>
      </c>
      <c r="AE48" s="56" t="s">
        <v>124</v>
      </c>
      <c r="AF48" s="56" t="s">
        <v>124</v>
      </c>
      <c r="AG48" s="504" t="s">
        <v>128</v>
      </c>
      <c r="AH48" s="554"/>
      <c r="AI48" s="114"/>
      <c r="AJ48" s="114"/>
      <c r="AK48" s="114"/>
      <c r="AL48" s="114"/>
      <c r="AM48" s="114"/>
      <c r="AN48" s="114"/>
      <c r="AO48" s="934">
        <v>15.5</v>
      </c>
      <c r="AP48" s="39">
        <v>73.400000000000006</v>
      </c>
      <c r="AQ48" s="40">
        <v>7.54</v>
      </c>
      <c r="AR48" s="41">
        <f t="shared" si="21"/>
        <v>96.440000000000012</v>
      </c>
      <c r="AS48" s="42">
        <f t="shared" si="22"/>
        <v>0.21117166212534058</v>
      </c>
      <c r="AT48" s="43">
        <f t="shared" si="23"/>
        <v>1.5922343324250681</v>
      </c>
      <c r="AU48" s="44">
        <f t="shared" si="24"/>
        <v>0.19149987645169259</v>
      </c>
      <c r="AV48" s="45">
        <v>13.3827</v>
      </c>
      <c r="AW48" s="45">
        <f t="shared" si="25"/>
        <v>86.34</v>
      </c>
      <c r="AX48" s="46">
        <v>1.3422999999999998</v>
      </c>
      <c r="AY48" s="45">
        <v>8.66</v>
      </c>
      <c r="AZ48" s="84" t="s">
        <v>121</v>
      </c>
      <c r="BA48" s="235">
        <v>29.5</v>
      </c>
      <c r="BB48" s="187" t="s">
        <v>121</v>
      </c>
      <c r="BC48" s="114"/>
      <c r="BD48" s="114"/>
      <c r="BE48" s="114"/>
      <c r="BF48" s="114"/>
      <c r="BG48" s="114"/>
      <c r="BH48" s="114"/>
      <c r="BI48" s="117"/>
      <c r="BJ48" s="9">
        <v>33</v>
      </c>
      <c r="BK48" s="9">
        <v>67</v>
      </c>
      <c r="BL48" s="78">
        <v>0.4925373134328358</v>
      </c>
      <c r="BM48" s="79" t="s">
        <v>121</v>
      </c>
      <c r="BN48" s="7" t="s">
        <v>121</v>
      </c>
      <c r="BO48" s="9" t="s">
        <v>121</v>
      </c>
      <c r="BP48" s="84">
        <v>10</v>
      </c>
      <c r="BQ48" s="282">
        <v>11.7</v>
      </c>
      <c r="BR48" s="84"/>
      <c r="BS48" s="80">
        <f t="shared" si="27"/>
        <v>50.1</v>
      </c>
      <c r="BT48" s="221" t="s">
        <v>121</v>
      </c>
      <c r="BU48" s="535" t="s">
        <v>121</v>
      </c>
      <c r="BV48" s="221" t="s">
        <v>121</v>
      </c>
      <c r="BW48" s="84">
        <v>71.099999999999994</v>
      </c>
      <c r="BX48" s="84">
        <v>16.399999999999999</v>
      </c>
      <c r="BY48" s="84">
        <v>12.1</v>
      </c>
      <c r="BZ48" s="84">
        <v>33.700000000000003</v>
      </c>
      <c r="CA48" s="84">
        <v>24.7</v>
      </c>
      <c r="CB48" s="84">
        <v>46.8</v>
      </c>
      <c r="CC48" s="84">
        <v>34.299999999999997</v>
      </c>
      <c r="CD48" s="45" t="s">
        <v>121</v>
      </c>
      <c r="CE48" s="114"/>
      <c r="CF48" s="114"/>
      <c r="CG48" s="114"/>
      <c r="CH48" s="114"/>
      <c r="CI48" s="114"/>
      <c r="CJ48" s="114"/>
      <c r="CK48" s="114"/>
      <c r="CL48" s="45">
        <f t="shared" si="26"/>
        <v>0.48664688427299696</v>
      </c>
      <c r="CM48" s="114"/>
      <c r="CN48" s="114"/>
      <c r="CO48" s="505"/>
      <c r="CP48" s="114"/>
      <c r="CQ48" s="114"/>
      <c r="CR48" s="114"/>
      <c r="CS48" s="114"/>
      <c r="CT48" s="114"/>
      <c r="CU48" s="114"/>
      <c r="CV48" s="114"/>
      <c r="CW48" s="505"/>
      <c r="CX48" s="114"/>
      <c r="CY48" s="114"/>
      <c r="CZ48" s="121">
        <v>3</v>
      </c>
      <c r="DA48" s="9" t="s">
        <v>17</v>
      </c>
      <c r="DB48" s="111" t="s">
        <v>17</v>
      </c>
      <c r="DC48" s="114"/>
      <c r="DD48" s="35"/>
      <c r="DE48" s="55"/>
      <c r="DF48" s="55"/>
      <c r="DG48" s="55"/>
      <c r="DH48" s="55"/>
      <c r="DI48" s="202" t="s">
        <v>294</v>
      </c>
      <c r="DJ48" s="123" t="s">
        <v>128</v>
      </c>
      <c r="DK48" s="9">
        <v>2</v>
      </c>
      <c r="DL48" s="114"/>
      <c r="DM48" s="113"/>
      <c r="DN48" s="114"/>
      <c r="DO48" s="114"/>
      <c r="DP48" s="114"/>
      <c r="DQ48" s="114"/>
      <c r="DR48" s="11" t="s">
        <v>38</v>
      </c>
      <c r="DS48" s="11" t="s">
        <v>38</v>
      </c>
      <c r="DT48" s="11">
        <v>74</v>
      </c>
      <c r="DU48" s="11">
        <v>20.3</v>
      </c>
      <c r="DV48" s="11">
        <v>79.7</v>
      </c>
      <c r="DW48" s="11" t="s">
        <v>38</v>
      </c>
      <c r="DX48" s="11" t="s">
        <v>38</v>
      </c>
      <c r="DY48" s="11" t="s">
        <v>38</v>
      </c>
      <c r="DZ48" s="11" t="s">
        <v>38</v>
      </c>
      <c r="EA48" s="11">
        <v>0</v>
      </c>
      <c r="EB48" s="7"/>
      <c r="EC48" s="116"/>
      <c r="ED48" s="125"/>
      <c r="EE48" s="125"/>
      <c r="EF48" s="7"/>
      <c r="EG48" s="7"/>
      <c r="EH48" s="7"/>
      <c r="EI48" s="7"/>
      <c r="EJ48" s="7"/>
      <c r="EK48" s="115"/>
      <c r="EL48" s="116"/>
      <c r="EM48" s="7"/>
      <c r="EN48" s="116"/>
      <c r="EO48" s="116"/>
      <c r="EP48" s="550"/>
      <c r="EQ48" s="114"/>
      <c r="ER48" s="753">
        <v>9411</v>
      </c>
      <c r="ES48" s="467">
        <v>51</v>
      </c>
      <c r="ET48" s="299">
        <v>4688</v>
      </c>
      <c r="EU48" s="299">
        <v>2</v>
      </c>
      <c r="EV48" s="433">
        <v>183.84313725490196</v>
      </c>
      <c r="EW48" s="468">
        <v>350</v>
      </c>
      <c r="EX48" s="435">
        <v>13.725490196078431</v>
      </c>
      <c r="EY48" s="436">
        <v>41.17647058823529</v>
      </c>
      <c r="EZ48" s="657">
        <v>28</v>
      </c>
      <c r="FA48" s="351">
        <v>1542</v>
      </c>
      <c r="FB48" s="351">
        <v>100</v>
      </c>
      <c r="FC48" s="220"/>
      <c r="FD48" s="658">
        <v>55.071428571428569</v>
      </c>
      <c r="FE48" s="659">
        <v>5.5071428571428571</v>
      </c>
      <c r="FF48" s="660">
        <v>7.4769207293812459</v>
      </c>
      <c r="FG48" s="661"/>
      <c r="FH48" s="662"/>
      <c r="FI48" s="662"/>
      <c r="FJ48" s="577"/>
      <c r="FK48" s="55"/>
      <c r="FL48" s="114"/>
      <c r="FM48" s="157">
        <v>7.4658703071672354</v>
      </c>
      <c r="FN48" s="145">
        <f t="shared" si="17"/>
        <v>1.3725490196078431E-2</v>
      </c>
      <c r="FO48" s="114"/>
      <c r="FP48" s="157">
        <v>7.4658703071672354</v>
      </c>
      <c r="FQ48" s="145">
        <v>1.3725490196078431E-2</v>
      </c>
      <c r="FR48" s="147">
        <f t="shared" si="20"/>
        <v>5.3914285714285715</v>
      </c>
      <c r="FS48" s="148"/>
      <c r="FT48" s="112"/>
      <c r="FU48" s="49"/>
      <c r="FV48" s="112"/>
      <c r="FW48" s="112"/>
      <c r="FX48" s="262"/>
      <c r="FY48" s="152"/>
      <c r="FZ48" s="263"/>
      <c r="GA48" s="163"/>
      <c r="GB48" s="264"/>
      <c r="GC48" s="156"/>
      <c r="GD48" s="156"/>
      <c r="GE48" s="156"/>
      <c r="GF48" s="156"/>
      <c r="GG48" s="156"/>
      <c r="GH48" s="156"/>
      <c r="GI48" s="156"/>
      <c r="GJ48" s="156"/>
      <c r="GK48" s="156"/>
      <c r="GL48" s="156"/>
      <c r="GM48" s="156"/>
      <c r="GN48" s="156"/>
      <c r="GO48" s="156"/>
      <c r="GP48" s="156"/>
      <c r="GQ48" s="156"/>
      <c r="GR48" s="156"/>
      <c r="GS48" s="156"/>
      <c r="GT48" s="156"/>
      <c r="GU48" s="156"/>
      <c r="GV48" s="156"/>
      <c r="GW48" s="156"/>
      <c r="GX48" s="156"/>
      <c r="GY48" s="156"/>
      <c r="GZ48" s="156"/>
      <c r="HA48" s="156"/>
      <c r="HB48" s="156"/>
      <c r="HC48" s="156"/>
      <c r="HD48" s="156"/>
      <c r="HE48" s="156"/>
      <c r="HF48" s="156"/>
      <c r="HG48" s="156"/>
      <c r="HH48" s="156"/>
      <c r="HI48" s="156"/>
      <c r="HJ48" s="156"/>
      <c r="HK48" s="156"/>
      <c r="HL48" s="156"/>
      <c r="HM48" s="156"/>
      <c r="HN48" s="156"/>
      <c r="HO48" s="156"/>
      <c r="HP48" s="156"/>
      <c r="HQ48" s="156"/>
      <c r="HR48" s="156"/>
      <c r="HS48" s="156"/>
      <c r="HT48" s="156"/>
      <c r="HU48" s="156"/>
      <c r="HV48" s="156"/>
      <c r="HW48" s="156"/>
    </row>
    <row r="49" spans="1:231" x14ac:dyDescent="0.3">
      <c r="A49" s="7">
        <v>242</v>
      </c>
      <c r="B49" s="7">
        <f>COUNTIFS($D$3:D49,D49,$F$3:F49,F49)</f>
        <v>1</v>
      </c>
      <c r="C49" s="14">
        <v>9425</v>
      </c>
      <c r="D49" s="328" t="s">
        <v>1004</v>
      </c>
      <c r="E49" s="17" t="s">
        <v>1005</v>
      </c>
      <c r="F49" s="17">
        <v>490718097</v>
      </c>
      <c r="G49" s="11">
        <v>69</v>
      </c>
      <c r="H49" s="17" t="s">
        <v>1006</v>
      </c>
      <c r="I49" s="470" t="s">
        <v>511</v>
      </c>
      <c r="J49" s="380" t="s">
        <v>35</v>
      </c>
      <c r="K49" s="17" t="s">
        <v>36</v>
      </c>
      <c r="L49" s="11">
        <v>30</v>
      </c>
      <c r="M49" s="17" t="s">
        <v>434</v>
      </c>
      <c r="N49" s="17" t="s">
        <v>38</v>
      </c>
      <c r="O49" s="11"/>
      <c r="P49" s="17" t="s">
        <v>682</v>
      </c>
      <c r="Q49" s="11"/>
      <c r="R49" s="11"/>
      <c r="S49" s="454" t="s">
        <v>122</v>
      </c>
      <c r="T49" s="453" t="s">
        <v>123</v>
      </c>
      <c r="U49" s="454" t="s">
        <v>124</v>
      </c>
      <c r="V49" s="602" t="s">
        <v>125</v>
      </c>
      <c r="W49" s="454" t="s">
        <v>126</v>
      </c>
      <c r="X49" s="454" t="s">
        <v>124</v>
      </c>
      <c r="Y49" s="454" t="s">
        <v>124</v>
      </c>
      <c r="Z49" s="455"/>
      <c r="AA49" s="11"/>
      <c r="AB49" s="55"/>
      <c r="AC49" s="361">
        <v>18845</v>
      </c>
      <c r="AD49" s="361">
        <v>1300</v>
      </c>
      <c r="AE49" s="361">
        <v>2</v>
      </c>
      <c r="AF49" s="361">
        <v>500</v>
      </c>
      <c r="AG49" s="504" t="s">
        <v>444</v>
      </c>
      <c r="AH49" s="554"/>
      <c r="AI49" s="114"/>
      <c r="AJ49" s="114"/>
      <c r="AK49" s="114"/>
      <c r="AL49" s="114"/>
      <c r="AM49" s="114"/>
      <c r="AN49" s="114"/>
      <c r="AO49" s="934">
        <v>19.899999999999999</v>
      </c>
      <c r="AP49" s="39">
        <v>75</v>
      </c>
      <c r="AQ49" s="40">
        <v>3.48</v>
      </c>
      <c r="AR49" s="41">
        <f t="shared" si="21"/>
        <v>98.38000000000001</v>
      </c>
      <c r="AS49" s="42">
        <f t="shared" si="22"/>
        <v>0.26533333333333331</v>
      </c>
      <c r="AT49" s="43">
        <f t="shared" si="23"/>
        <v>0.92335999999999996</v>
      </c>
      <c r="AU49" s="44">
        <f t="shared" si="24"/>
        <v>0.25356778797145768</v>
      </c>
      <c r="AV49" s="84">
        <v>18.60849</v>
      </c>
      <c r="AW49" s="45">
        <f t="shared" si="25"/>
        <v>93.51</v>
      </c>
      <c r="AX49" s="84">
        <v>0.29650999999999994</v>
      </c>
      <c r="AY49" s="84">
        <v>1.49</v>
      </c>
      <c r="AZ49" s="221" t="s">
        <v>121</v>
      </c>
      <c r="BA49" s="84">
        <v>2.04</v>
      </c>
      <c r="BB49" s="298">
        <v>0.17</v>
      </c>
      <c r="BC49" s="87"/>
      <c r="BD49" s="87"/>
      <c r="BE49" s="87"/>
      <c r="BF49" s="87"/>
      <c r="BG49" s="87"/>
      <c r="BH49" s="87"/>
      <c r="BI49" s="298"/>
      <c r="BJ49" s="84">
        <v>51</v>
      </c>
      <c r="BK49" s="84">
        <v>49.5</v>
      </c>
      <c r="BL49" s="195">
        <v>1.0303030303030303</v>
      </c>
      <c r="BM49" s="79">
        <v>0.16</v>
      </c>
      <c r="BN49" s="80">
        <f>BM49*100/AO49</f>
        <v>0.8040201005025126</v>
      </c>
      <c r="BO49" s="304" t="s">
        <v>121</v>
      </c>
      <c r="BP49" s="84">
        <v>0.6</v>
      </c>
      <c r="BQ49" s="282">
        <v>0.88</v>
      </c>
      <c r="BR49" s="114"/>
      <c r="BS49" s="80">
        <f t="shared" si="27"/>
        <v>91.8</v>
      </c>
      <c r="BT49" s="80">
        <v>98.7</v>
      </c>
      <c r="BU49" s="305">
        <v>57837</v>
      </c>
      <c r="BV49" s="80">
        <v>1.2999999999999972</v>
      </c>
      <c r="BW49" s="561">
        <v>73.22</v>
      </c>
      <c r="BX49" s="80">
        <v>41.9</v>
      </c>
      <c r="BY49" s="80">
        <v>31.4</v>
      </c>
      <c r="BZ49" s="80">
        <v>49.9</v>
      </c>
      <c r="CA49" s="80">
        <v>37.5</v>
      </c>
      <c r="CB49" s="45">
        <v>5.76</v>
      </c>
      <c r="CC49" s="45">
        <v>4.32</v>
      </c>
      <c r="CD49" s="45">
        <v>0.2</v>
      </c>
      <c r="CE49" s="114"/>
      <c r="CF49" s="114"/>
      <c r="CG49" s="114"/>
      <c r="CH49" s="114"/>
      <c r="CI49" s="114"/>
      <c r="CJ49" s="114"/>
      <c r="CK49" s="114"/>
      <c r="CL49" s="45">
        <f t="shared" si="26"/>
        <v>0.83967935871743482</v>
      </c>
      <c r="CM49" s="114"/>
      <c r="CN49" s="114"/>
      <c r="CO49" s="505"/>
      <c r="CP49" s="114"/>
      <c r="CQ49" s="114"/>
      <c r="CR49" s="114"/>
      <c r="CS49" s="114"/>
      <c r="CT49" s="114"/>
      <c r="CU49" s="114"/>
      <c r="CV49" s="114"/>
      <c r="CW49" s="505"/>
      <c r="CX49" s="114"/>
      <c r="CY49" s="114"/>
      <c r="CZ49" s="121">
        <v>3</v>
      </c>
      <c r="DA49" s="9" t="s">
        <v>884</v>
      </c>
      <c r="DB49" s="111" t="s">
        <v>884</v>
      </c>
      <c r="DC49" s="114"/>
      <c r="DD49" s="35"/>
      <c r="DE49" s="55"/>
      <c r="DF49" s="55"/>
      <c r="DG49" s="55"/>
      <c r="DH49" s="55"/>
      <c r="DI49" s="243" t="s">
        <v>297</v>
      </c>
      <c r="DJ49" s="123" t="s">
        <v>444</v>
      </c>
      <c r="DK49" s="9">
        <v>2</v>
      </c>
      <c r="DL49" s="114"/>
      <c r="DM49" s="49" t="s">
        <v>511</v>
      </c>
      <c r="DN49" s="114"/>
      <c r="DO49" s="114"/>
      <c r="DP49" s="114"/>
      <c r="DQ49" s="114"/>
      <c r="DR49" s="11" t="s">
        <v>38</v>
      </c>
      <c r="DS49" s="11" t="s">
        <v>38</v>
      </c>
      <c r="DT49" s="11">
        <v>663</v>
      </c>
      <c r="DU49" s="11">
        <v>4.7</v>
      </c>
      <c r="DV49" s="11">
        <v>95.3</v>
      </c>
      <c r="DW49" s="11" t="s">
        <v>38</v>
      </c>
      <c r="DX49" s="11" t="s">
        <v>38</v>
      </c>
      <c r="DY49" s="11" t="s">
        <v>38</v>
      </c>
      <c r="DZ49" s="11" t="s">
        <v>38</v>
      </c>
      <c r="EA49" s="11">
        <v>0</v>
      </c>
      <c r="EB49" s="7"/>
      <c r="EC49" s="116"/>
      <c r="ED49" s="125"/>
      <c r="EE49" s="125"/>
      <c r="EF49" s="7" t="s">
        <v>121</v>
      </c>
      <c r="EG49" s="7">
        <v>3</v>
      </c>
      <c r="EH49" s="7" t="s">
        <v>121</v>
      </c>
      <c r="EI49" s="7" t="s">
        <v>299</v>
      </c>
      <c r="EJ49" s="7" t="s">
        <v>299</v>
      </c>
      <c r="EK49" s="115" t="s">
        <v>299</v>
      </c>
      <c r="EL49" s="116">
        <v>2</v>
      </c>
      <c r="EM49" s="7"/>
      <c r="EN49" s="116">
        <v>3</v>
      </c>
      <c r="EO49" s="116">
        <v>2</v>
      </c>
      <c r="EP49" s="550"/>
      <c r="EQ49" s="114"/>
      <c r="ER49" s="753">
        <v>9425</v>
      </c>
      <c r="ES49" s="493">
        <v>68</v>
      </c>
      <c r="ET49" s="476">
        <v>25973</v>
      </c>
      <c r="EU49" s="476">
        <v>2</v>
      </c>
      <c r="EV49" s="494">
        <v>763.91176470588232</v>
      </c>
      <c r="EW49" s="495">
        <v>11204</v>
      </c>
      <c r="EX49" s="496">
        <v>329.52941176470586</v>
      </c>
      <c r="EY49" s="489">
        <v>9885.8823529411748</v>
      </c>
      <c r="EZ49" s="689">
        <v>26</v>
      </c>
      <c r="FA49" s="628">
        <v>19678</v>
      </c>
      <c r="FB49" s="628">
        <v>3000</v>
      </c>
      <c r="FC49" s="55"/>
      <c r="FD49" s="629">
        <v>756.84615384615381</v>
      </c>
      <c r="FE49" s="630">
        <v>2270.5384615384614</v>
      </c>
      <c r="FF49" s="631">
        <v>4.3539814543563127</v>
      </c>
      <c r="FG49" s="610"/>
      <c r="FH49" s="597"/>
      <c r="FI49" s="662"/>
      <c r="FJ49" s="598"/>
      <c r="FK49" s="55"/>
      <c r="FL49" s="114"/>
      <c r="FM49" s="157">
        <v>43.137103915604669</v>
      </c>
      <c r="FN49" s="145">
        <f t="shared" si="17"/>
        <v>0.32952941176470585</v>
      </c>
      <c r="FO49" s="114"/>
      <c r="FP49" s="157">
        <v>43.137103915604669</v>
      </c>
      <c r="FQ49" s="145">
        <v>0.32952941176470585</v>
      </c>
      <c r="FR49" s="147">
        <f t="shared" si="20"/>
        <v>2.0119600142806142</v>
      </c>
      <c r="FS49" s="148" t="s">
        <v>423</v>
      </c>
      <c r="FT49" s="112" t="s">
        <v>829</v>
      </c>
      <c r="FU49" s="49" t="s">
        <v>423</v>
      </c>
      <c r="FV49" s="112" t="s">
        <v>1059</v>
      </c>
      <c r="FW49" s="112" t="s">
        <v>1060</v>
      </c>
      <c r="FX49" s="158">
        <v>9425</v>
      </c>
      <c r="FY49" s="159" t="s">
        <v>1061</v>
      </c>
      <c r="FZ49" s="160">
        <v>0</v>
      </c>
      <c r="GA49" s="161">
        <v>1.8138086470772141</v>
      </c>
      <c r="GB49" s="162">
        <v>0.33522277700000042</v>
      </c>
      <c r="GC49" s="163">
        <v>58.3</v>
      </c>
      <c r="GD49" s="163">
        <v>3.52</v>
      </c>
      <c r="GE49" s="163">
        <v>939000</v>
      </c>
      <c r="GF49" s="167">
        <v>3.14</v>
      </c>
      <c r="GG49" s="167">
        <v>23.4</v>
      </c>
      <c r="GH49" s="163">
        <v>261691</v>
      </c>
      <c r="GI49" s="164">
        <v>9885.8823529411748</v>
      </c>
      <c r="GJ49" s="165">
        <f>GF49*GI49/100</f>
        <v>310.41670588235291</v>
      </c>
      <c r="GK49" s="163">
        <v>1.45</v>
      </c>
      <c r="GL49" s="163">
        <v>1490000</v>
      </c>
      <c r="GM49" s="311">
        <f>GG49-GK49</f>
        <v>21.95</v>
      </c>
      <c r="GN49" s="163"/>
      <c r="GO49" s="165">
        <f>GJ49*GG49/100</f>
        <v>72.637509176470573</v>
      </c>
      <c r="GP49" s="165">
        <f>GK49*GJ49/100</f>
        <v>4.5010422352941175</v>
      </c>
      <c r="GQ49" s="165">
        <f>GO49-GP49</f>
        <v>68.136466941176451</v>
      </c>
      <c r="GR49" s="166">
        <v>19</v>
      </c>
      <c r="GS49" s="165">
        <f>GO49/GR49</f>
        <v>3.8230267987616089</v>
      </c>
      <c r="GT49" s="165">
        <f>GP49/GR49</f>
        <v>0.23689695975232197</v>
      </c>
      <c r="GU49" s="165">
        <f>GJ49/GR49</f>
        <v>16.3377213622291</v>
      </c>
      <c r="GV49" s="167"/>
      <c r="GW49" s="167"/>
      <c r="GX49" s="163"/>
      <c r="GY49" s="163"/>
      <c r="GZ49" s="163"/>
      <c r="HA49" s="163"/>
      <c r="HB49" s="163"/>
      <c r="HC49" s="163"/>
      <c r="HD49" s="163"/>
      <c r="HE49" s="163"/>
      <c r="HF49" s="163"/>
      <c r="HG49" s="163"/>
      <c r="HH49" s="163"/>
      <c r="HI49" s="167"/>
      <c r="HJ49" s="163"/>
      <c r="HK49" s="163"/>
      <c r="HL49" s="163"/>
      <c r="HM49" s="163"/>
      <c r="HN49" s="163"/>
      <c r="HO49" s="163"/>
      <c r="HP49" s="163"/>
      <c r="HQ49" s="163"/>
      <c r="HR49" s="163"/>
      <c r="HS49" s="163"/>
      <c r="HT49" s="163"/>
      <c r="HU49" s="163"/>
      <c r="HV49" s="163"/>
      <c r="HW49" s="163"/>
    </row>
    <row r="50" spans="1:231" x14ac:dyDescent="0.3">
      <c r="A50" s="7">
        <v>251</v>
      </c>
      <c r="B50" s="7">
        <f>COUNTIFS($D$3:D50,D50,$F$3:F50,F50)</f>
        <v>1</v>
      </c>
      <c r="C50" s="14">
        <v>9485</v>
      </c>
      <c r="D50" s="328" t="s">
        <v>905</v>
      </c>
      <c r="E50" s="17" t="s">
        <v>1050</v>
      </c>
      <c r="F50" s="330">
        <v>385809436</v>
      </c>
      <c r="G50" s="11">
        <v>80</v>
      </c>
      <c r="H50" s="17" t="s">
        <v>1051</v>
      </c>
      <c r="I50" s="379" t="s">
        <v>1052</v>
      </c>
      <c r="J50" s="380" t="s">
        <v>35</v>
      </c>
      <c r="K50" s="11" t="s">
        <v>36</v>
      </c>
      <c r="L50" s="17">
        <v>4</v>
      </c>
      <c r="M50" s="17" t="s">
        <v>618</v>
      </c>
      <c r="N50" s="17" t="s">
        <v>38</v>
      </c>
      <c r="O50" s="11"/>
      <c r="P50" s="17" t="s">
        <v>634</v>
      </c>
      <c r="Q50" s="11"/>
      <c r="R50" s="11"/>
      <c r="S50" s="454" t="s">
        <v>124</v>
      </c>
      <c r="T50" s="454" t="s">
        <v>124</v>
      </c>
      <c r="U50" s="454" t="s">
        <v>124</v>
      </c>
      <c r="V50" s="474" t="s">
        <v>573</v>
      </c>
      <c r="W50" s="454" t="s">
        <v>124</v>
      </c>
      <c r="X50" s="454" t="s">
        <v>124</v>
      </c>
      <c r="Y50" s="454" t="s">
        <v>124</v>
      </c>
      <c r="Z50" s="469"/>
      <c r="AA50" s="476"/>
      <c r="AB50" s="16"/>
      <c r="AC50" s="337">
        <v>18219</v>
      </c>
      <c r="AD50" s="56">
        <v>45</v>
      </c>
      <c r="AE50" s="56" t="s">
        <v>124</v>
      </c>
      <c r="AF50" s="56" t="s">
        <v>124</v>
      </c>
      <c r="AG50" s="504"/>
      <c r="AH50" s="7"/>
      <c r="AI50" s="7"/>
      <c r="AJ50" s="7"/>
      <c r="AK50" s="7"/>
      <c r="AL50" s="114"/>
      <c r="AM50" s="114"/>
      <c r="AN50" s="114"/>
      <c r="AO50" s="411">
        <v>21.1</v>
      </c>
      <c r="AP50" s="39">
        <v>71.099999999999994</v>
      </c>
      <c r="AQ50" s="40">
        <v>1.64</v>
      </c>
      <c r="AR50" s="41">
        <f t="shared" si="21"/>
        <v>93.839999999999989</v>
      </c>
      <c r="AS50" s="42">
        <f t="shared" si="22"/>
        <v>0.29676511954992973</v>
      </c>
      <c r="AT50" s="43">
        <f t="shared" si="23"/>
        <v>0.48669479606188476</v>
      </c>
      <c r="AU50" s="44">
        <f t="shared" si="24"/>
        <v>0.29007423700852353</v>
      </c>
      <c r="AV50" s="45">
        <v>19.338150000000002</v>
      </c>
      <c r="AW50" s="45">
        <f t="shared" si="25"/>
        <v>91.65</v>
      </c>
      <c r="AX50" s="46">
        <v>0.70684999999999998</v>
      </c>
      <c r="AY50" s="45">
        <v>3.35</v>
      </c>
      <c r="AZ50" s="84" t="s">
        <v>121</v>
      </c>
      <c r="BA50" s="235">
        <v>4.55</v>
      </c>
      <c r="BB50" s="187" t="s">
        <v>121</v>
      </c>
      <c r="BC50" s="67"/>
      <c r="BD50" s="67"/>
      <c r="BE50" s="67"/>
      <c r="BF50" s="67"/>
      <c r="BG50" s="7"/>
      <c r="BH50" s="7"/>
      <c r="BI50" s="536"/>
      <c r="BJ50" s="9">
        <v>46.8</v>
      </c>
      <c r="BK50" s="9">
        <v>53.2</v>
      </c>
      <c r="BL50" s="195">
        <v>0.87969924812030065</v>
      </c>
      <c r="BM50" s="79" t="s">
        <v>121</v>
      </c>
      <c r="BN50" s="7" t="s">
        <v>121</v>
      </c>
      <c r="BO50" s="9" t="s">
        <v>121</v>
      </c>
      <c r="BP50" s="84">
        <v>1.02</v>
      </c>
      <c r="BQ50" s="282">
        <v>1.1499999999999999</v>
      </c>
      <c r="BR50" s="84"/>
      <c r="BS50" s="80">
        <f t="shared" si="27"/>
        <v>54.2</v>
      </c>
      <c r="BT50" s="221" t="s">
        <v>121</v>
      </c>
      <c r="BU50" s="535" t="s">
        <v>121</v>
      </c>
      <c r="BV50" s="221" t="s">
        <v>121</v>
      </c>
      <c r="BW50" s="84">
        <v>69.2</v>
      </c>
      <c r="BX50" s="84">
        <v>32.9</v>
      </c>
      <c r="BY50" s="84">
        <v>23.4</v>
      </c>
      <c r="BZ50" s="84">
        <v>21.3</v>
      </c>
      <c r="CA50" s="84">
        <v>15.2</v>
      </c>
      <c r="CB50" s="84">
        <v>43</v>
      </c>
      <c r="CC50" s="84">
        <v>30.6</v>
      </c>
      <c r="CD50" s="45" t="s">
        <v>121</v>
      </c>
      <c r="CE50" s="7"/>
      <c r="CF50" s="7"/>
      <c r="CG50" s="7"/>
      <c r="CH50" s="7"/>
      <c r="CI50" s="7"/>
      <c r="CJ50" s="7"/>
      <c r="CK50" s="7"/>
      <c r="CL50" s="45">
        <f t="shared" si="26"/>
        <v>1.544600938967136</v>
      </c>
      <c r="CM50" s="13"/>
      <c r="CN50" s="13"/>
      <c r="CO50" s="618"/>
      <c r="CP50" s="13"/>
      <c r="CQ50" s="13"/>
      <c r="CR50" s="13"/>
      <c r="CS50" s="13"/>
      <c r="CT50" s="7"/>
      <c r="CU50" s="7"/>
      <c r="CV50" s="121"/>
      <c r="CW50" s="752"/>
      <c r="CX50" s="49"/>
      <c r="CY50" s="49"/>
      <c r="CZ50" s="35"/>
      <c r="DA50" s="9" t="s">
        <v>17</v>
      </c>
      <c r="DB50" s="111" t="s">
        <v>17</v>
      </c>
      <c r="DC50" s="7"/>
      <c r="DD50" s="35"/>
      <c r="DE50" s="11"/>
      <c r="DF50" s="328"/>
      <c r="DG50" s="11"/>
      <c r="DH50" s="11"/>
      <c r="DI50" s="202" t="s">
        <v>294</v>
      </c>
      <c r="DJ50" s="7"/>
      <c r="DK50" s="7"/>
      <c r="DL50" s="7"/>
      <c r="DM50" s="7"/>
      <c r="DN50" s="7"/>
      <c r="DO50" s="7"/>
      <c r="DP50" s="7"/>
      <c r="DQ50" s="7"/>
      <c r="DR50" s="11" t="s">
        <v>38</v>
      </c>
      <c r="DS50" s="11" t="s">
        <v>38</v>
      </c>
      <c r="DT50" s="11">
        <v>156</v>
      </c>
      <c r="DU50" s="11">
        <v>16.7</v>
      </c>
      <c r="DV50" s="11">
        <v>83.3</v>
      </c>
      <c r="DW50" s="11" t="s">
        <v>38</v>
      </c>
      <c r="DX50" s="11" t="s">
        <v>38</v>
      </c>
      <c r="DY50" s="11" t="s">
        <v>38</v>
      </c>
      <c r="DZ50" s="11" t="s">
        <v>38</v>
      </c>
      <c r="EA50" s="11">
        <v>0</v>
      </c>
      <c r="EB50" s="7"/>
      <c r="EC50" s="116"/>
      <c r="ED50" s="125"/>
      <c r="EE50" s="125"/>
      <c r="EF50" s="7"/>
      <c r="EG50" s="7"/>
      <c r="EH50" s="7"/>
      <c r="EI50" s="7"/>
      <c r="EJ50" s="7"/>
      <c r="EK50" s="116"/>
      <c r="EL50" s="116"/>
      <c r="EM50" s="7"/>
      <c r="EN50" s="547"/>
      <c r="EO50" s="116"/>
      <c r="EP50" s="7"/>
      <c r="EQ50" s="114"/>
      <c r="ER50" s="753">
        <v>9485</v>
      </c>
      <c r="ES50" s="467">
        <v>38</v>
      </c>
      <c r="ET50" s="299">
        <v>9906</v>
      </c>
      <c r="EU50" s="299">
        <v>2</v>
      </c>
      <c r="EV50" s="433">
        <v>521.36842105263156</v>
      </c>
      <c r="EW50" s="468">
        <v>1588</v>
      </c>
      <c r="EX50" s="435">
        <v>83.578947368421055</v>
      </c>
      <c r="EY50" s="436">
        <v>334.31578947368422</v>
      </c>
      <c r="EZ50" s="657">
        <v>22</v>
      </c>
      <c r="FA50" s="351">
        <v>18219</v>
      </c>
      <c r="FB50" s="1020">
        <v>100</v>
      </c>
      <c r="FC50" s="220"/>
      <c r="FD50" s="658">
        <v>828.13636363636363</v>
      </c>
      <c r="FE50" s="659">
        <v>82.813636363636363</v>
      </c>
      <c r="FF50" s="660">
        <v>4.0369654582694183</v>
      </c>
      <c r="FG50" s="661"/>
      <c r="FH50" s="754"/>
      <c r="FI50" s="662"/>
      <c r="FJ50" s="452"/>
      <c r="FK50" s="55"/>
      <c r="FL50" s="114"/>
      <c r="FM50" s="157">
        <v>16.030688471633354</v>
      </c>
      <c r="FN50" s="145">
        <f t="shared" si="17"/>
        <v>8.3578947368421058E-2</v>
      </c>
      <c r="FO50" s="114"/>
      <c r="FP50" s="157">
        <v>16.030688471633354</v>
      </c>
      <c r="FQ50" s="145">
        <v>8.3578947368421058E-2</v>
      </c>
      <c r="FR50" s="147">
        <f t="shared" si="20"/>
        <v>1.8664987405541562</v>
      </c>
      <c r="FS50" s="114"/>
      <c r="FT50" s="114"/>
      <c r="FU50" s="114"/>
      <c r="FV50" s="114"/>
      <c r="FW50" s="114"/>
      <c r="FX50" s="55"/>
      <c r="FY50" s="152"/>
      <c r="FZ50" s="213"/>
      <c r="GA50" s="20"/>
      <c r="GB50" s="215"/>
      <c r="GC50" s="156"/>
      <c r="GD50" s="156"/>
      <c r="GE50" s="156"/>
      <c r="GF50" s="156"/>
      <c r="GG50" s="156"/>
      <c r="GH50" s="156"/>
      <c r="GI50" s="156"/>
      <c r="GJ50" s="156"/>
      <c r="GK50" s="156"/>
      <c r="GL50" s="156"/>
      <c r="GM50" s="156"/>
      <c r="GN50" s="156"/>
      <c r="GO50" s="156"/>
      <c r="GP50" s="156"/>
      <c r="GQ50" s="156"/>
      <c r="GR50" s="156"/>
      <c r="GS50" s="156"/>
      <c r="GT50" s="156"/>
      <c r="GU50" s="156"/>
      <c r="GV50" s="156"/>
      <c r="GW50" s="156"/>
      <c r="GX50" s="156"/>
      <c r="GY50" s="156"/>
      <c r="GZ50" s="156"/>
      <c r="HA50" s="156"/>
      <c r="HB50" s="156"/>
      <c r="HC50" s="156"/>
      <c r="HD50" s="156"/>
      <c r="HE50" s="156"/>
      <c r="HF50" s="156"/>
      <c r="HG50" s="156"/>
      <c r="HH50" s="156"/>
      <c r="HI50" s="156"/>
      <c r="HJ50" s="156"/>
      <c r="HK50" s="156"/>
      <c r="HL50" s="156"/>
      <c r="HM50" s="156"/>
      <c r="HN50" s="156"/>
      <c r="HO50" s="156"/>
      <c r="HP50" s="156"/>
      <c r="HQ50" s="156"/>
      <c r="HR50" s="156"/>
      <c r="HS50" s="156"/>
      <c r="HT50" s="156"/>
      <c r="HU50" s="156"/>
      <c r="HV50" s="156"/>
      <c r="HW50" s="156"/>
    </row>
    <row r="51" spans="1:231" x14ac:dyDescent="0.3">
      <c r="A51" s="7">
        <v>258</v>
      </c>
      <c r="B51" s="7">
        <f>COUNTIFS($D$3:D51,D51,$F$3:F51,F51)</f>
        <v>1</v>
      </c>
      <c r="C51" s="14">
        <v>9508</v>
      </c>
      <c r="D51" s="328" t="s">
        <v>1202</v>
      </c>
      <c r="E51" s="17" t="s">
        <v>456</v>
      </c>
      <c r="F51" s="330">
        <v>6154121578</v>
      </c>
      <c r="G51" s="11">
        <v>57</v>
      </c>
      <c r="H51" s="17" t="s">
        <v>632</v>
      </c>
      <c r="I51" s="379" t="s">
        <v>689</v>
      </c>
      <c r="J51" s="380" t="s">
        <v>35</v>
      </c>
      <c r="K51" s="11" t="s">
        <v>36</v>
      </c>
      <c r="L51" s="17">
        <v>6</v>
      </c>
      <c r="M51" s="17" t="s">
        <v>493</v>
      </c>
      <c r="N51" s="17" t="s">
        <v>38</v>
      </c>
      <c r="O51" s="11"/>
      <c r="P51" s="17" t="s">
        <v>533</v>
      </c>
      <c r="Q51" s="11"/>
      <c r="R51" s="11"/>
      <c r="S51" s="454" t="s">
        <v>122</v>
      </c>
      <c r="T51" s="453" t="s">
        <v>123</v>
      </c>
      <c r="U51" s="454" t="s">
        <v>124</v>
      </c>
      <c r="V51" s="602" t="s">
        <v>125</v>
      </c>
      <c r="W51" s="454" t="s">
        <v>126</v>
      </c>
      <c r="X51" s="454" t="s">
        <v>124</v>
      </c>
      <c r="Y51" s="454" t="s">
        <v>124</v>
      </c>
      <c r="Z51" s="469"/>
      <c r="AA51" s="476"/>
      <c r="AB51" s="16"/>
      <c r="AC51" s="337">
        <v>50737</v>
      </c>
      <c r="AD51" s="56">
        <v>507</v>
      </c>
      <c r="AE51" s="56" t="s">
        <v>124</v>
      </c>
      <c r="AF51" s="56" t="s">
        <v>124</v>
      </c>
      <c r="AG51" s="504" t="s">
        <v>128</v>
      </c>
      <c r="AH51" s="36"/>
      <c r="AI51" s="7"/>
      <c r="AJ51" s="7"/>
      <c r="AK51" s="7"/>
      <c r="AL51" s="114"/>
      <c r="AM51" s="114"/>
      <c r="AN51" s="114"/>
      <c r="AO51" s="411">
        <v>31.3</v>
      </c>
      <c r="AP51" s="39">
        <v>65.400000000000006</v>
      </c>
      <c r="AQ51" s="40">
        <v>1.1200000000000001</v>
      </c>
      <c r="AR51" s="41">
        <f t="shared" si="21"/>
        <v>97.820000000000007</v>
      </c>
      <c r="AS51" s="42">
        <f t="shared" si="22"/>
        <v>0.4785932721712538</v>
      </c>
      <c r="AT51" s="43">
        <f t="shared" si="23"/>
        <v>0.53602446483180433</v>
      </c>
      <c r="AU51" s="44">
        <f t="shared" si="24"/>
        <v>0.47053517739025852</v>
      </c>
      <c r="AV51" s="84">
        <v>29.102740000000004</v>
      </c>
      <c r="AW51" s="45">
        <f t="shared" si="25"/>
        <v>92.98</v>
      </c>
      <c r="AX51" s="84">
        <v>0.63226000000000004</v>
      </c>
      <c r="AY51" s="84">
        <v>2.02</v>
      </c>
      <c r="AZ51" s="221" t="s">
        <v>121</v>
      </c>
      <c r="BA51" s="84">
        <v>14.7</v>
      </c>
      <c r="BB51" s="298">
        <v>0.12</v>
      </c>
      <c r="BC51" s="87"/>
      <c r="BD51" s="87"/>
      <c r="BE51" s="87"/>
      <c r="BF51" s="87"/>
      <c r="BG51" s="87"/>
      <c r="BH51" s="87"/>
      <c r="BI51" s="298"/>
      <c r="BJ51" s="84">
        <v>41</v>
      </c>
      <c r="BK51" s="84">
        <v>59.6</v>
      </c>
      <c r="BL51" s="195">
        <v>0.68791946308724827</v>
      </c>
      <c r="BM51" s="79">
        <v>0.12</v>
      </c>
      <c r="BN51" s="80">
        <f>BM51*100/AO51</f>
        <v>0.38338658146964855</v>
      </c>
      <c r="BO51" s="304" t="s">
        <v>121</v>
      </c>
      <c r="BP51" s="84">
        <v>16.600000000000001</v>
      </c>
      <c r="BQ51" s="282">
        <v>24.8</v>
      </c>
      <c r="BR51" s="49"/>
      <c r="BS51" s="80">
        <f t="shared" si="27"/>
        <v>56.5</v>
      </c>
      <c r="BT51" s="80">
        <v>90.6</v>
      </c>
      <c r="BU51" s="305">
        <v>48999</v>
      </c>
      <c r="BV51" s="80">
        <v>9.4000000000000057</v>
      </c>
      <c r="BW51" s="346">
        <v>57.3</v>
      </c>
      <c r="BX51" s="80">
        <v>37</v>
      </c>
      <c r="BY51" s="80">
        <v>24.2</v>
      </c>
      <c r="BZ51" s="80">
        <v>19.5</v>
      </c>
      <c r="CA51" s="80">
        <v>12.7</v>
      </c>
      <c r="CB51" s="45">
        <v>31.2</v>
      </c>
      <c r="CC51" s="45">
        <v>20.399999999999999</v>
      </c>
      <c r="CD51" s="45">
        <v>0.7</v>
      </c>
      <c r="CE51" s="7"/>
      <c r="CF51" s="7"/>
      <c r="CG51" s="7"/>
      <c r="CH51" s="7"/>
      <c r="CI51" s="7"/>
      <c r="CJ51" s="7"/>
      <c r="CK51" s="7"/>
      <c r="CL51" s="45">
        <f t="shared" si="26"/>
        <v>1.8974358974358974</v>
      </c>
      <c r="CM51" s="13"/>
      <c r="CN51" s="13"/>
      <c r="CO51" s="618"/>
      <c r="CP51" s="13"/>
      <c r="CQ51" s="13"/>
      <c r="CR51" s="13"/>
      <c r="CS51" s="13"/>
      <c r="CT51" s="7"/>
      <c r="CU51" s="7"/>
      <c r="CV51" s="121"/>
      <c r="CW51" s="752"/>
      <c r="CX51" s="49"/>
      <c r="CY51" s="49"/>
      <c r="CZ51" s="310" t="s">
        <v>525</v>
      </c>
      <c r="DA51" s="9" t="s">
        <v>17</v>
      </c>
      <c r="DB51" s="111" t="s">
        <v>17</v>
      </c>
      <c r="DC51" s="7"/>
      <c r="DD51" s="35"/>
      <c r="DE51" s="11"/>
      <c r="DF51" s="328"/>
      <c r="DG51" s="11"/>
      <c r="DH51" s="11"/>
      <c r="DI51" s="202" t="s">
        <v>294</v>
      </c>
      <c r="DJ51" s="123" t="s">
        <v>128</v>
      </c>
      <c r="DK51" s="9">
        <v>2</v>
      </c>
      <c r="DL51" s="7"/>
      <c r="DM51" s="49"/>
      <c r="DN51" s="7"/>
      <c r="DO51" s="7"/>
      <c r="DP51" s="7"/>
      <c r="DQ51" s="7"/>
      <c r="DR51" s="11" t="s">
        <v>38</v>
      </c>
      <c r="DS51" s="11" t="s">
        <v>38</v>
      </c>
      <c r="DT51" s="11">
        <v>502</v>
      </c>
      <c r="DU51" s="11">
        <v>5</v>
      </c>
      <c r="DV51" s="11">
        <v>95</v>
      </c>
      <c r="DW51" s="11" t="s">
        <v>38</v>
      </c>
      <c r="DX51" s="11" t="s">
        <v>38</v>
      </c>
      <c r="DY51" s="11" t="s">
        <v>38</v>
      </c>
      <c r="DZ51" s="11" t="s">
        <v>38</v>
      </c>
      <c r="EA51" s="11">
        <v>0</v>
      </c>
      <c r="EB51" s="7"/>
      <c r="EC51" s="116"/>
      <c r="ED51" s="9">
        <v>6</v>
      </c>
      <c r="EE51" s="9" t="s">
        <v>493</v>
      </c>
      <c r="EF51" s="7"/>
      <c r="EG51" s="7"/>
      <c r="EH51" s="7"/>
      <c r="EI51" s="7"/>
      <c r="EJ51" s="7"/>
      <c r="EK51" s="115"/>
      <c r="EL51" s="116"/>
      <c r="EM51" s="7"/>
      <c r="EN51" s="116"/>
      <c r="EO51" s="116"/>
      <c r="EP51" s="8"/>
      <c r="EQ51" s="114"/>
      <c r="ER51" s="753">
        <v>9508</v>
      </c>
      <c r="ES51" s="467">
        <v>67</v>
      </c>
      <c r="ET51" s="299">
        <v>24485</v>
      </c>
      <c r="EU51" s="299">
        <v>2</v>
      </c>
      <c r="EV51" s="433">
        <v>730.8955223880597</v>
      </c>
      <c r="EW51" s="468">
        <v>9614</v>
      </c>
      <c r="EX51" s="435">
        <v>286.9850746268657</v>
      </c>
      <c r="EY51" s="436">
        <v>1721.9104477611941</v>
      </c>
      <c r="EZ51" s="657">
        <v>23</v>
      </c>
      <c r="FA51" s="351">
        <v>51625</v>
      </c>
      <c r="FB51" s="351">
        <v>400</v>
      </c>
      <c r="FC51" s="220"/>
      <c r="FD51" s="658">
        <v>2244.5652173913045</v>
      </c>
      <c r="FE51" s="659">
        <v>897.82608695652186</v>
      </c>
      <c r="FF51" s="660">
        <v>1.9178663582812328</v>
      </c>
      <c r="FG51" s="661"/>
      <c r="FH51" s="754"/>
      <c r="FI51" s="662"/>
      <c r="FJ51" s="452"/>
      <c r="FK51" s="55"/>
      <c r="FL51" s="505"/>
      <c r="FM51" s="157">
        <v>39.264856034306717</v>
      </c>
      <c r="FN51" s="145">
        <f t="shared" si="17"/>
        <v>0.28698507462686568</v>
      </c>
      <c r="FO51" s="114"/>
      <c r="FP51" s="157">
        <v>39.264856034306717</v>
      </c>
      <c r="FQ51" s="145">
        <v>0.28698507462686568</v>
      </c>
      <c r="FR51" s="147">
        <f t="shared" si="20"/>
        <v>1.7492198876638234</v>
      </c>
      <c r="FS51" s="148"/>
      <c r="FT51" s="112"/>
      <c r="FU51" s="49"/>
      <c r="FV51" s="112"/>
      <c r="FW51" s="112"/>
      <c r="FX51" s="262"/>
      <c r="FY51" s="152"/>
      <c r="FZ51" s="263"/>
      <c r="GA51" s="163"/>
      <c r="GB51" s="264"/>
      <c r="GC51" s="156"/>
      <c r="GD51" s="156"/>
      <c r="GE51" s="156"/>
      <c r="GF51" s="156"/>
      <c r="GG51" s="156"/>
      <c r="GH51" s="156"/>
      <c r="GI51" s="156"/>
      <c r="GJ51" s="156"/>
      <c r="GK51" s="156"/>
      <c r="GL51" s="156"/>
      <c r="GM51" s="156"/>
      <c r="GN51" s="156"/>
      <c r="GO51" s="156"/>
      <c r="GP51" s="156"/>
      <c r="GQ51" s="156"/>
      <c r="GR51" s="156"/>
      <c r="GS51" s="156"/>
      <c r="GT51" s="156"/>
      <c r="GU51" s="156"/>
      <c r="GV51" s="156"/>
      <c r="GW51" s="156"/>
      <c r="GX51" s="156"/>
      <c r="GY51" s="156"/>
      <c r="GZ51" s="156"/>
      <c r="HA51" s="156"/>
      <c r="HB51" s="156"/>
      <c r="HC51" s="156"/>
      <c r="HD51" s="156"/>
      <c r="HE51" s="156"/>
      <c r="HF51" s="156"/>
      <c r="HG51" s="156"/>
      <c r="HH51" s="156"/>
      <c r="HI51" s="156"/>
      <c r="HJ51" s="156"/>
      <c r="HK51" s="156"/>
      <c r="HL51" s="156"/>
      <c r="HM51" s="156"/>
      <c r="HN51" s="156"/>
      <c r="HO51" s="156"/>
      <c r="HP51" s="156"/>
      <c r="HQ51" s="156"/>
      <c r="HR51" s="156"/>
      <c r="HS51" s="156"/>
      <c r="HT51" s="156"/>
      <c r="HU51" s="156"/>
      <c r="HV51" s="156"/>
      <c r="HW51" s="156"/>
    </row>
    <row r="52" spans="1:231" x14ac:dyDescent="0.3">
      <c r="A52" s="7">
        <v>267</v>
      </c>
      <c r="B52" s="7">
        <f>COUNTIFS($D$3:D52,D52,$F$3:F52,F52)</f>
        <v>1</v>
      </c>
      <c r="C52" s="14">
        <v>9552</v>
      </c>
      <c r="D52" s="328" t="s">
        <v>1316</v>
      </c>
      <c r="E52" s="17" t="s">
        <v>564</v>
      </c>
      <c r="F52" s="330">
        <v>5612171499</v>
      </c>
      <c r="G52" s="11">
        <v>62</v>
      </c>
      <c r="H52" s="17" t="s">
        <v>1317</v>
      </c>
      <c r="I52" s="379" t="s">
        <v>1318</v>
      </c>
      <c r="J52" s="380" t="s">
        <v>35</v>
      </c>
      <c r="K52" s="11" t="s">
        <v>36</v>
      </c>
      <c r="L52" s="17">
        <v>8</v>
      </c>
      <c r="M52" s="17">
        <v>3</v>
      </c>
      <c r="N52" s="17" t="s">
        <v>38</v>
      </c>
      <c r="O52" s="11"/>
      <c r="P52" s="17" t="s">
        <v>533</v>
      </c>
      <c r="Q52" s="11"/>
      <c r="R52" s="11"/>
      <c r="S52" s="454" t="s">
        <v>124</v>
      </c>
      <c r="T52" s="453" t="s">
        <v>124</v>
      </c>
      <c r="U52" s="454" t="s">
        <v>124</v>
      </c>
      <c r="V52" s="474" t="s">
        <v>573</v>
      </c>
      <c r="W52" s="454" t="s">
        <v>124</v>
      </c>
      <c r="X52" s="454" t="s">
        <v>124</v>
      </c>
      <c r="Y52" s="454" t="s">
        <v>124</v>
      </c>
      <c r="Z52" s="469"/>
      <c r="AA52" s="476"/>
      <c r="AB52" s="16"/>
      <c r="AC52" s="56">
        <v>2271</v>
      </c>
      <c r="AD52" s="57">
        <v>17</v>
      </c>
      <c r="AE52" s="56" t="s">
        <v>124</v>
      </c>
      <c r="AF52" s="56" t="s">
        <v>124</v>
      </c>
      <c r="AG52" s="504" t="s">
        <v>128</v>
      </c>
      <c r="AH52" s="36"/>
      <c r="AI52" s="7"/>
      <c r="AJ52" s="7"/>
      <c r="AK52" s="7"/>
      <c r="AL52" s="114"/>
      <c r="AM52" s="114"/>
      <c r="AN52" s="114"/>
      <c r="AO52" s="411">
        <v>32.299999999999997</v>
      </c>
      <c r="AP52" s="39">
        <v>60.5</v>
      </c>
      <c r="AQ52" s="40">
        <v>1.89</v>
      </c>
      <c r="AR52" s="41">
        <f t="shared" si="21"/>
        <v>94.69</v>
      </c>
      <c r="AS52" s="42">
        <f t="shared" si="22"/>
        <v>0.53388429752066113</v>
      </c>
      <c r="AT52" s="43">
        <f t="shared" si="23"/>
        <v>1.0090413223140495</v>
      </c>
      <c r="AU52" s="44">
        <f t="shared" si="24"/>
        <v>0.51771117166212532</v>
      </c>
      <c r="AV52" s="45">
        <v>29.115220000000001</v>
      </c>
      <c r="AW52" s="45">
        <f t="shared" si="25"/>
        <v>90.14</v>
      </c>
      <c r="AX52" s="46">
        <v>1.5697800000000002</v>
      </c>
      <c r="AY52" s="45">
        <v>4.8600000000000003</v>
      </c>
      <c r="AZ52" s="84" t="s">
        <v>121</v>
      </c>
      <c r="BA52" s="235">
        <v>26.5</v>
      </c>
      <c r="BB52" s="187" t="s">
        <v>121</v>
      </c>
      <c r="BC52" s="67"/>
      <c r="BD52" s="67"/>
      <c r="BE52" s="67"/>
      <c r="BF52" s="67"/>
      <c r="BG52" s="7"/>
      <c r="BH52" s="7"/>
      <c r="BI52" s="536"/>
      <c r="BJ52" s="9">
        <v>42.2</v>
      </c>
      <c r="BK52" s="9">
        <v>57.8</v>
      </c>
      <c r="BL52" s="195">
        <v>0.73010380622837379</v>
      </c>
      <c r="BM52" s="79" t="s">
        <v>121</v>
      </c>
      <c r="BN52" s="7" t="s">
        <v>121</v>
      </c>
      <c r="BO52" s="9" t="s">
        <v>121</v>
      </c>
      <c r="BP52" s="84">
        <v>10.199999999999999</v>
      </c>
      <c r="BQ52" s="282">
        <v>5.81</v>
      </c>
      <c r="BR52" s="84"/>
      <c r="BS52" s="80">
        <f t="shared" si="27"/>
        <v>69.800000000000011</v>
      </c>
      <c r="BT52" s="221" t="s">
        <v>121</v>
      </c>
      <c r="BU52" s="535" t="s">
        <v>121</v>
      </c>
      <c r="BV52" s="221" t="s">
        <v>121</v>
      </c>
      <c r="BW52" s="561">
        <v>59.900000000000006</v>
      </c>
      <c r="BX52" s="84">
        <v>34.200000000000003</v>
      </c>
      <c r="BY52" s="84">
        <v>20.7</v>
      </c>
      <c r="BZ52" s="84">
        <v>35.6</v>
      </c>
      <c r="CA52" s="84">
        <v>21.5</v>
      </c>
      <c r="CB52" s="84">
        <v>29.3</v>
      </c>
      <c r="CC52" s="84">
        <v>17.7</v>
      </c>
      <c r="CD52" s="45" t="s">
        <v>121</v>
      </c>
      <c r="CE52" s="7"/>
      <c r="CF52" s="7"/>
      <c r="CG52" s="7"/>
      <c r="CH52" s="7"/>
      <c r="CI52" s="7"/>
      <c r="CJ52" s="7"/>
      <c r="CK52" s="7"/>
      <c r="CL52" s="45">
        <f t="shared" si="26"/>
        <v>0.9606741573033708</v>
      </c>
      <c r="CM52" s="13"/>
      <c r="CN52" s="13"/>
      <c r="CO52" s="618"/>
      <c r="CP52" s="13"/>
      <c r="CQ52" s="13"/>
      <c r="CR52" s="13"/>
      <c r="CS52" s="13"/>
      <c r="CT52" s="7"/>
      <c r="CU52" s="7"/>
      <c r="CV52" s="121"/>
      <c r="CW52" s="752"/>
      <c r="CX52" s="49"/>
      <c r="CY52" s="49"/>
      <c r="CZ52" s="121">
        <v>3</v>
      </c>
      <c r="DA52" s="9" t="s">
        <v>884</v>
      </c>
      <c r="DB52" s="111" t="s">
        <v>884</v>
      </c>
      <c r="DC52" s="7"/>
      <c r="DD52" s="35"/>
      <c r="DE52" s="11"/>
      <c r="DF52" s="328"/>
      <c r="DG52" s="11"/>
      <c r="DH52" s="11"/>
      <c r="DI52" s="243" t="s">
        <v>297</v>
      </c>
      <c r="DJ52" s="123" t="s">
        <v>128</v>
      </c>
      <c r="DK52" s="9">
        <v>2</v>
      </c>
      <c r="DL52" s="7"/>
      <c r="DM52" s="49"/>
      <c r="DN52" s="7"/>
      <c r="DO52" s="7"/>
      <c r="DP52" s="7"/>
      <c r="DQ52" s="7"/>
      <c r="DR52" s="11" t="s">
        <v>38</v>
      </c>
      <c r="DS52" s="11" t="s">
        <v>38</v>
      </c>
      <c r="DT52" s="11">
        <v>190</v>
      </c>
      <c r="DU52" s="11">
        <v>22.6</v>
      </c>
      <c r="DV52" s="11">
        <v>77.400000000000006</v>
      </c>
      <c r="DW52" s="11" t="s">
        <v>38</v>
      </c>
      <c r="DX52" s="11" t="s">
        <v>38</v>
      </c>
      <c r="DY52" s="11" t="s">
        <v>38</v>
      </c>
      <c r="DZ52" s="11" t="s">
        <v>38</v>
      </c>
      <c r="EA52" s="11">
        <v>0</v>
      </c>
      <c r="EB52" s="7"/>
      <c r="EC52" s="116"/>
      <c r="ED52" s="9">
        <v>8</v>
      </c>
      <c r="EE52" s="9">
        <v>3</v>
      </c>
      <c r="EF52" s="7"/>
      <c r="EG52" s="7"/>
      <c r="EH52" s="7"/>
      <c r="EI52" s="7"/>
      <c r="EJ52" s="7"/>
      <c r="EK52" s="115"/>
      <c r="EL52" s="116"/>
      <c r="EM52" s="7"/>
      <c r="EN52" s="116"/>
      <c r="EO52" s="116"/>
      <c r="EP52" s="8"/>
      <c r="EQ52" s="114"/>
      <c r="ER52" s="753">
        <v>9552</v>
      </c>
      <c r="ES52" s="467">
        <v>43</v>
      </c>
      <c r="ET52" s="299">
        <v>12601</v>
      </c>
      <c r="EU52" s="299">
        <v>2</v>
      </c>
      <c r="EV52" s="433">
        <f t="shared" ref="EV52:EV74" si="28">ET52/ES52*EU52</f>
        <v>586.09302325581393</v>
      </c>
      <c r="EW52" s="468">
        <v>1627</v>
      </c>
      <c r="EX52" s="435">
        <f t="shared" ref="EX52:EX74" si="29">EW52/ES52*EU52</f>
        <v>75.674418604651166</v>
      </c>
      <c r="EY52" s="436">
        <f t="shared" ref="EY52:EY63" si="30">L52*EX52</f>
        <v>605.39534883720933</v>
      </c>
      <c r="EZ52" s="657">
        <v>32</v>
      </c>
      <c r="FA52" s="351">
        <v>2039</v>
      </c>
      <c r="FB52" s="1020">
        <v>300</v>
      </c>
      <c r="FC52" s="220"/>
      <c r="FD52" s="658">
        <f>FA52/EZ52</f>
        <v>63.71875</v>
      </c>
      <c r="FE52" s="659">
        <f>FB52*FD52/1000</f>
        <v>19.115625000000001</v>
      </c>
      <c r="FF52" s="660">
        <f>EY52/FE52</f>
        <v>31.670183362417358</v>
      </c>
      <c r="FG52" s="661"/>
      <c r="FH52" s="754"/>
      <c r="FI52" s="662"/>
      <c r="FJ52" s="452"/>
      <c r="FK52" s="55"/>
      <c r="FL52" s="505"/>
      <c r="FM52" s="157">
        <f t="shared" ref="FM52:FM76" si="31">EW52*100/ET52</f>
        <v>12.911673676692326</v>
      </c>
      <c r="FN52" s="145">
        <f t="shared" si="17"/>
        <v>7.567441860465117E-2</v>
      </c>
      <c r="FO52" s="114"/>
      <c r="FP52" s="157">
        <v>12.911673676692326</v>
      </c>
      <c r="FQ52" s="145">
        <v>7.567441860465117E-2</v>
      </c>
      <c r="FR52" s="147">
        <f t="shared" si="20"/>
        <v>2.5107559926244623</v>
      </c>
      <c r="FS52" s="49"/>
      <c r="FT52" s="112"/>
      <c r="FU52" s="49"/>
      <c r="FV52" s="112"/>
      <c r="FW52" s="112"/>
      <c r="FX52" s="262"/>
      <c r="FY52" s="152"/>
      <c r="FZ52" s="263"/>
      <c r="GA52" s="163"/>
      <c r="GB52" s="264"/>
      <c r="GC52" s="156"/>
      <c r="GD52" s="156"/>
      <c r="GE52" s="156"/>
      <c r="GF52" s="156"/>
      <c r="GG52" s="156"/>
      <c r="GH52" s="156"/>
      <c r="GI52" s="156"/>
      <c r="GJ52" s="156"/>
      <c r="GK52" s="156"/>
      <c r="GL52" s="156"/>
      <c r="GM52" s="156"/>
      <c r="GN52" s="156"/>
      <c r="GO52" s="156"/>
      <c r="GP52" s="156"/>
      <c r="GQ52" s="156"/>
      <c r="GR52" s="156"/>
      <c r="GS52" s="156"/>
      <c r="GT52" s="156"/>
      <c r="GU52" s="156"/>
      <c r="GV52" s="156"/>
      <c r="GW52" s="156"/>
      <c r="GX52" s="156"/>
      <c r="GY52" s="156"/>
      <c r="GZ52" s="156"/>
      <c r="HA52" s="156"/>
      <c r="HB52" s="156"/>
      <c r="HC52" s="156"/>
      <c r="HD52" s="156"/>
      <c r="HE52" s="156"/>
      <c r="HF52" s="156"/>
      <c r="HG52" s="156"/>
      <c r="HH52" s="156"/>
      <c r="HI52" s="156"/>
      <c r="HJ52" s="156"/>
      <c r="HK52" s="156"/>
      <c r="HL52" s="156"/>
      <c r="HM52" s="156"/>
      <c r="HN52" s="156"/>
      <c r="HO52" s="156"/>
      <c r="HP52" s="156"/>
      <c r="HQ52" s="156"/>
      <c r="HR52" s="156"/>
      <c r="HS52" s="156"/>
      <c r="HT52" s="156"/>
      <c r="HU52" s="156"/>
      <c r="HV52" s="156"/>
      <c r="HW52" s="156"/>
    </row>
    <row r="53" spans="1:231" x14ac:dyDescent="0.3">
      <c r="A53" s="7">
        <v>280</v>
      </c>
      <c r="B53" s="7">
        <f>COUNTIFS($D$3:D53,D53,$F$3:F53,F53)</f>
        <v>1</v>
      </c>
      <c r="C53" s="14">
        <v>9646</v>
      </c>
      <c r="D53" s="328" t="s">
        <v>651</v>
      </c>
      <c r="E53" s="17" t="s">
        <v>41</v>
      </c>
      <c r="F53" s="17">
        <v>470727406</v>
      </c>
      <c r="G53" s="11">
        <v>71</v>
      </c>
      <c r="H53" s="17" t="s">
        <v>1252</v>
      </c>
      <c r="I53" s="470" t="s">
        <v>511</v>
      </c>
      <c r="J53" s="380" t="s">
        <v>35</v>
      </c>
      <c r="K53" s="156" t="s">
        <v>36</v>
      </c>
      <c r="L53" s="11">
        <v>6</v>
      </c>
      <c r="M53" s="11" t="s">
        <v>1315</v>
      </c>
      <c r="N53" s="17" t="s">
        <v>38</v>
      </c>
      <c r="O53" s="11"/>
      <c r="P53" s="17" t="s">
        <v>533</v>
      </c>
      <c r="Q53" s="11"/>
      <c r="R53" s="11"/>
      <c r="S53" s="454" t="s">
        <v>124</v>
      </c>
      <c r="T53" s="453" t="s">
        <v>124</v>
      </c>
      <c r="U53" s="454" t="s">
        <v>124</v>
      </c>
      <c r="V53" s="474" t="s">
        <v>573</v>
      </c>
      <c r="W53" s="454" t="s">
        <v>124</v>
      </c>
      <c r="X53" s="454" t="s">
        <v>124</v>
      </c>
      <c r="Y53" s="454" t="s">
        <v>124</v>
      </c>
      <c r="Z53" s="455"/>
      <c r="AA53" s="11"/>
      <c r="AB53" s="20"/>
      <c r="AC53" s="56">
        <v>8507</v>
      </c>
      <c r="AD53" s="56">
        <v>85</v>
      </c>
      <c r="AE53" s="58" t="s">
        <v>124</v>
      </c>
      <c r="AF53" s="20" t="s">
        <v>124</v>
      </c>
      <c r="AG53" s="504" t="s">
        <v>128</v>
      </c>
      <c r="AH53" s="550"/>
      <c r="AI53" s="7"/>
      <c r="AJ53" s="7"/>
      <c r="AK53" s="7"/>
      <c r="AL53" s="114"/>
      <c r="AM53" s="114"/>
      <c r="AN53" s="114"/>
      <c r="AO53" s="411">
        <v>31.6</v>
      </c>
      <c r="AP53" s="39">
        <v>60.7</v>
      </c>
      <c r="AQ53" s="40">
        <v>3.9</v>
      </c>
      <c r="AR53" s="41">
        <f t="shared" si="21"/>
        <v>96.200000000000017</v>
      </c>
      <c r="AS53" s="42">
        <f t="shared" si="22"/>
        <v>0.52059308072487642</v>
      </c>
      <c r="AT53" s="43">
        <f t="shared" si="23"/>
        <v>2.0303130148270179</v>
      </c>
      <c r="AU53" s="44">
        <f t="shared" si="24"/>
        <v>0.48916408668730643</v>
      </c>
      <c r="AV53" s="45">
        <v>29.293200000000002</v>
      </c>
      <c r="AW53" s="45">
        <f t="shared" si="25"/>
        <v>92.7</v>
      </c>
      <c r="AX53" s="46">
        <v>0.72679999999999989</v>
      </c>
      <c r="AY53" s="62">
        <v>2.2999999999999998</v>
      </c>
      <c r="AZ53" s="477" t="s">
        <v>121</v>
      </c>
      <c r="BA53" s="84">
        <v>23.8</v>
      </c>
      <c r="BB53" s="298" t="s">
        <v>121</v>
      </c>
      <c r="BC53" s="87"/>
      <c r="BD53" s="87"/>
      <c r="BE53" s="87"/>
      <c r="BF53" s="87"/>
      <c r="BG53" s="87"/>
      <c r="BH53" s="87"/>
      <c r="BI53" s="298"/>
      <c r="BJ53" s="84">
        <v>32.799999999999997</v>
      </c>
      <c r="BK53" s="84">
        <v>67.2</v>
      </c>
      <c r="BL53" s="78">
        <v>0.48809523809523803</v>
      </c>
      <c r="BM53" s="79" t="s">
        <v>121</v>
      </c>
      <c r="BN53" s="7" t="s">
        <v>121</v>
      </c>
      <c r="BO53" s="304" t="s">
        <v>121</v>
      </c>
      <c r="BP53" s="84">
        <v>4.5</v>
      </c>
      <c r="BQ53" s="282">
        <v>6.6</v>
      </c>
      <c r="BR53" s="49"/>
      <c r="BS53" s="80">
        <f t="shared" si="27"/>
        <v>57.099999999999994</v>
      </c>
      <c r="BT53" s="49" t="s">
        <v>121</v>
      </c>
      <c r="BU53" s="86" t="s">
        <v>121</v>
      </c>
      <c r="BV53" s="80" t="s">
        <v>121</v>
      </c>
      <c r="BW53" s="80">
        <v>59.499999999999993</v>
      </c>
      <c r="BX53" s="49">
        <v>35.299999999999997</v>
      </c>
      <c r="BY53" s="49">
        <v>21.4</v>
      </c>
      <c r="BZ53" s="49">
        <v>21.8</v>
      </c>
      <c r="CA53" s="49">
        <v>13.2</v>
      </c>
      <c r="CB53" s="49">
        <v>41.1</v>
      </c>
      <c r="CC53" s="49">
        <v>24.9</v>
      </c>
      <c r="CD53" s="9" t="s">
        <v>121</v>
      </c>
      <c r="CE53" s="7"/>
      <c r="CF53" s="7"/>
      <c r="CG53" s="7"/>
      <c r="CH53" s="7"/>
      <c r="CI53" s="7"/>
      <c r="CJ53" s="7"/>
      <c r="CK53" s="7"/>
      <c r="CL53" s="45">
        <f t="shared" si="26"/>
        <v>1.6192660550458713</v>
      </c>
      <c r="CM53" s="7"/>
      <c r="CN53" s="13"/>
      <c r="CO53" s="618"/>
      <c r="CP53" s="13"/>
      <c r="CQ53" s="13"/>
      <c r="CR53" s="13"/>
      <c r="CS53" s="13"/>
      <c r="CT53" s="13"/>
      <c r="CU53" s="13"/>
      <c r="CV53" s="7"/>
      <c r="CW53" s="36"/>
      <c r="CX53" s="121"/>
      <c r="CY53" s="121"/>
      <c r="CZ53" s="121">
        <v>3</v>
      </c>
      <c r="DA53" s="9" t="s">
        <v>884</v>
      </c>
      <c r="DB53" s="111" t="s">
        <v>884</v>
      </c>
      <c r="DC53" s="7"/>
      <c r="DD53" s="35"/>
      <c r="DE53" s="11"/>
      <c r="DF53" s="11"/>
      <c r="DG53" s="11"/>
      <c r="DH53" s="328"/>
      <c r="DI53" s="243" t="s">
        <v>297</v>
      </c>
      <c r="DJ53" s="123" t="s">
        <v>128</v>
      </c>
      <c r="DK53" s="9">
        <v>2</v>
      </c>
      <c r="DL53" s="7"/>
      <c r="DM53" s="148"/>
      <c r="DN53" s="7"/>
      <c r="DO53" s="7"/>
      <c r="DP53" s="7"/>
      <c r="DQ53" s="7"/>
      <c r="DR53" s="11" t="s">
        <v>38</v>
      </c>
      <c r="DS53" s="11" t="s">
        <v>38</v>
      </c>
      <c r="DT53" s="11">
        <v>197</v>
      </c>
      <c r="DU53" s="11">
        <v>8.1999999999999993</v>
      </c>
      <c r="DV53" s="11">
        <v>91.8</v>
      </c>
      <c r="DW53" s="11" t="s">
        <v>38</v>
      </c>
      <c r="DX53" s="11" t="s">
        <v>38</v>
      </c>
      <c r="DY53" s="11" t="s">
        <v>38</v>
      </c>
      <c r="DZ53" s="11" t="s">
        <v>38</v>
      </c>
      <c r="EA53" s="11">
        <v>0</v>
      </c>
      <c r="EB53" s="7"/>
      <c r="EC53" s="116"/>
      <c r="ED53" s="7">
        <v>6</v>
      </c>
      <c r="EE53" s="7" t="s">
        <v>1315</v>
      </c>
      <c r="EF53" s="7"/>
      <c r="EG53" s="7"/>
      <c r="EH53" s="7"/>
      <c r="EI53" s="7"/>
      <c r="EJ53" s="7"/>
      <c r="EK53" s="115"/>
      <c r="EL53" s="116"/>
      <c r="EM53" s="7"/>
      <c r="EN53" s="116"/>
      <c r="EO53" s="116"/>
      <c r="EP53" s="8"/>
      <c r="EQ53" s="118"/>
      <c r="ER53" s="492">
        <v>9646</v>
      </c>
      <c r="ES53" s="467">
        <v>48</v>
      </c>
      <c r="ET53" s="299">
        <v>12156</v>
      </c>
      <c r="EU53" s="299">
        <v>2</v>
      </c>
      <c r="EV53" s="433">
        <f t="shared" si="28"/>
        <v>506.5</v>
      </c>
      <c r="EW53" s="468">
        <v>2243</v>
      </c>
      <c r="EX53" s="435">
        <f t="shared" si="29"/>
        <v>93.458333333333329</v>
      </c>
      <c r="EY53" s="436">
        <f t="shared" si="30"/>
        <v>560.75</v>
      </c>
      <c r="EZ53" s="657">
        <v>30</v>
      </c>
      <c r="FA53" s="351">
        <v>8992</v>
      </c>
      <c r="FB53" s="1020">
        <v>400</v>
      </c>
      <c r="FC53" s="713"/>
      <c r="FD53" s="658">
        <f>FA53/EZ53</f>
        <v>299.73333333333335</v>
      </c>
      <c r="FE53" s="659">
        <f>FB53*FD53/1000</f>
        <v>119.89333333333335</v>
      </c>
      <c r="FF53" s="660">
        <f>EY53/FE53</f>
        <v>4.6770740658362984</v>
      </c>
      <c r="FG53" s="661"/>
      <c r="FH53" s="612"/>
      <c r="FI53" s="694"/>
      <c r="FJ53" s="818"/>
      <c r="FK53" s="55"/>
      <c r="FL53" s="550"/>
      <c r="FM53" s="157">
        <f t="shared" si="31"/>
        <v>18.45179335307667</v>
      </c>
      <c r="FN53" s="145">
        <f t="shared" si="17"/>
        <v>9.3458333333333324E-2</v>
      </c>
      <c r="FO53" s="114"/>
      <c r="FP53" s="157">
        <v>18.45179335307667</v>
      </c>
      <c r="FQ53" s="145">
        <v>9.3458333333333324E-2</v>
      </c>
      <c r="FR53" s="147">
        <f t="shared" si="20"/>
        <v>2.1078912171199287</v>
      </c>
      <c r="FS53" s="7"/>
      <c r="FT53" s="35"/>
      <c r="FU53" s="7"/>
      <c r="FV53" s="35"/>
      <c r="FW53" s="35"/>
      <c r="FX53" s="455"/>
      <c r="FY53" s="152"/>
      <c r="FZ53" s="213"/>
      <c r="GA53" s="329"/>
      <c r="GB53" s="215"/>
      <c r="GC53" s="156"/>
      <c r="GD53" s="156"/>
      <c r="GE53" s="156"/>
      <c r="GF53" s="156"/>
      <c r="GG53" s="156"/>
      <c r="GH53" s="156"/>
      <c r="GI53" s="156"/>
      <c r="GJ53" s="156"/>
      <c r="GK53" s="156"/>
      <c r="GL53" s="156"/>
      <c r="GM53" s="156"/>
      <c r="GN53" s="156"/>
      <c r="GO53" s="156"/>
      <c r="GP53" s="156"/>
      <c r="GQ53" s="156"/>
      <c r="GR53" s="156"/>
      <c r="GS53" s="156"/>
      <c r="GT53" s="156"/>
      <c r="GU53" s="156"/>
      <c r="GV53" s="156"/>
      <c r="GW53" s="156"/>
      <c r="GX53" s="156"/>
      <c r="GY53" s="156"/>
      <c r="GZ53" s="156"/>
      <c r="HA53" s="156"/>
      <c r="HB53" s="156"/>
      <c r="HC53" s="156"/>
      <c r="HD53" s="156"/>
      <c r="HE53" s="156"/>
      <c r="HF53" s="156"/>
      <c r="HG53" s="156"/>
      <c r="HH53" s="156"/>
      <c r="HI53" s="156"/>
      <c r="HJ53" s="156"/>
      <c r="HK53" s="156"/>
      <c r="HL53" s="156"/>
      <c r="HM53" s="156"/>
      <c r="HN53" s="156"/>
      <c r="HO53" s="156"/>
      <c r="HP53" s="156"/>
      <c r="HQ53" s="156"/>
      <c r="HR53" s="156"/>
      <c r="HS53" s="156"/>
      <c r="HT53" s="156"/>
      <c r="HU53" s="156"/>
      <c r="HV53" s="156"/>
      <c r="HW53" s="156"/>
    </row>
    <row r="54" spans="1:231" x14ac:dyDescent="0.3">
      <c r="A54" s="7">
        <v>283</v>
      </c>
      <c r="B54" s="7">
        <f>COUNTIFS($D$3:D54,D54,$F$3:F54,F54)</f>
        <v>1</v>
      </c>
      <c r="C54" s="14">
        <v>9649</v>
      </c>
      <c r="D54" s="328" t="s">
        <v>1251</v>
      </c>
      <c r="E54" s="17" t="s">
        <v>625</v>
      </c>
      <c r="F54" s="17">
        <v>9653044841</v>
      </c>
      <c r="G54" s="11">
        <v>22</v>
      </c>
      <c r="H54" s="17" t="s">
        <v>1252</v>
      </c>
      <c r="I54" s="470" t="s">
        <v>1253</v>
      </c>
      <c r="J54" s="380" t="s">
        <v>35</v>
      </c>
      <c r="K54" s="156" t="s">
        <v>36</v>
      </c>
      <c r="L54" s="11">
        <v>5</v>
      </c>
      <c r="M54" s="11">
        <v>6</v>
      </c>
      <c r="N54" s="17" t="s">
        <v>38</v>
      </c>
      <c r="O54" s="11"/>
      <c r="P54" s="17" t="s">
        <v>533</v>
      </c>
      <c r="Q54" s="11"/>
      <c r="R54" s="11"/>
      <c r="S54" s="454" t="s">
        <v>124</v>
      </c>
      <c r="T54" s="453" t="s">
        <v>124</v>
      </c>
      <c r="U54" s="454" t="s">
        <v>124</v>
      </c>
      <c r="V54" s="474" t="s">
        <v>573</v>
      </c>
      <c r="W54" s="474" t="s">
        <v>126</v>
      </c>
      <c r="X54" s="454" t="s">
        <v>124</v>
      </c>
      <c r="Y54" s="454" t="s">
        <v>124</v>
      </c>
      <c r="Z54" s="455"/>
      <c r="AA54" s="11"/>
      <c r="AB54" s="20"/>
      <c r="AC54" s="56">
        <v>8898</v>
      </c>
      <c r="AD54" s="56">
        <v>222</v>
      </c>
      <c r="AE54" s="58" t="s">
        <v>124</v>
      </c>
      <c r="AF54" s="20" t="s">
        <v>124</v>
      </c>
      <c r="AG54" s="504" t="s">
        <v>128</v>
      </c>
      <c r="AH54" s="7"/>
      <c r="AI54" s="7"/>
      <c r="AJ54" s="7"/>
      <c r="AK54" s="7"/>
      <c r="AL54" s="114"/>
      <c r="AM54" s="114"/>
      <c r="AN54" s="114"/>
      <c r="AO54" s="411">
        <v>19.2</v>
      </c>
      <c r="AP54" s="39">
        <v>63.3</v>
      </c>
      <c r="AQ54" s="40">
        <v>13.7</v>
      </c>
      <c r="AR54" s="41">
        <f t="shared" si="21"/>
        <v>96.2</v>
      </c>
      <c r="AS54" s="42">
        <f t="shared" si="22"/>
        <v>0.30331753554502372</v>
      </c>
      <c r="AT54" s="43">
        <f t="shared" si="23"/>
        <v>4.1554502369668249</v>
      </c>
      <c r="AU54" s="44">
        <f t="shared" si="24"/>
        <v>0.24935064935064935</v>
      </c>
      <c r="AV54" s="45">
        <v>17.731199999999998</v>
      </c>
      <c r="AW54" s="45">
        <f t="shared" si="25"/>
        <v>92.35</v>
      </c>
      <c r="AX54" s="46">
        <v>0.50879999999999992</v>
      </c>
      <c r="AY54" s="62">
        <v>2.65</v>
      </c>
      <c r="AZ54" s="477" t="s">
        <v>121</v>
      </c>
      <c r="BA54" s="84">
        <v>16.3</v>
      </c>
      <c r="BB54" s="298" t="s">
        <v>121</v>
      </c>
      <c r="BC54" s="87"/>
      <c r="BD54" s="87"/>
      <c r="BE54" s="87"/>
      <c r="BF54" s="87"/>
      <c r="BG54" s="87"/>
      <c r="BH54" s="87"/>
      <c r="BI54" s="298"/>
      <c r="BJ54" s="84">
        <v>53.2</v>
      </c>
      <c r="BK54" s="84">
        <v>46.8</v>
      </c>
      <c r="BL54" s="195">
        <v>1.1367521367521369</v>
      </c>
      <c r="BM54" s="79">
        <v>0.22</v>
      </c>
      <c r="BN54" s="80">
        <f>BM54*100/AO54</f>
        <v>1.1458333333333335</v>
      </c>
      <c r="BO54" s="304" t="s">
        <v>121</v>
      </c>
      <c r="BP54" s="84">
        <v>3.6</v>
      </c>
      <c r="BQ54" s="282">
        <v>3.7</v>
      </c>
      <c r="BR54" s="49"/>
      <c r="BS54" s="80">
        <f t="shared" si="27"/>
        <v>48.9</v>
      </c>
      <c r="BT54" s="49" t="s">
        <v>121</v>
      </c>
      <c r="BU54" s="86" t="s">
        <v>121</v>
      </c>
      <c r="BV54" s="80" t="s">
        <v>121</v>
      </c>
      <c r="BW54" s="561">
        <v>61.4</v>
      </c>
      <c r="BX54" s="49">
        <v>30.5</v>
      </c>
      <c r="BY54" s="49">
        <v>19.3</v>
      </c>
      <c r="BZ54" s="49">
        <v>18.399999999999999</v>
      </c>
      <c r="CA54" s="49">
        <v>11.6</v>
      </c>
      <c r="CB54" s="49">
        <v>48.1</v>
      </c>
      <c r="CC54" s="49">
        <v>30.5</v>
      </c>
      <c r="CD54" s="9" t="s">
        <v>121</v>
      </c>
      <c r="CE54" s="7"/>
      <c r="CF54" s="7"/>
      <c r="CG54" s="7"/>
      <c r="CH54" s="7"/>
      <c r="CI54" s="7"/>
      <c r="CJ54" s="7"/>
      <c r="CK54" s="7"/>
      <c r="CL54" s="45">
        <f t="shared" si="26"/>
        <v>1.6576086956521741</v>
      </c>
      <c r="CM54" s="7"/>
      <c r="CN54" s="13"/>
      <c r="CO54" s="618"/>
      <c r="CP54" s="13"/>
      <c r="CQ54" s="13"/>
      <c r="CR54" s="13"/>
      <c r="CS54" s="13"/>
      <c r="CT54" s="13"/>
      <c r="CU54" s="13"/>
      <c r="CV54" s="7"/>
      <c r="CW54" s="36"/>
      <c r="CX54" s="121"/>
      <c r="CY54" s="121"/>
      <c r="CZ54" s="49"/>
      <c r="DA54" s="9" t="s">
        <v>17</v>
      </c>
      <c r="DB54" s="111" t="s">
        <v>17</v>
      </c>
      <c r="DC54" s="7"/>
      <c r="DD54" s="35"/>
      <c r="DE54" s="11"/>
      <c r="DF54" s="11"/>
      <c r="DG54" s="11"/>
      <c r="DH54" s="328"/>
      <c r="DI54" s="202" t="s">
        <v>294</v>
      </c>
      <c r="DJ54" s="123" t="s">
        <v>128</v>
      </c>
      <c r="DK54" s="9">
        <v>2</v>
      </c>
      <c r="DL54" s="7"/>
      <c r="DM54" s="148"/>
      <c r="DN54" s="7"/>
      <c r="DO54" s="7"/>
      <c r="DP54" s="7"/>
      <c r="DQ54" s="7"/>
      <c r="DR54" s="11" t="s">
        <v>38</v>
      </c>
      <c r="DS54" s="11" t="s">
        <v>38</v>
      </c>
      <c r="DT54" s="11">
        <v>899</v>
      </c>
      <c r="DU54" s="11">
        <v>16.7</v>
      </c>
      <c r="DV54" s="11">
        <v>83.3</v>
      </c>
      <c r="DW54" s="11" t="s">
        <v>38</v>
      </c>
      <c r="DX54" s="11" t="s">
        <v>38</v>
      </c>
      <c r="DY54" s="11" t="s">
        <v>38</v>
      </c>
      <c r="DZ54" s="11" t="s">
        <v>38</v>
      </c>
      <c r="EA54" s="11" t="s">
        <v>1254</v>
      </c>
      <c r="EB54" s="7"/>
      <c r="EC54" s="116"/>
      <c r="ED54" s="247">
        <v>5</v>
      </c>
      <c r="EE54" s="247">
        <v>6</v>
      </c>
      <c r="EF54" s="7"/>
      <c r="EG54" s="7"/>
      <c r="EH54" s="7"/>
      <c r="EI54" s="7"/>
      <c r="EJ54" s="7"/>
      <c r="EK54" s="115"/>
      <c r="EL54" s="116"/>
      <c r="EM54" s="7"/>
      <c r="EN54" s="116"/>
      <c r="EO54" s="116"/>
      <c r="EP54" s="8"/>
      <c r="EQ54" s="7"/>
      <c r="ER54" s="492">
        <v>9649</v>
      </c>
      <c r="ES54" s="467">
        <v>53</v>
      </c>
      <c r="ET54" s="299">
        <v>104262</v>
      </c>
      <c r="EU54" s="299">
        <v>2</v>
      </c>
      <c r="EV54" s="433">
        <f t="shared" si="28"/>
        <v>3934.4150943396226</v>
      </c>
      <c r="EW54" s="468">
        <v>12241</v>
      </c>
      <c r="EX54" s="435">
        <f t="shared" si="29"/>
        <v>461.92452830188677</v>
      </c>
      <c r="EY54" s="436">
        <f t="shared" si="30"/>
        <v>2309.6226415094338</v>
      </c>
      <c r="EZ54" s="657">
        <v>27</v>
      </c>
      <c r="FA54" s="351">
        <v>8898</v>
      </c>
      <c r="FB54" s="351">
        <v>1000</v>
      </c>
      <c r="FC54" s="713"/>
      <c r="FD54" s="658">
        <f>FA54/EZ54</f>
        <v>329.55555555555554</v>
      </c>
      <c r="FE54" s="659">
        <f>FB54*FD54/1000</f>
        <v>329.55555555555554</v>
      </c>
      <c r="FF54" s="660">
        <f>EY54/FE54</f>
        <v>7.0082952709321997</v>
      </c>
      <c r="FG54" s="661"/>
      <c r="FH54" s="612"/>
      <c r="FI54" s="694"/>
      <c r="FJ54" s="818"/>
      <c r="FK54" s="55"/>
      <c r="FL54" s="7"/>
      <c r="FM54" s="157">
        <f t="shared" si="31"/>
        <v>11.740614989161919</v>
      </c>
      <c r="FN54" s="145">
        <f t="shared" si="17"/>
        <v>0.46192452830188679</v>
      </c>
      <c r="FO54" s="114"/>
      <c r="FP54" s="157">
        <v>11.740614989161919</v>
      </c>
      <c r="FQ54" s="145">
        <v>0.46192452830188679</v>
      </c>
      <c r="FR54" s="147">
        <f t="shared" si="20"/>
        <v>1.9462053753778288</v>
      </c>
      <c r="FS54" s="7"/>
      <c r="FT54" s="35"/>
      <c r="FU54" s="7"/>
      <c r="FV54" s="35"/>
      <c r="FW54" s="35"/>
      <c r="FX54" s="455"/>
      <c r="FY54" s="152"/>
      <c r="FZ54" s="213"/>
      <c r="GA54" s="11"/>
      <c r="GB54" s="215"/>
      <c r="GC54" s="156"/>
      <c r="GD54" s="156"/>
      <c r="GE54" s="156"/>
      <c r="GF54" s="156"/>
      <c r="GG54" s="156"/>
      <c r="GH54" s="156"/>
      <c r="GI54" s="156"/>
      <c r="GJ54" s="156"/>
      <c r="GK54" s="156"/>
      <c r="GL54" s="156"/>
      <c r="GM54" s="156"/>
      <c r="GN54" s="156"/>
      <c r="GO54" s="156"/>
      <c r="GP54" s="156"/>
      <c r="GQ54" s="156"/>
      <c r="GR54" s="156"/>
      <c r="GS54" s="156"/>
      <c r="GT54" s="156"/>
      <c r="GU54" s="156"/>
      <c r="GV54" s="156"/>
      <c r="GW54" s="156"/>
      <c r="GX54" s="156"/>
      <c r="GY54" s="156"/>
      <c r="GZ54" s="156"/>
      <c r="HA54" s="156"/>
      <c r="HB54" s="156"/>
      <c r="HC54" s="156"/>
      <c r="HD54" s="156"/>
      <c r="HE54" s="156"/>
      <c r="HF54" s="156"/>
      <c r="HG54" s="156"/>
      <c r="HH54" s="156"/>
      <c r="HI54" s="156"/>
      <c r="HJ54" s="156"/>
      <c r="HK54" s="156"/>
      <c r="HL54" s="156"/>
      <c r="HM54" s="156"/>
      <c r="HN54" s="156"/>
      <c r="HO54" s="156"/>
      <c r="HP54" s="156"/>
      <c r="HQ54" s="156"/>
      <c r="HR54" s="156"/>
      <c r="HS54" s="156"/>
      <c r="HT54" s="156"/>
      <c r="HU54" s="156"/>
      <c r="HV54" s="156"/>
      <c r="HW54" s="156"/>
    </row>
    <row r="55" spans="1:231" x14ac:dyDescent="0.3">
      <c r="A55" s="7">
        <v>301</v>
      </c>
      <c r="B55" s="7">
        <f>COUNTIFS($D$3:D55,D55,$F$3:F55,F55)</f>
        <v>1</v>
      </c>
      <c r="C55" s="14">
        <v>9781</v>
      </c>
      <c r="D55" s="328" t="s">
        <v>1139</v>
      </c>
      <c r="E55" s="17" t="s">
        <v>1140</v>
      </c>
      <c r="F55" s="17">
        <v>6404271181</v>
      </c>
      <c r="G55" s="11">
        <f>LEFT(H55,4)-CONCATENATE(19,LEFT(F55,2))</f>
        <v>54</v>
      </c>
      <c r="H55" s="17" t="s">
        <v>1141</v>
      </c>
      <c r="I55" s="470" t="s">
        <v>1142</v>
      </c>
      <c r="J55" s="380" t="s">
        <v>35</v>
      </c>
      <c r="K55" s="17" t="s">
        <v>36</v>
      </c>
      <c r="L55" s="11">
        <v>35</v>
      </c>
      <c r="M55" s="11" t="s">
        <v>493</v>
      </c>
      <c r="N55" s="11" t="s">
        <v>38</v>
      </c>
      <c r="O55" s="11" t="s">
        <v>854</v>
      </c>
      <c r="P55" s="11" t="s">
        <v>854</v>
      </c>
      <c r="Q55" s="11"/>
      <c r="R55" s="11"/>
      <c r="S55" s="454" t="s">
        <v>122</v>
      </c>
      <c r="T55" s="453" t="s">
        <v>123</v>
      </c>
      <c r="U55" s="454" t="s">
        <v>124</v>
      </c>
      <c r="V55" s="602" t="s">
        <v>125</v>
      </c>
      <c r="W55" s="454" t="s">
        <v>126</v>
      </c>
      <c r="X55" s="476" t="s">
        <v>124</v>
      </c>
      <c r="Y55" s="476" t="s">
        <v>124</v>
      </c>
      <c r="Z55" s="552"/>
      <c r="AA55" s="550"/>
      <c r="AB55" s="55"/>
      <c r="AC55" s="558">
        <v>36524</v>
      </c>
      <c r="AD55" s="928">
        <v>913</v>
      </c>
      <c r="AE55" s="558" t="s">
        <v>124</v>
      </c>
      <c r="AF55" s="558" t="s">
        <v>124</v>
      </c>
      <c r="AG55" s="930" t="s">
        <v>128</v>
      </c>
      <c r="AH55" s="930"/>
      <c r="AI55" s="7"/>
      <c r="AJ55" s="7"/>
      <c r="AK55" s="114"/>
      <c r="AL55" s="114"/>
      <c r="AM55" s="114"/>
      <c r="AN55" s="114"/>
      <c r="AO55" s="934">
        <v>28.1</v>
      </c>
      <c r="AP55" s="39">
        <v>66.7</v>
      </c>
      <c r="AQ55" s="40">
        <v>2.4</v>
      </c>
      <c r="AR55" s="41">
        <f t="shared" si="21"/>
        <v>97.200000000000017</v>
      </c>
      <c r="AS55" s="42">
        <f t="shared" si="22"/>
        <v>0.42128935532233885</v>
      </c>
      <c r="AT55" s="43">
        <f t="shared" si="23"/>
        <v>1.0110944527736132</v>
      </c>
      <c r="AU55" s="44">
        <f t="shared" si="24"/>
        <v>0.40665701881331401</v>
      </c>
      <c r="AV55" s="521">
        <v>26.515160000000002</v>
      </c>
      <c r="AW55" s="45">
        <f t="shared" si="25"/>
        <v>94.36</v>
      </c>
      <c r="AX55" s="46">
        <v>0.17984000000000003</v>
      </c>
      <c r="AY55" s="62">
        <v>0.64</v>
      </c>
      <c r="AZ55" s="477" t="s">
        <v>121</v>
      </c>
      <c r="BA55" s="64">
        <v>39.200000000000003</v>
      </c>
      <c r="BB55" s="298">
        <v>0.23</v>
      </c>
      <c r="BC55" s="522"/>
      <c r="BD55" s="67"/>
      <c r="BE55" s="67"/>
      <c r="BF55" s="67"/>
      <c r="BG55" s="67"/>
      <c r="BH55" s="67"/>
      <c r="BI55" s="48"/>
      <c r="BJ55" s="7">
        <v>25.2</v>
      </c>
      <c r="BK55" s="84">
        <v>75.5</v>
      </c>
      <c r="BL55" s="78">
        <f t="shared" ref="BL55:BL86" si="32">BJ55/BK55</f>
        <v>0.33377483443708611</v>
      </c>
      <c r="BM55" s="79">
        <v>0.3</v>
      </c>
      <c r="BN55" s="80">
        <f>BM55*100/AO55</f>
        <v>1.0676156583629892</v>
      </c>
      <c r="BO55" s="304" t="s">
        <v>121</v>
      </c>
      <c r="BP55" s="7">
        <v>5.9</v>
      </c>
      <c r="BQ55" s="523">
        <v>10.4</v>
      </c>
      <c r="BR55" s="49"/>
      <c r="BS55" s="80">
        <f t="shared" si="27"/>
        <v>51</v>
      </c>
      <c r="BT55" s="49">
        <v>92</v>
      </c>
      <c r="BU55" s="86">
        <v>39319</v>
      </c>
      <c r="BV55" s="80">
        <f>100-BT55</f>
        <v>8</v>
      </c>
      <c r="BW55" s="80">
        <f t="shared" ref="BW55:BW86" si="33">BY55+CA55+CC55</f>
        <v>66.099700000000013</v>
      </c>
      <c r="BX55" s="49">
        <v>30.7</v>
      </c>
      <c r="BY55" s="84">
        <f>BX55*AP55/100</f>
        <v>20.476900000000001</v>
      </c>
      <c r="BZ55" s="49">
        <v>20.3</v>
      </c>
      <c r="CA55" s="84">
        <f>BZ55*AP55/100</f>
        <v>13.540100000000002</v>
      </c>
      <c r="CB55" s="49">
        <v>48.1</v>
      </c>
      <c r="CC55" s="84">
        <f>CB55*AP55/100</f>
        <v>32.082700000000003</v>
      </c>
      <c r="CD55" s="7">
        <v>0.9</v>
      </c>
      <c r="CE55" s="7"/>
      <c r="CF55" s="7"/>
      <c r="CG55" s="7"/>
      <c r="CH55" s="7"/>
      <c r="CI55" s="7"/>
      <c r="CJ55" s="7"/>
      <c r="CK55" s="7"/>
      <c r="CL55" s="45">
        <f t="shared" si="26"/>
        <v>1.5123152709359604</v>
      </c>
      <c r="CM55" s="7"/>
      <c r="CN55" s="13"/>
      <c r="CO55" s="618"/>
      <c r="CP55" s="13"/>
      <c r="CQ55" s="13"/>
      <c r="CR55" s="13"/>
      <c r="CS55" s="13"/>
      <c r="CT55" s="13"/>
      <c r="CU55" s="13"/>
      <c r="CV55" s="7"/>
      <c r="CW55" s="36"/>
      <c r="CX55" s="121"/>
      <c r="CY55" s="121"/>
      <c r="CZ55" s="49"/>
      <c r="DA55" s="9" t="s">
        <v>884</v>
      </c>
      <c r="DB55" s="111" t="s">
        <v>884</v>
      </c>
      <c r="DC55" s="7"/>
      <c r="DD55" s="35"/>
      <c r="DE55" s="11"/>
      <c r="DF55" s="11"/>
      <c r="DG55" s="11"/>
      <c r="DH55" s="328"/>
      <c r="DI55" s="243" t="s">
        <v>297</v>
      </c>
      <c r="DJ55" s="123" t="s">
        <v>128</v>
      </c>
      <c r="DK55" s="9">
        <v>2</v>
      </c>
      <c r="DL55" s="7"/>
      <c r="DM55" s="7"/>
      <c r="DN55" s="7"/>
      <c r="DO55" s="7"/>
      <c r="DP55" s="7"/>
      <c r="DQ55" s="7"/>
      <c r="DR55" s="11" t="s">
        <v>38</v>
      </c>
      <c r="DS55" s="11" t="s">
        <v>38</v>
      </c>
      <c r="DT55" s="11">
        <v>220</v>
      </c>
      <c r="DU55" s="11">
        <v>10.9</v>
      </c>
      <c r="DV55" s="11">
        <v>89.1</v>
      </c>
      <c r="DW55" s="11" t="s">
        <v>38</v>
      </c>
      <c r="DX55" s="11" t="s">
        <v>38</v>
      </c>
      <c r="DY55" s="11" t="s">
        <v>38</v>
      </c>
      <c r="DZ55" s="11" t="s">
        <v>38</v>
      </c>
      <c r="EA55" s="11" t="s">
        <v>1143</v>
      </c>
      <c r="EB55" s="7"/>
      <c r="EC55" s="116"/>
      <c r="ED55" s="125"/>
      <c r="EE55" s="125"/>
      <c r="EF55" s="7"/>
      <c r="EG55" s="7">
        <v>3</v>
      </c>
      <c r="EH55" s="7"/>
      <c r="EI55" s="7"/>
      <c r="EJ55" s="7"/>
      <c r="EK55" s="116"/>
      <c r="EL55" s="116"/>
      <c r="EM55" s="7"/>
      <c r="EN55" s="116"/>
      <c r="EO55" s="116"/>
      <c r="EP55" s="8"/>
      <c r="EQ55" s="7"/>
      <c r="ER55" s="492">
        <v>9781</v>
      </c>
      <c r="ES55" s="953">
        <v>55</v>
      </c>
      <c r="ET55" s="920">
        <v>15607</v>
      </c>
      <c r="EU55" s="920">
        <v>2</v>
      </c>
      <c r="EV55" s="956">
        <f t="shared" si="28"/>
        <v>567.5272727272727</v>
      </c>
      <c r="EW55" s="920">
        <v>4809</v>
      </c>
      <c r="EX55" s="507">
        <f t="shared" si="29"/>
        <v>174.87272727272727</v>
      </c>
      <c r="EY55" s="959">
        <f t="shared" si="30"/>
        <v>6120.545454545455</v>
      </c>
      <c r="EZ55" s="962">
        <v>22</v>
      </c>
      <c r="FA55" s="963">
        <v>36524</v>
      </c>
      <c r="FB55" s="585">
        <v>1000</v>
      </c>
      <c r="FC55" s="592"/>
      <c r="FD55" s="965">
        <f>FA55/EZ55</f>
        <v>1660.1818181818182</v>
      </c>
      <c r="FE55" s="965">
        <f>FB55*FD55/1000</f>
        <v>1660.1818181818182</v>
      </c>
      <c r="FF55" s="970">
        <f>EY55/FE55</f>
        <v>3.6866717774613953</v>
      </c>
      <c r="FG55" s="716"/>
      <c r="FH55" s="975"/>
      <c r="FI55" s="694"/>
      <c r="FJ55" s="677"/>
      <c r="FK55" s="557"/>
      <c r="FL55" s="7"/>
      <c r="FM55" s="157">
        <f t="shared" si="31"/>
        <v>30.813096687383865</v>
      </c>
      <c r="FN55" s="145">
        <f t="shared" ref="FN55:FN76" si="34">EX55/1000</f>
        <v>0.17487272727272726</v>
      </c>
      <c r="FO55" s="114"/>
      <c r="FP55" s="157">
        <v>30.813096687383865</v>
      </c>
      <c r="FQ55" s="145">
        <v>0.17487272727272726</v>
      </c>
      <c r="FR55" s="147">
        <f t="shared" si="20"/>
        <v>1.2580578082761489</v>
      </c>
      <c r="FS55" s="114"/>
      <c r="FT55" s="114"/>
      <c r="FU55" s="114"/>
      <c r="FV55" s="114"/>
      <c r="FW55" s="114"/>
      <c r="FX55" s="55"/>
      <c r="FY55" s="152"/>
      <c r="FZ55" s="213"/>
      <c r="GA55" s="11"/>
      <c r="GB55" s="215"/>
      <c r="GC55" s="156"/>
      <c r="GD55" s="156"/>
      <c r="GE55" s="156"/>
      <c r="GF55" s="156"/>
      <c r="GG55" s="156"/>
      <c r="GH55" s="156"/>
      <c r="GI55" s="156"/>
      <c r="GJ55" s="156"/>
      <c r="GK55" s="156"/>
      <c r="GL55" s="156"/>
      <c r="GM55" s="156"/>
      <c r="GN55" s="156"/>
      <c r="GO55" s="156"/>
      <c r="GP55" s="156"/>
      <c r="GQ55" s="156"/>
      <c r="GR55" s="156"/>
      <c r="GS55" s="156"/>
      <c r="GT55" s="156"/>
      <c r="GU55" s="156"/>
      <c r="GV55" s="156"/>
      <c r="GW55" s="156"/>
      <c r="GX55" s="156"/>
      <c r="GY55" s="156"/>
      <c r="GZ55" s="156"/>
      <c r="HA55" s="156"/>
      <c r="HB55" s="156"/>
      <c r="HC55" s="156"/>
      <c r="HD55" s="156"/>
      <c r="HE55" s="156"/>
      <c r="HF55" s="156"/>
      <c r="HG55" s="156"/>
      <c r="HH55" s="156"/>
      <c r="HI55" s="156"/>
      <c r="HJ55" s="156"/>
      <c r="HK55" s="156"/>
      <c r="HL55" s="156"/>
      <c r="HM55" s="156"/>
      <c r="HN55" s="156"/>
      <c r="HO55" s="156"/>
      <c r="HP55" s="156"/>
      <c r="HQ55" s="156"/>
      <c r="HR55" s="156"/>
      <c r="HS55" s="156"/>
      <c r="HT55" s="156"/>
      <c r="HU55" s="156"/>
      <c r="HV55" s="156"/>
      <c r="HW55" s="156"/>
    </row>
    <row r="56" spans="1:231" x14ac:dyDescent="0.3">
      <c r="A56" s="7">
        <v>311</v>
      </c>
      <c r="B56" s="7">
        <f>COUNTIFS($D$3:D56,D56,$F$3:F56,F56)</f>
        <v>1</v>
      </c>
      <c r="C56" s="14">
        <v>9867</v>
      </c>
      <c r="D56" s="328" t="s">
        <v>1047</v>
      </c>
      <c r="E56" s="17" t="s">
        <v>1048</v>
      </c>
      <c r="F56" s="17">
        <v>5658011865</v>
      </c>
      <c r="G56" s="11">
        <v>62</v>
      </c>
      <c r="H56" s="17" t="s">
        <v>1297</v>
      </c>
      <c r="I56" s="470" t="s">
        <v>513</v>
      </c>
      <c r="J56" s="380" t="s">
        <v>35</v>
      </c>
      <c r="K56" s="156" t="s">
        <v>36</v>
      </c>
      <c r="L56" s="11">
        <v>5</v>
      </c>
      <c r="M56" s="11" t="s">
        <v>674</v>
      </c>
      <c r="N56" s="11" t="s">
        <v>38</v>
      </c>
      <c r="O56" s="11"/>
      <c r="P56" s="11" t="s">
        <v>854</v>
      </c>
      <c r="Q56" s="11"/>
      <c r="R56" s="11"/>
      <c r="S56" s="454" t="s">
        <v>124</v>
      </c>
      <c r="T56" s="453" t="s">
        <v>124</v>
      </c>
      <c r="U56" s="454" t="s">
        <v>124</v>
      </c>
      <c r="V56" s="474" t="s">
        <v>573</v>
      </c>
      <c r="W56" s="454" t="s">
        <v>124</v>
      </c>
      <c r="X56" s="454" t="s">
        <v>124</v>
      </c>
      <c r="Y56" s="454" t="s">
        <v>124</v>
      </c>
      <c r="Z56" s="552"/>
      <c r="AA56" s="550"/>
      <c r="AB56" s="11"/>
      <c r="AC56" s="558" t="s">
        <v>124</v>
      </c>
      <c r="AD56" s="928" t="s">
        <v>124</v>
      </c>
      <c r="AE56" s="550" t="s">
        <v>124</v>
      </c>
      <c r="AF56" s="550" t="s">
        <v>124</v>
      </c>
      <c r="AG56" s="553" t="s">
        <v>444</v>
      </c>
      <c r="AH56" s="550"/>
      <c r="AI56" s="189"/>
      <c r="AJ56" s="7"/>
      <c r="AK56" s="7"/>
      <c r="AL56" s="114"/>
      <c r="AM56" s="114"/>
      <c r="AN56" s="114"/>
      <c r="AO56" s="934">
        <v>32</v>
      </c>
      <c r="AP56" s="39">
        <v>61.1</v>
      </c>
      <c r="AQ56" s="40">
        <v>3.7</v>
      </c>
      <c r="AR56" s="41">
        <f t="shared" si="21"/>
        <v>96.8</v>
      </c>
      <c r="AS56" s="42">
        <f t="shared" si="22"/>
        <v>0.52373158756137483</v>
      </c>
      <c r="AT56" s="43">
        <f t="shared" si="23"/>
        <v>1.9378068739770871</v>
      </c>
      <c r="AU56" s="44">
        <f t="shared" si="24"/>
        <v>0.49382716049382719</v>
      </c>
      <c r="AV56" s="521">
        <v>29.951999999999998</v>
      </c>
      <c r="AW56" s="45">
        <f t="shared" si="25"/>
        <v>93.6</v>
      </c>
      <c r="AX56" s="46">
        <v>0.44799999999999995</v>
      </c>
      <c r="AY56" s="62">
        <v>1.4</v>
      </c>
      <c r="AZ56" s="64" t="s">
        <v>121</v>
      </c>
      <c r="BA56" s="65">
        <v>38.200000000000003</v>
      </c>
      <c r="BB56" s="66" t="s">
        <v>121</v>
      </c>
      <c r="BC56" s="522"/>
      <c r="BD56" s="67"/>
      <c r="BE56" s="67"/>
      <c r="BF56" s="67"/>
      <c r="BG56" s="67"/>
      <c r="BH56" s="67"/>
      <c r="BI56" s="48"/>
      <c r="BJ56" s="7">
        <v>49</v>
      </c>
      <c r="BK56" s="84">
        <v>51</v>
      </c>
      <c r="BL56" s="195">
        <f t="shared" si="32"/>
        <v>0.96078431372549022</v>
      </c>
      <c r="BM56" s="79" t="s">
        <v>121</v>
      </c>
      <c r="BN56" s="7" t="s">
        <v>121</v>
      </c>
      <c r="BO56" s="9" t="s">
        <v>121</v>
      </c>
      <c r="BP56" s="7">
        <v>8.1</v>
      </c>
      <c r="BQ56" s="523">
        <v>8.5</v>
      </c>
      <c r="BR56" s="49"/>
      <c r="BS56" s="80">
        <f t="shared" si="27"/>
        <v>42.6</v>
      </c>
      <c r="BT56" s="49" t="s">
        <v>121</v>
      </c>
      <c r="BU56" s="86" t="s">
        <v>121</v>
      </c>
      <c r="BV56" s="80" t="s">
        <v>121</v>
      </c>
      <c r="BW56" s="561">
        <f t="shared" si="33"/>
        <v>60.3</v>
      </c>
      <c r="BX56" s="80">
        <v>17.3</v>
      </c>
      <c r="BY56" s="80">
        <v>10.6</v>
      </c>
      <c r="BZ56" s="80">
        <v>25.3</v>
      </c>
      <c r="CA56" s="80">
        <v>15.4</v>
      </c>
      <c r="CB56" s="80">
        <v>56.1</v>
      </c>
      <c r="CC56" s="80">
        <v>34.299999999999997</v>
      </c>
      <c r="CD56" s="9" t="s">
        <v>121</v>
      </c>
      <c r="CE56" s="7"/>
      <c r="CF56" s="7"/>
      <c r="CG56" s="7"/>
      <c r="CH56" s="7"/>
      <c r="CI56" s="7"/>
      <c r="CJ56" s="7"/>
      <c r="CK56" s="7"/>
      <c r="CL56" s="45">
        <f t="shared" si="26"/>
        <v>0.6837944664031621</v>
      </c>
      <c r="CM56" s="7"/>
      <c r="CN56" s="13"/>
      <c r="CO56" s="618"/>
      <c r="CP56" s="13"/>
      <c r="CQ56" s="13"/>
      <c r="CR56" s="13"/>
      <c r="CS56" s="13"/>
      <c r="CT56" s="13"/>
      <c r="CU56" s="13"/>
      <c r="CV56" s="7"/>
      <c r="CW56" s="36"/>
      <c r="CX56" s="121"/>
      <c r="CY56" s="121"/>
      <c r="CZ56" s="121">
        <v>3</v>
      </c>
      <c r="DA56" s="9" t="s">
        <v>17</v>
      </c>
      <c r="DB56" s="111" t="s">
        <v>17</v>
      </c>
      <c r="DC56" s="7"/>
      <c r="DD56" s="35"/>
      <c r="DE56" s="11"/>
      <c r="DF56" s="11"/>
      <c r="DG56" s="11"/>
      <c r="DH56" s="328"/>
      <c r="DI56" s="202" t="s">
        <v>294</v>
      </c>
      <c r="DJ56" s="250" t="s">
        <v>444</v>
      </c>
      <c r="DK56" s="9">
        <v>2</v>
      </c>
      <c r="DL56" s="7"/>
      <c r="DM56" s="7"/>
      <c r="DN56" s="7"/>
      <c r="DO56" s="7"/>
      <c r="DP56" s="7"/>
      <c r="DQ56" s="7"/>
      <c r="DR56" s="11" t="s">
        <v>38</v>
      </c>
      <c r="DS56" s="11" t="s">
        <v>38</v>
      </c>
      <c r="DT56" s="11">
        <v>116</v>
      </c>
      <c r="DU56" s="11">
        <v>24.1</v>
      </c>
      <c r="DV56" s="11">
        <v>75.900000000000006</v>
      </c>
      <c r="DW56" s="11" t="s">
        <v>38</v>
      </c>
      <c r="DX56" s="11" t="s">
        <v>38</v>
      </c>
      <c r="DY56" s="11" t="s">
        <v>38</v>
      </c>
      <c r="DZ56" s="11" t="s">
        <v>38</v>
      </c>
      <c r="EA56" s="11">
        <v>0</v>
      </c>
      <c r="EB56" s="7"/>
      <c r="EC56" s="116"/>
      <c r="ED56" s="125"/>
      <c r="EE56" s="125"/>
      <c r="EF56" s="7"/>
      <c r="EG56" s="7"/>
      <c r="EH56" s="7"/>
      <c r="EI56" s="7"/>
      <c r="EJ56" s="7"/>
      <c r="EK56" s="116"/>
      <c r="EL56" s="116"/>
      <c r="EM56" s="7"/>
      <c r="EN56" s="116"/>
      <c r="EO56" s="116"/>
      <c r="EP56" s="586"/>
      <c r="EQ56" s="7"/>
      <c r="ER56" s="492">
        <v>9867</v>
      </c>
      <c r="ES56" s="953">
        <v>49</v>
      </c>
      <c r="ET56" s="920">
        <v>9974</v>
      </c>
      <c r="EU56" s="920">
        <v>2</v>
      </c>
      <c r="EV56" s="956">
        <f t="shared" si="28"/>
        <v>407.10204081632651</v>
      </c>
      <c r="EW56" s="920">
        <v>682</v>
      </c>
      <c r="EX56" s="507">
        <f t="shared" si="29"/>
        <v>27.836734693877553</v>
      </c>
      <c r="EY56" s="959">
        <f t="shared" si="30"/>
        <v>139.18367346938777</v>
      </c>
      <c r="EZ56" s="962" t="s">
        <v>121</v>
      </c>
      <c r="FA56" s="963" t="s">
        <v>121</v>
      </c>
      <c r="FB56" s="963">
        <v>100</v>
      </c>
      <c r="FC56" s="557"/>
      <c r="FD56" s="965" t="s">
        <v>121</v>
      </c>
      <c r="FE56" s="965" t="s">
        <v>121</v>
      </c>
      <c r="FF56" s="970" t="s">
        <v>121</v>
      </c>
      <c r="FG56" s="716"/>
      <c r="FH56" s="975"/>
      <c r="FI56" s="694"/>
      <c r="FJ56" s="677"/>
      <c r="FK56" s="557"/>
      <c r="FL56" s="7"/>
      <c r="FM56" s="157">
        <f t="shared" si="31"/>
        <v>6.8377782233807904</v>
      </c>
      <c r="FN56" s="145">
        <f t="shared" si="34"/>
        <v>2.7836734693877551E-2</v>
      </c>
      <c r="FO56" s="114"/>
      <c r="FP56" s="157">
        <v>6.8377782233807904</v>
      </c>
      <c r="FQ56" s="145">
        <v>2.7836734693877551E-2</v>
      </c>
      <c r="FR56" s="147">
        <f t="shared" si="20"/>
        <v>4.1671554252199412</v>
      </c>
      <c r="FS56" s="114"/>
      <c r="FT56" s="114"/>
      <c r="FU56" s="114"/>
      <c r="FV56" s="114"/>
      <c r="FW56" s="114"/>
      <c r="FX56" s="55"/>
      <c r="FY56" s="152"/>
      <c r="FZ56" s="213"/>
      <c r="GA56" s="11"/>
      <c r="GB56" s="215"/>
      <c r="GC56" s="156"/>
      <c r="GD56" s="156"/>
      <c r="GE56" s="156"/>
      <c r="GF56" s="156"/>
      <c r="GG56" s="156"/>
      <c r="GH56" s="156"/>
      <c r="GI56" s="156"/>
      <c r="GJ56" s="156"/>
      <c r="GK56" s="156"/>
      <c r="GL56" s="156"/>
      <c r="GM56" s="156"/>
      <c r="GN56" s="156"/>
      <c r="GO56" s="156"/>
      <c r="GP56" s="156"/>
      <c r="GQ56" s="156"/>
      <c r="GR56" s="156"/>
      <c r="GS56" s="156"/>
      <c r="GT56" s="156"/>
      <c r="GU56" s="156"/>
      <c r="GV56" s="156"/>
      <c r="GW56" s="156"/>
      <c r="GX56" s="156"/>
      <c r="GY56" s="156"/>
      <c r="GZ56" s="156"/>
      <c r="HA56" s="156"/>
      <c r="HB56" s="156"/>
      <c r="HC56" s="156"/>
      <c r="HD56" s="156"/>
      <c r="HE56" s="156"/>
      <c r="HF56" s="156"/>
      <c r="HG56" s="156"/>
      <c r="HH56" s="156"/>
      <c r="HI56" s="156"/>
      <c r="HJ56" s="156"/>
      <c r="HK56" s="156"/>
      <c r="HL56" s="156"/>
      <c r="HM56" s="156"/>
      <c r="HN56" s="156"/>
      <c r="HO56" s="156"/>
      <c r="HP56" s="156"/>
      <c r="HQ56" s="156"/>
      <c r="HR56" s="156"/>
      <c r="HS56" s="156"/>
      <c r="HT56" s="156"/>
      <c r="HU56" s="156"/>
      <c r="HV56" s="156"/>
      <c r="HW56" s="156"/>
    </row>
    <row r="57" spans="1:231" x14ac:dyDescent="0.3">
      <c r="A57" s="7">
        <v>316</v>
      </c>
      <c r="B57" s="7">
        <f>COUNTIFS($D$3:D57,D57,$F$3:F57,F57)</f>
        <v>1</v>
      </c>
      <c r="C57" s="14">
        <v>9888</v>
      </c>
      <c r="D57" s="328" t="s">
        <v>926</v>
      </c>
      <c r="E57" s="17" t="s">
        <v>803</v>
      </c>
      <c r="F57" s="17">
        <v>410528403</v>
      </c>
      <c r="G57" s="11">
        <v>77</v>
      </c>
      <c r="H57" s="17" t="s">
        <v>927</v>
      </c>
      <c r="I57" s="470" t="s">
        <v>513</v>
      </c>
      <c r="J57" s="380" t="s">
        <v>35</v>
      </c>
      <c r="K57" s="156" t="s">
        <v>36</v>
      </c>
      <c r="L57" s="11">
        <v>7</v>
      </c>
      <c r="M57" s="11">
        <v>6</v>
      </c>
      <c r="N57" s="17" t="s">
        <v>38</v>
      </c>
      <c r="O57" s="11"/>
      <c r="P57" s="11" t="s">
        <v>459</v>
      </c>
      <c r="Q57" s="11"/>
      <c r="R57" s="11"/>
      <c r="S57" s="454" t="s">
        <v>124</v>
      </c>
      <c r="T57" s="454" t="s">
        <v>124</v>
      </c>
      <c r="U57" s="454" t="s">
        <v>124</v>
      </c>
      <c r="V57" s="474" t="s">
        <v>573</v>
      </c>
      <c r="W57" s="454" t="s">
        <v>124</v>
      </c>
      <c r="X57" s="454" t="s">
        <v>124</v>
      </c>
      <c r="Y57" s="454" t="s">
        <v>124</v>
      </c>
      <c r="Z57" s="455"/>
      <c r="AA57" s="11"/>
      <c r="AB57" s="11"/>
      <c r="AC57" s="361" t="s">
        <v>124</v>
      </c>
      <c r="AD57" s="755" t="s">
        <v>124</v>
      </c>
      <c r="AE57" s="361" t="s">
        <v>124</v>
      </c>
      <c r="AF57" s="361" t="s">
        <v>124</v>
      </c>
      <c r="AG57" s="504" t="s">
        <v>806</v>
      </c>
      <c r="AH57" s="7"/>
      <c r="AI57" s="189"/>
      <c r="AJ57" s="7"/>
      <c r="AK57" s="7"/>
      <c r="AL57" s="7"/>
      <c r="AM57" s="7"/>
      <c r="AN57" s="60"/>
      <c r="AO57" s="934">
        <v>10</v>
      </c>
      <c r="AP57" s="39">
        <v>82</v>
      </c>
      <c r="AQ57" s="40">
        <v>2.6</v>
      </c>
      <c r="AR57" s="41">
        <f t="shared" si="21"/>
        <v>94.6</v>
      </c>
      <c r="AS57" s="42">
        <f t="shared" si="22"/>
        <v>0.12195121951219512</v>
      </c>
      <c r="AT57" s="43">
        <f t="shared" si="23"/>
        <v>0.31707317073170732</v>
      </c>
      <c r="AU57" s="44">
        <f t="shared" si="24"/>
        <v>0.1182033096926714</v>
      </c>
      <c r="AV57" s="521">
        <v>8.8800000000000008</v>
      </c>
      <c r="AW57" s="45">
        <f t="shared" si="25"/>
        <v>88.8</v>
      </c>
      <c r="AX57" s="46">
        <v>0.62</v>
      </c>
      <c r="AY57" s="62">
        <v>6.2</v>
      </c>
      <c r="AZ57" s="64" t="s">
        <v>121</v>
      </c>
      <c r="BA57" s="65">
        <v>18.8</v>
      </c>
      <c r="BB57" s="66" t="s">
        <v>121</v>
      </c>
      <c r="BC57" s="522"/>
      <c r="BD57" s="67"/>
      <c r="BE57" s="67"/>
      <c r="BF57" s="67"/>
      <c r="BG57" s="67"/>
      <c r="BH57" s="67"/>
      <c r="BI57" s="48"/>
      <c r="BJ57" s="7">
        <v>59.4</v>
      </c>
      <c r="BK57" s="84">
        <v>40.299999999999997</v>
      </c>
      <c r="BL57" s="195">
        <f t="shared" si="32"/>
        <v>1.4739454094292805</v>
      </c>
      <c r="BM57" s="79" t="s">
        <v>121</v>
      </c>
      <c r="BN57" s="7" t="s">
        <v>121</v>
      </c>
      <c r="BO57" s="9" t="s">
        <v>121</v>
      </c>
      <c r="BP57" s="7">
        <v>7</v>
      </c>
      <c r="BQ57" s="523">
        <v>6</v>
      </c>
      <c r="BR57" s="49"/>
      <c r="BS57" s="80">
        <f t="shared" si="27"/>
        <v>69.5</v>
      </c>
      <c r="BT57" s="49" t="s">
        <v>121</v>
      </c>
      <c r="BU57" s="86" t="s">
        <v>121</v>
      </c>
      <c r="BV57" s="80" t="s">
        <v>121</v>
      </c>
      <c r="BW57" s="561">
        <f t="shared" si="33"/>
        <v>81.78</v>
      </c>
      <c r="BX57" s="80">
        <v>35.5</v>
      </c>
      <c r="BY57" s="80">
        <v>29.1</v>
      </c>
      <c r="BZ57" s="80">
        <v>34</v>
      </c>
      <c r="CA57" s="84">
        <f>BZ57*AP57/100</f>
        <v>27.88</v>
      </c>
      <c r="CB57" s="80">
        <v>30.2</v>
      </c>
      <c r="CC57" s="80">
        <v>24.8</v>
      </c>
      <c r="CD57" s="9" t="s">
        <v>121</v>
      </c>
      <c r="CE57" s="7"/>
      <c r="CF57" s="7"/>
      <c r="CG57" s="7"/>
      <c r="CH57" s="7"/>
      <c r="CI57" s="7"/>
      <c r="CJ57" s="7"/>
      <c r="CK57" s="7"/>
      <c r="CL57" s="45">
        <f t="shared" si="26"/>
        <v>1.0441176470588236</v>
      </c>
      <c r="CM57" s="7"/>
      <c r="CN57" s="13"/>
      <c r="CO57" s="618"/>
      <c r="CP57" s="13"/>
      <c r="CQ57" s="13"/>
      <c r="CR57" s="13"/>
      <c r="CS57" s="13"/>
      <c r="CT57" s="13"/>
      <c r="CU57" s="13"/>
      <c r="CV57" s="7"/>
      <c r="CW57" s="36"/>
      <c r="CX57" s="121"/>
      <c r="CY57" s="121"/>
      <c r="CZ57" s="121">
        <v>3</v>
      </c>
      <c r="DA57" s="9" t="s">
        <v>884</v>
      </c>
      <c r="DB57" s="111" t="s">
        <v>884</v>
      </c>
      <c r="DC57" s="7"/>
      <c r="DD57" s="35"/>
      <c r="DE57" s="11"/>
      <c r="DF57" s="11"/>
      <c r="DG57" s="11"/>
      <c r="DH57" s="328"/>
      <c r="DI57" s="243" t="s">
        <v>297</v>
      </c>
      <c r="DJ57" s="123" t="s">
        <v>806</v>
      </c>
      <c r="DK57" s="9">
        <v>2</v>
      </c>
      <c r="DL57" s="7"/>
      <c r="DM57" s="7"/>
      <c r="DN57" s="7"/>
      <c r="DO57" s="7"/>
      <c r="DP57" s="7"/>
      <c r="DQ57" s="7"/>
      <c r="DR57" s="11" t="s">
        <v>38</v>
      </c>
      <c r="DS57" s="11" t="s">
        <v>38</v>
      </c>
      <c r="DT57" s="11">
        <v>160</v>
      </c>
      <c r="DU57" s="11">
        <v>43.7</v>
      </c>
      <c r="DV57" s="11">
        <v>56.3</v>
      </c>
      <c r="DW57" s="11" t="s">
        <v>38</v>
      </c>
      <c r="DX57" s="11" t="s">
        <v>38</v>
      </c>
      <c r="DY57" s="11" t="s">
        <v>38</v>
      </c>
      <c r="DZ57" s="11" t="s">
        <v>38</v>
      </c>
      <c r="EA57" s="11">
        <v>0</v>
      </c>
      <c r="EB57" s="7"/>
      <c r="EC57" s="116"/>
      <c r="ED57" s="125"/>
      <c r="EE57" s="125"/>
      <c r="EF57" s="7"/>
      <c r="EG57" s="7"/>
      <c r="EH57" s="7"/>
      <c r="EI57" s="7"/>
      <c r="EJ57" s="7"/>
      <c r="EK57" s="116"/>
      <c r="EL57" s="116"/>
      <c r="EM57" s="7"/>
      <c r="EN57" s="116"/>
      <c r="EO57" s="116"/>
      <c r="EP57" s="586"/>
      <c r="EQ57" s="7"/>
      <c r="ER57" s="492">
        <v>9888</v>
      </c>
      <c r="ES57" s="493">
        <v>55</v>
      </c>
      <c r="ET57" s="476">
        <v>6028</v>
      </c>
      <c r="EU57" s="476">
        <v>2</v>
      </c>
      <c r="EV57" s="494">
        <f t="shared" si="28"/>
        <v>219.2</v>
      </c>
      <c r="EW57" s="495">
        <v>458</v>
      </c>
      <c r="EX57" s="496">
        <f t="shared" si="29"/>
        <v>16.654545454545456</v>
      </c>
      <c r="EY57" s="489">
        <f t="shared" si="30"/>
        <v>116.58181818181819</v>
      </c>
      <c r="EZ57" s="689" t="s">
        <v>121</v>
      </c>
      <c r="FA57" s="628" t="s">
        <v>121</v>
      </c>
      <c r="FB57" s="628">
        <v>100</v>
      </c>
      <c r="FC57" s="55"/>
      <c r="FD57" s="629" t="s">
        <v>121</v>
      </c>
      <c r="FE57" s="630" t="s">
        <v>121</v>
      </c>
      <c r="FF57" s="631" t="s">
        <v>121</v>
      </c>
      <c r="FG57" s="610"/>
      <c r="FH57" s="615"/>
      <c r="FI57" s="694"/>
      <c r="FJ57" s="677"/>
      <c r="FK57" s="55"/>
      <c r="FL57" s="7"/>
      <c r="FM57" s="157">
        <f t="shared" si="31"/>
        <v>7.5978765759787654</v>
      </c>
      <c r="FN57" s="145">
        <f t="shared" si="34"/>
        <v>1.6654545454545457E-2</v>
      </c>
      <c r="FO57" s="114"/>
      <c r="FP57" s="157">
        <v>7.5978765759787654</v>
      </c>
      <c r="FQ57" s="145">
        <v>1.6654545454545457E-2</v>
      </c>
      <c r="FR57" s="147">
        <f t="shared" si="20"/>
        <v>9.6069868995633172</v>
      </c>
      <c r="FS57" s="114"/>
      <c r="FT57" s="114"/>
      <c r="FU57" s="114"/>
      <c r="FV57" s="114"/>
      <c r="FW57" s="114"/>
      <c r="FX57" s="55"/>
      <c r="FY57" s="152"/>
      <c r="FZ57" s="213"/>
      <c r="GA57" s="11"/>
      <c r="GB57" s="215"/>
      <c r="GC57" s="156"/>
      <c r="GD57" s="156"/>
      <c r="GE57" s="156"/>
      <c r="GF57" s="156"/>
      <c r="GG57" s="156"/>
      <c r="GH57" s="156"/>
      <c r="GI57" s="156"/>
      <c r="GJ57" s="156"/>
      <c r="GK57" s="156"/>
      <c r="GL57" s="156"/>
      <c r="GM57" s="156"/>
      <c r="GN57" s="156"/>
      <c r="GO57" s="156"/>
      <c r="GP57" s="156"/>
      <c r="GQ57" s="156"/>
      <c r="GR57" s="156"/>
      <c r="GS57" s="156"/>
      <c r="GT57" s="156"/>
      <c r="GU57" s="156"/>
      <c r="GV57" s="156"/>
      <c r="GW57" s="156"/>
      <c r="GX57" s="156"/>
      <c r="GY57" s="156"/>
      <c r="GZ57" s="156"/>
      <c r="HA57" s="156"/>
      <c r="HB57" s="156"/>
      <c r="HC57" s="156"/>
      <c r="HD57" s="156"/>
      <c r="HE57" s="156"/>
      <c r="HF57" s="156"/>
      <c r="HG57" s="156"/>
      <c r="HH57" s="156"/>
      <c r="HI57" s="156"/>
      <c r="HJ57" s="156"/>
      <c r="HK57" s="156"/>
      <c r="HL57" s="156"/>
      <c r="HM57" s="156"/>
      <c r="HN57" s="156"/>
      <c r="HO57" s="156"/>
      <c r="HP57" s="156"/>
      <c r="HQ57" s="156"/>
      <c r="HR57" s="156"/>
      <c r="HS57" s="156"/>
      <c r="HT57" s="156"/>
      <c r="HU57" s="156"/>
      <c r="HV57" s="156"/>
      <c r="HW57" s="156"/>
    </row>
    <row r="58" spans="1:231" x14ac:dyDescent="0.3">
      <c r="A58" s="7">
        <v>318</v>
      </c>
      <c r="B58" s="7">
        <f>COUNTIFS($D$3:D58,D58,$F$3:F58,F58)</f>
        <v>1</v>
      </c>
      <c r="C58" s="14">
        <v>9900</v>
      </c>
      <c r="D58" s="328" t="s">
        <v>1062</v>
      </c>
      <c r="E58" s="17" t="s">
        <v>456</v>
      </c>
      <c r="F58" s="17">
        <v>525927061</v>
      </c>
      <c r="G58" s="11">
        <v>66</v>
      </c>
      <c r="H58" s="17" t="s">
        <v>1063</v>
      </c>
      <c r="I58" s="470" t="s">
        <v>1064</v>
      </c>
      <c r="J58" s="380" t="s">
        <v>35</v>
      </c>
      <c r="K58" s="156" t="s">
        <v>36</v>
      </c>
      <c r="L58" s="11">
        <v>4</v>
      </c>
      <c r="M58" s="11">
        <v>3</v>
      </c>
      <c r="N58" s="11" t="s">
        <v>38</v>
      </c>
      <c r="O58" s="11"/>
      <c r="P58" s="11" t="s">
        <v>459</v>
      </c>
      <c r="Q58" s="11"/>
      <c r="R58" s="11"/>
      <c r="S58" s="454" t="s">
        <v>122</v>
      </c>
      <c r="T58" s="454" t="s">
        <v>123</v>
      </c>
      <c r="U58" s="454" t="s">
        <v>124</v>
      </c>
      <c r="V58" s="602" t="s">
        <v>125</v>
      </c>
      <c r="W58" s="454" t="s">
        <v>126</v>
      </c>
      <c r="X58" s="454" t="s">
        <v>124</v>
      </c>
      <c r="Y58" s="454" t="s">
        <v>124</v>
      </c>
      <c r="Z58" s="455"/>
      <c r="AA58" s="11"/>
      <c r="AB58" s="11"/>
      <c r="AC58" s="361">
        <v>39837</v>
      </c>
      <c r="AD58" s="755">
        <v>398</v>
      </c>
      <c r="AE58" s="361" t="s">
        <v>124</v>
      </c>
      <c r="AF58" s="361" t="s">
        <v>124</v>
      </c>
      <c r="AG58" s="514" t="s">
        <v>128</v>
      </c>
      <c r="AH58" s="7"/>
      <c r="AI58" s="189"/>
      <c r="AJ58" s="7"/>
      <c r="AK58" s="7"/>
      <c r="AL58" s="7"/>
      <c r="AM58" s="7"/>
      <c r="AN58" s="60"/>
      <c r="AO58" s="411">
        <v>27</v>
      </c>
      <c r="AP58" s="39">
        <v>71</v>
      </c>
      <c r="AQ58" s="40">
        <v>1.3</v>
      </c>
      <c r="AR58" s="41">
        <f t="shared" si="21"/>
        <v>99.3</v>
      </c>
      <c r="AS58" s="42">
        <f t="shared" si="22"/>
        <v>0.38028169014084506</v>
      </c>
      <c r="AT58" s="43">
        <f t="shared" si="23"/>
        <v>0.4943661971830986</v>
      </c>
      <c r="AU58" s="44">
        <f t="shared" si="24"/>
        <v>0.37344398340248963</v>
      </c>
      <c r="AV58" s="521">
        <v>25.029</v>
      </c>
      <c r="AW58" s="45">
        <f t="shared" si="25"/>
        <v>92.7</v>
      </c>
      <c r="AX58" s="46">
        <v>0.621</v>
      </c>
      <c r="AY58" s="62">
        <v>2.2999999999999998</v>
      </c>
      <c r="AZ58" s="64" t="s">
        <v>121</v>
      </c>
      <c r="BA58" s="65">
        <v>5.3</v>
      </c>
      <c r="BB58" s="66">
        <v>0.04</v>
      </c>
      <c r="BC58" s="522"/>
      <c r="BD58" s="67"/>
      <c r="BE58" s="67"/>
      <c r="BF58" s="67"/>
      <c r="BG58" s="67"/>
      <c r="BH58" s="67"/>
      <c r="BI58" s="48"/>
      <c r="BJ58" s="7">
        <v>55.5</v>
      </c>
      <c r="BK58" s="84">
        <v>15.1</v>
      </c>
      <c r="BL58" s="78">
        <f t="shared" si="32"/>
        <v>3.6754966887417218</v>
      </c>
      <c r="BM58" s="79">
        <v>0.13</v>
      </c>
      <c r="BN58" s="80">
        <f>BM58*100/AO58</f>
        <v>0.48148148148148145</v>
      </c>
      <c r="BO58" s="9" t="s">
        <v>121</v>
      </c>
      <c r="BP58" s="7">
        <v>15.4</v>
      </c>
      <c r="BQ58" s="523">
        <v>22.2</v>
      </c>
      <c r="BR58" s="49"/>
      <c r="BS58" s="80">
        <f t="shared" si="27"/>
        <v>36.6</v>
      </c>
      <c r="BT58" s="49">
        <v>84.9</v>
      </c>
      <c r="BU58" s="86">
        <v>41313</v>
      </c>
      <c r="BV58" s="80">
        <f>100-BT58</f>
        <v>15.099999999999994</v>
      </c>
      <c r="BW58" s="80">
        <f t="shared" si="33"/>
        <v>70.644999999999996</v>
      </c>
      <c r="BX58" s="80">
        <v>22.2</v>
      </c>
      <c r="BY58" s="84">
        <f>BX58*AP58/100</f>
        <v>15.762</v>
      </c>
      <c r="BZ58" s="80">
        <v>14.4</v>
      </c>
      <c r="CA58" s="84">
        <f>BZ58*AP58/100</f>
        <v>10.224</v>
      </c>
      <c r="CB58" s="80">
        <v>62.9</v>
      </c>
      <c r="CC58" s="84">
        <f>CB58*AP58/100</f>
        <v>44.658999999999999</v>
      </c>
      <c r="CD58" s="7">
        <v>0.78</v>
      </c>
      <c r="CE58" s="7"/>
      <c r="CF58" s="7"/>
      <c r="CG58" s="7"/>
      <c r="CH58" s="7"/>
      <c r="CI58" s="7"/>
      <c r="CJ58" s="7"/>
      <c r="CK58" s="7"/>
      <c r="CL58" s="45">
        <f t="shared" si="26"/>
        <v>1.5416666666666665</v>
      </c>
      <c r="CM58" s="7"/>
      <c r="CN58" s="13"/>
      <c r="CO58" s="618"/>
      <c r="CP58" s="13"/>
      <c r="CQ58" s="13"/>
      <c r="CR58" s="13"/>
      <c r="CS58" s="13"/>
      <c r="CT58" s="13"/>
      <c r="CU58" s="13"/>
      <c r="CV58" s="7"/>
      <c r="CW58" s="36"/>
      <c r="CX58" s="121"/>
      <c r="CY58" s="121"/>
      <c r="CZ58" s="49"/>
      <c r="DA58" s="9" t="s">
        <v>17</v>
      </c>
      <c r="DB58" s="111" t="s">
        <v>17</v>
      </c>
      <c r="DC58" s="7"/>
      <c r="DD58" s="35"/>
      <c r="DE58" s="11"/>
      <c r="DF58" s="11"/>
      <c r="DG58" s="11"/>
      <c r="DH58" s="328"/>
      <c r="DI58" s="202" t="s">
        <v>294</v>
      </c>
      <c r="DJ58" s="250" t="s">
        <v>128</v>
      </c>
      <c r="DK58" s="9">
        <v>2</v>
      </c>
      <c r="DL58" s="7"/>
      <c r="DM58" s="7"/>
      <c r="DN58" s="7"/>
      <c r="DO58" s="7"/>
      <c r="DP58" s="7"/>
      <c r="DQ58" s="7"/>
      <c r="DR58" s="11" t="s">
        <v>38</v>
      </c>
      <c r="DS58" s="11" t="s">
        <v>38</v>
      </c>
      <c r="DT58" s="11">
        <v>570</v>
      </c>
      <c r="DU58" s="11">
        <v>14.6</v>
      </c>
      <c r="DV58" s="11">
        <v>85.4</v>
      </c>
      <c r="DW58" s="11" t="s">
        <v>38</v>
      </c>
      <c r="DX58" s="11" t="s">
        <v>38</v>
      </c>
      <c r="DY58" s="11" t="s">
        <v>38</v>
      </c>
      <c r="DZ58" s="11" t="s">
        <v>38</v>
      </c>
      <c r="EA58" s="11">
        <v>0</v>
      </c>
      <c r="EB58" s="7"/>
      <c r="EC58" s="116"/>
      <c r="ED58" s="125"/>
      <c r="EE58" s="125"/>
      <c r="EF58" s="7"/>
      <c r="EG58" s="7"/>
      <c r="EH58" s="7"/>
      <c r="EI58" s="7"/>
      <c r="EJ58" s="7"/>
      <c r="EK58" s="116"/>
      <c r="EL58" s="116"/>
      <c r="EM58" s="7"/>
      <c r="EN58" s="116"/>
      <c r="EO58" s="116"/>
      <c r="EP58" s="8"/>
      <c r="EQ58" s="7"/>
      <c r="ER58" s="492">
        <v>9900</v>
      </c>
      <c r="ES58" s="830">
        <v>62</v>
      </c>
      <c r="ET58" s="431">
        <v>26147</v>
      </c>
      <c r="EU58" s="431">
        <v>2</v>
      </c>
      <c r="EV58" s="831">
        <f t="shared" si="28"/>
        <v>843.45161290322585</v>
      </c>
      <c r="EW58" s="431">
        <v>11722</v>
      </c>
      <c r="EX58" s="432">
        <f t="shared" si="29"/>
        <v>378.12903225806451</v>
      </c>
      <c r="EY58" s="959">
        <f t="shared" si="30"/>
        <v>1512.516129032258</v>
      </c>
      <c r="EZ58" s="962">
        <v>26</v>
      </c>
      <c r="FA58" s="832">
        <v>39837</v>
      </c>
      <c r="FB58" s="832">
        <v>400</v>
      </c>
      <c r="FC58" s="811"/>
      <c r="FD58" s="833">
        <f>FA58/EZ58</f>
        <v>1532.1923076923076</v>
      </c>
      <c r="FE58" s="833">
        <f>FB58*FD58/1000</f>
        <v>612.87692307692305</v>
      </c>
      <c r="FF58" s="834">
        <f>EY58/FE58</f>
        <v>2.4678953833646302</v>
      </c>
      <c r="FG58" s="812"/>
      <c r="FH58" s="975"/>
      <c r="FI58" s="694"/>
      <c r="FJ58" s="677"/>
      <c r="FK58" s="505"/>
      <c r="FL58" s="7"/>
      <c r="FM58" s="157">
        <f t="shared" si="31"/>
        <v>44.831146976708609</v>
      </c>
      <c r="FN58" s="145">
        <f t="shared" si="34"/>
        <v>0.37812903225806449</v>
      </c>
      <c r="FO58" s="114"/>
      <c r="FP58" s="157">
        <v>44.831146976708609</v>
      </c>
      <c r="FQ58" s="145">
        <v>0.37812903225806449</v>
      </c>
      <c r="FR58" s="147">
        <f t="shared" si="20"/>
        <v>1.5074219416481829</v>
      </c>
      <c r="FS58" s="114"/>
      <c r="FT58" s="114"/>
      <c r="FU58" s="114"/>
      <c r="FV58" s="114"/>
      <c r="FW58" s="114"/>
      <c r="FX58" s="55"/>
      <c r="FY58" s="152"/>
      <c r="FZ58" s="213"/>
      <c r="GA58" s="11"/>
      <c r="GB58" s="215"/>
      <c r="GC58" s="156"/>
      <c r="GD58" s="156"/>
      <c r="GE58" s="156"/>
      <c r="GF58" s="156"/>
      <c r="GG58" s="156"/>
      <c r="GH58" s="156"/>
      <c r="GI58" s="156"/>
      <c r="GJ58" s="156"/>
      <c r="GK58" s="156"/>
      <c r="GL58" s="156"/>
      <c r="GM58" s="156"/>
      <c r="GN58" s="156"/>
      <c r="GO58" s="156"/>
      <c r="GP58" s="156"/>
      <c r="GQ58" s="156"/>
      <c r="GR58" s="156"/>
      <c r="GS58" s="156"/>
      <c r="GT58" s="156"/>
      <c r="GU58" s="156"/>
      <c r="GV58" s="156"/>
      <c r="GW58" s="156"/>
      <c r="GX58" s="156"/>
      <c r="GY58" s="156"/>
      <c r="GZ58" s="156"/>
      <c r="HA58" s="156"/>
      <c r="HB58" s="156"/>
      <c r="HC58" s="156"/>
      <c r="HD58" s="156"/>
      <c r="HE58" s="156"/>
      <c r="HF58" s="156"/>
      <c r="HG58" s="156"/>
      <c r="HH58" s="156"/>
      <c r="HI58" s="156"/>
      <c r="HJ58" s="156"/>
      <c r="HK58" s="156"/>
      <c r="HL58" s="156"/>
      <c r="HM58" s="156"/>
      <c r="HN58" s="156"/>
      <c r="HO58" s="156"/>
      <c r="HP58" s="156"/>
      <c r="HQ58" s="156"/>
      <c r="HR58" s="156"/>
      <c r="HS58" s="156"/>
      <c r="HT58" s="156"/>
      <c r="HU58" s="156"/>
      <c r="HV58" s="156"/>
      <c r="HW58" s="156"/>
    </row>
    <row r="59" spans="1:231" x14ac:dyDescent="0.3">
      <c r="A59" s="7">
        <v>321</v>
      </c>
      <c r="B59" s="7">
        <f>COUNTIFS($D$3:D59,D59,$F$3:F59,F59)</f>
        <v>1</v>
      </c>
      <c r="C59" s="14">
        <v>9911</v>
      </c>
      <c r="D59" s="328" t="s">
        <v>1028</v>
      </c>
      <c r="E59" s="17" t="s">
        <v>967</v>
      </c>
      <c r="F59" s="17">
        <v>7056175676</v>
      </c>
      <c r="G59" s="11">
        <v>70.3333333333333</v>
      </c>
      <c r="H59" s="17" t="s">
        <v>1029</v>
      </c>
      <c r="I59" s="470" t="s">
        <v>1030</v>
      </c>
      <c r="J59" s="380" t="s">
        <v>35</v>
      </c>
      <c r="K59" s="156" t="s">
        <v>36</v>
      </c>
      <c r="L59" s="11">
        <v>6</v>
      </c>
      <c r="M59" s="11">
        <v>3</v>
      </c>
      <c r="N59" s="11" t="s">
        <v>38</v>
      </c>
      <c r="O59" s="11" t="s">
        <v>459</v>
      </c>
      <c r="P59" s="11" t="s">
        <v>459</v>
      </c>
      <c r="Q59" s="11"/>
      <c r="R59" s="11"/>
      <c r="S59" s="454" t="s">
        <v>124</v>
      </c>
      <c r="T59" s="453" t="s">
        <v>124</v>
      </c>
      <c r="U59" s="454" t="s">
        <v>124</v>
      </c>
      <c r="V59" s="474" t="s">
        <v>573</v>
      </c>
      <c r="W59" s="454" t="s">
        <v>126</v>
      </c>
      <c r="X59" s="454" t="s">
        <v>124</v>
      </c>
      <c r="Y59" s="454" t="s">
        <v>124</v>
      </c>
      <c r="Z59" s="455"/>
      <c r="AA59" s="11"/>
      <c r="AB59" s="11"/>
      <c r="AC59" s="361">
        <v>18273</v>
      </c>
      <c r="AD59" s="755">
        <v>183</v>
      </c>
      <c r="AE59" s="361" t="s">
        <v>124</v>
      </c>
      <c r="AF59" s="361" t="s">
        <v>124</v>
      </c>
      <c r="AG59" s="514" t="s">
        <v>128</v>
      </c>
      <c r="AH59" s="7"/>
      <c r="AI59" s="189"/>
      <c r="AJ59" s="7"/>
      <c r="AK59" s="7"/>
      <c r="AL59" s="7"/>
      <c r="AM59" s="60"/>
      <c r="AN59" s="61"/>
      <c r="AO59" s="934">
        <v>12.8</v>
      </c>
      <c r="AP59" s="39">
        <v>73.099999999999994</v>
      </c>
      <c r="AQ59" s="40">
        <v>8.9</v>
      </c>
      <c r="AR59" s="41">
        <f t="shared" si="21"/>
        <v>94.8</v>
      </c>
      <c r="AS59" s="42">
        <f t="shared" si="22"/>
        <v>0.17510259917920659</v>
      </c>
      <c r="AT59" s="43">
        <f t="shared" si="23"/>
        <v>1.5584131326949386</v>
      </c>
      <c r="AU59" s="44">
        <f t="shared" si="24"/>
        <v>0.15609756097560976</v>
      </c>
      <c r="AV59" s="62">
        <v>11.993600000000001</v>
      </c>
      <c r="AW59" s="45">
        <f t="shared" si="25"/>
        <v>93.7</v>
      </c>
      <c r="AX59" s="46">
        <v>0.16639999999999999</v>
      </c>
      <c r="AY59" s="63">
        <v>1.3</v>
      </c>
      <c r="AZ59" s="64" t="s">
        <v>121</v>
      </c>
      <c r="BA59" s="65">
        <v>0</v>
      </c>
      <c r="BB59" s="66" t="s">
        <v>121</v>
      </c>
      <c r="BC59" s="67"/>
      <c r="BD59" s="67"/>
      <c r="BE59" s="67"/>
      <c r="BF59" s="67"/>
      <c r="BG59" s="67"/>
      <c r="BH59" s="7"/>
      <c r="BI59" s="48"/>
      <c r="BJ59" s="7">
        <v>48.5</v>
      </c>
      <c r="BK59" s="84">
        <v>51.5</v>
      </c>
      <c r="BL59" s="195">
        <f t="shared" si="32"/>
        <v>0.94174757281553401</v>
      </c>
      <c r="BM59" s="79">
        <v>0.14000000000000001</v>
      </c>
      <c r="BN59" s="80">
        <f>BM59*100/AO59</f>
        <v>1.09375</v>
      </c>
      <c r="BO59" s="9" t="s">
        <v>121</v>
      </c>
      <c r="BP59" s="7">
        <v>1.3</v>
      </c>
      <c r="BQ59" s="85">
        <v>2.1</v>
      </c>
      <c r="BR59" s="49"/>
      <c r="BS59" s="80">
        <f t="shared" si="27"/>
        <v>35.6</v>
      </c>
      <c r="BT59" s="49" t="s">
        <v>121</v>
      </c>
      <c r="BU59" s="86" t="s">
        <v>121</v>
      </c>
      <c r="BV59" s="80" t="s">
        <v>121</v>
      </c>
      <c r="BW59" s="561">
        <f t="shared" si="33"/>
        <v>71.5</v>
      </c>
      <c r="BX59" s="80">
        <v>16.5</v>
      </c>
      <c r="BY59" s="80">
        <v>12</v>
      </c>
      <c r="BZ59" s="80">
        <v>19.100000000000001</v>
      </c>
      <c r="CA59" s="80">
        <v>14</v>
      </c>
      <c r="CB59" s="80">
        <v>62.2</v>
      </c>
      <c r="CC59" s="45">
        <v>45.5</v>
      </c>
      <c r="CD59" s="9" t="s">
        <v>121</v>
      </c>
      <c r="CE59" s="7"/>
      <c r="CF59" s="7"/>
      <c r="CG59" s="7"/>
      <c r="CH59" s="7"/>
      <c r="CI59" s="7"/>
      <c r="CJ59" s="7"/>
      <c r="CK59" s="7"/>
      <c r="CL59" s="45">
        <f t="shared" si="26"/>
        <v>0.86387434554973819</v>
      </c>
      <c r="CM59" s="13"/>
      <c r="CN59" s="13"/>
      <c r="CO59" s="618"/>
      <c r="CP59" s="13"/>
      <c r="CQ59" s="13"/>
      <c r="CR59" s="13"/>
      <c r="CS59" s="13"/>
      <c r="CT59" s="13"/>
      <c r="CU59" s="7"/>
      <c r="CV59" s="7"/>
      <c r="CW59" s="752"/>
      <c r="CX59" s="121"/>
      <c r="CY59" s="49"/>
      <c r="CZ59" s="49"/>
      <c r="DA59" s="9" t="s">
        <v>17</v>
      </c>
      <c r="DB59" s="111" t="s">
        <v>17</v>
      </c>
      <c r="DC59" s="7"/>
      <c r="DD59" s="35"/>
      <c r="DE59" s="11"/>
      <c r="DF59" s="11"/>
      <c r="DG59" s="328"/>
      <c r="DH59" s="11"/>
      <c r="DI59" s="202" t="s">
        <v>294</v>
      </c>
      <c r="DJ59" s="250" t="s">
        <v>128</v>
      </c>
      <c r="DK59" s="9">
        <v>2</v>
      </c>
      <c r="DL59" s="7"/>
      <c r="DM59" s="7"/>
      <c r="DN59" s="7"/>
      <c r="DO59" s="7"/>
      <c r="DP59" s="7"/>
      <c r="DQ59" s="7"/>
      <c r="DR59" s="11" t="s">
        <v>38</v>
      </c>
      <c r="DS59" s="11" t="s">
        <v>38</v>
      </c>
      <c r="DT59" s="11">
        <v>306</v>
      </c>
      <c r="DU59" s="11">
        <v>13</v>
      </c>
      <c r="DV59" s="11">
        <v>87</v>
      </c>
      <c r="DW59" s="11" t="s">
        <v>38</v>
      </c>
      <c r="DX59" s="11" t="s">
        <v>38</v>
      </c>
      <c r="DY59" s="11" t="s">
        <v>38</v>
      </c>
      <c r="DZ59" s="11" t="s">
        <v>38</v>
      </c>
      <c r="EA59" s="11">
        <v>0</v>
      </c>
      <c r="EB59" s="7"/>
      <c r="EC59" s="116"/>
      <c r="ED59" s="125"/>
      <c r="EE59" s="125"/>
      <c r="EF59" s="7"/>
      <c r="EG59" s="7"/>
      <c r="EH59" s="7"/>
      <c r="EI59" s="7"/>
      <c r="EJ59" s="7"/>
      <c r="EK59" s="116"/>
      <c r="EL59" s="116"/>
      <c r="EM59" s="7"/>
      <c r="EN59" s="116"/>
      <c r="EO59" s="116"/>
      <c r="EP59" s="586"/>
      <c r="EQ59" s="7"/>
      <c r="ER59" s="492">
        <v>9911</v>
      </c>
      <c r="ES59" s="830">
        <v>68</v>
      </c>
      <c r="ET59" s="431">
        <v>19270</v>
      </c>
      <c r="EU59" s="431">
        <v>2</v>
      </c>
      <c r="EV59" s="831">
        <f t="shared" si="28"/>
        <v>566.76470588235293</v>
      </c>
      <c r="EW59" s="431">
        <v>3405</v>
      </c>
      <c r="EX59" s="432">
        <f t="shared" si="29"/>
        <v>100.14705882352941</v>
      </c>
      <c r="EY59" s="959">
        <f t="shared" si="30"/>
        <v>600.88235294117646</v>
      </c>
      <c r="EZ59" s="962">
        <v>32</v>
      </c>
      <c r="FA59" s="832">
        <v>15331</v>
      </c>
      <c r="FB59" s="832">
        <v>400</v>
      </c>
      <c r="FC59" s="811"/>
      <c r="FD59" s="833">
        <f>FA59/EZ59</f>
        <v>479.09375</v>
      </c>
      <c r="FE59" s="833">
        <f>FB59*FD59/1000</f>
        <v>191.63749999999999</v>
      </c>
      <c r="FF59" s="834">
        <f>EY59/FE59</f>
        <v>3.1355155068354392</v>
      </c>
      <c r="FG59" s="812"/>
      <c r="FH59" s="979"/>
      <c r="FI59" s="754"/>
      <c r="FJ59" s="598"/>
      <c r="FK59" s="36"/>
      <c r="FL59" s="114"/>
      <c r="FM59" s="157">
        <f t="shared" si="31"/>
        <v>17.669953295277633</v>
      </c>
      <c r="FN59" s="145">
        <f t="shared" si="34"/>
        <v>0.10014705882352941</v>
      </c>
      <c r="FO59" s="114"/>
      <c r="FP59" s="157">
        <v>17.669953295277633</v>
      </c>
      <c r="FQ59" s="145">
        <v>0.10014705882352941</v>
      </c>
      <c r="FR59" s="147">
        <f t="shared" si="20"/>
        <v>3.0555066079295155</v>
      </c>
      <c r="FS59" s="114"/>
      <c r="FT59" s="114"/>
      <c r="FU59" s="114"/>
      <c r="FV59" s="114"/>
      <c r="FW59" s="114"/>
      <c r="FX59" s="55"/>
      <c r="FY59" s="152"/>
      <c r="FZ59" s="213"/>
      <c r="GA59" s="11"/>
      <c r="GB59" s="215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6"/>
      <c r="HO59" s="156"/>
      <c r="HP59" s="156"/>
      <c r="HQ59" s="156"/>
      <c r="HR59" s="156"/>
      <c r="HS59" s="156"/>
      <c r="HT59" s="156"/>
      <c r="HU59" s="156"/>
      <c r="HV59" s="156"/>
      <c r="HW59" s="156"/>
    </row>
    <row r="60" spans="1:231" x14ac:dyDescent="0.3">
      <c r="A60" s="7">
        <v>331</v>
      </c>
      <c r="B60" s="7">
        <f>COUNTIFS($D$3:D60,D60,$F$3:F60,F60)</f>
        <v>1</v>
      </c>
      <c r="C60" s="14">
        <v>9926</v>
      </c>
      <c r="D60" s="328" t="s">
        <v>966</v>
      </c>
      <c r="E60" s="17" t="s">
        <v>967</v>
      </c>
      <c r="F60" s="17">
        <v>6756181762</v>
      </c>
      <c r="G60" s="11">
        <v>140.333333333333</v>
      </c>
      <c r="H60" s="17" t="s">
        <v>968</v>
      </c>
      <c r="I60" s="470" t="s">
        <v>969</v>
      </c>
      <c r="J60" s="380" t="s">
        <v>35</v>
      </c>
      <c r="K60" s="156" t="s">
        <v>36</v>
      </c>
      <c r="L60" s="11">
        <v>11</v>
      </c>
      <c r="M60" s="17" t="s">
        <v>674</v>
      </c>
      <c r="N60" s="11" t="s">
        <v>38</v>
      </c>
      <c r="O60" s="11"/>
      <c r="P60" s="11" t="s">
        <v>459</v>
      </c>
      <c r="Q60" s="11"/>
      <c r="R60" s="11"/>
      <c r="S60" s="454" t="s">
        <v>124</v>
      </c>
      <c r="T60" s="453" t="s">
        <v>124</v>
      </c>
      <c r="U60" s="454" t="s">
        <v>124</v>
      </c>
      <c r="V60" s="474" t="s">
        <v>573</v>
      </c>
      <c r="W60" s="454" t="s">
        <v>124</v>
      </c>
      <c r="X60" s="454" t="s">
        <v>124</v>
      </c>
      <c r="Y60" s="454" t="s">
        <v>124</v>
      </c>
      <c r="Z60" s="455"/>
      <c r="AA60" s="11"/>
      <c r="AB60" s="11"/>
      <c r="AC60" s="361">
        <v>11500</v>
      </c>
      <c r="AD60" s="755">
        <v>115</v>
      </c>
      <c r="AE60" s="361"/>
      <c r="AF60" s="361"/>
      <c r="AG60" s="514" t="s">
        <v>444</v>
      </c>
      <c r="AH60" s="550"/>
      <c r="AI60" s="189"/>
      <c r="AJ60" s="7"/>
      <c r="AK60" s="7"/>
      <c r="AL60" s="7"/>
      <c r="AM60" s="60"/>
      <c r="AN60" s="61"/>
      <c r="AO60" s="934">
        <v>4</v>
      </c>
      <c r="AP60" s="39">
        <v>77.7</v>
      </c>
      <c r="AQ60" s="40">
        <v>15.4</v>
      </c>
      <c r="AR60" s="41">
        <f t="shared" si="21"/>
        <v>97.100000000000009</v>
      </c>
      <c r="AS60" s="42">
        <f t="shared" si="22"/>
        <v>5.1480051480051477E-2</v>
      </c>
      <c r="AT60" s="43">
        <f t="shared" si="23"/>
        <v>0.7927927927927928</v>
      </c>
      <c r="AU60" s="44">
        <f t="shared" si="24"/>
        <v>4.2964554242749725E-2</v>
      </c>
      <c r="AV60" s="62">
        <v>3.4239999999999999</v>
      </c>
      <c r="AW60" s="45">
        <f t="shared" si="25"/>
        <v>85.6</v>
      </c>
      <c r="AX60" s="46">
        <v>0.376</v>
      </c>
      <c r="AY60" s="63">
        <v>9.4</v>
      </c>
      <c r="AZ60" s="64" t="s">
        <v>121</v>
      </c>
      <c r="BA60" s="65">
        <v>4.9000000000000004</v>
      </c>
      <c r="BB60" s="66" t="s">
        <v>121</v>
      </c>
      <c r="BC60" s="67"/>
      <c r="BD60" s="67"/>
      <c r="BE60" s="67"/>
      <c r="BF60" s="67"/>
      <c r="BG60" s="67"/>
      <c r="BH60" s="7"/>
      <c r="BI60" s="48"/>
      <c r="BJ60" s="7">
        <v>38</v>
      </c>
      <c r="BK60" s="84">
        <v>62</v>
      </c>
      <c r="BL60" s="195">
        <f t="shared" si="32"/>
        <v>0.61290322580645162</v>
      </c>
      <c r="BM60" s="79" t="s">
        <v>121</v>
      </c>
      <c r="BN60" s="7" t="s">
        <v>121</v>
      </c>
      <c r="BO60" s="9" t="s">
        <v>121</v>
      </c>
      <c r="BP60" s="7">
        <v>0.9</v>
      </c>
      <c r="BQ60" s="85">
        <v>0.2</v>
      </c>
      <c r="BR60" s="49"/>
      <c r="BS60" s="80">
        <f t="shared" si="27"/>
        <v>60.599999999999994</v>
      </c>
      <c r="BT60" s="49" t="s">
        <v>121</v>
      </c>
      <c r="BU60" s="86" t="s">
        <v>121</v>
      </c>
      <c r="BV60" s="80" t="s">
        <v>121</v>
      </c>
      <c r="BW60" s="80">
        <f t="shared" si="33"/>
        <v>75.8</v>
      </c>
      <c r="BX60" s="80">
        <v>46.8</v>
      </c>
      <c r="BY60" s="80">
        <v>36.4</v>
      </c>
      <c r="BZ60" s="80">
        <v>13.8</v>
      </c>
      <c r="CA60" s="80">
        <v>10.7</v>
      </c>
      <c r="CB60" s="80">
        <v>37</v>
      </c>
      <c r="CC60" s="45">
        <v>28.7</v>
      </c>
      <c r="CD60" s="9" t="s">
        <v>121</v>
      </c>
      <c r="CE60" s="7"/>
      <c r="CF60" s="7"/>
      <c r="CG60" s="7"/>
      <c r="CH60" s="7"/>
      <c r="CI60" s="7"/>
      <c r="CJ60" s="7"/>
      <c r="CK60" s="7"/>
      <c r="CL60" s="45">
        <f t="shared" si="26"/>
        <v>3.3913043478260865</v>
      </c>
      <c r="CM60" s="13"/>
      <c r="CN60" s="13"/>
      <c r="CO60" s="618"/>
      <c r="CP60" s="13"/>
      <c r="CQ60" s="13"/>
      <c r="CR60" s="13"/>
      <c r="CS60" s="13"/>
      <c r="CT60" s="13"/>
      <c r="CU60" s="7"/>
      <c r="CV60" s="7"/>
      <c r="CW60" s="752"/>
      <c r="CX60" s="121"/>
      <c r="CY60" s="49"/>
      <c r="CZ60" s="49"/>
      <c r="DA60" s="9" t="s">
        <v>17</v>
      </c>
      <c r="DB60" s="111" t="s">
        <v>17</v>
      </c>
      <c r="DC60" s="7"/>
      <c r="DD60" s="35"/>
      <c r="DE60" s="11"/>
      <c r="DF60" s="11"/>
      <c r="DG60" s="328"/>
      <c r="DH60" s="11"/>
      <c r="DI60" s="202" t="s">
        <v>294</v>
      </c>
      <c r="DJ60" s="250" t="s">
        <v>444</v>
      </c>
      <c r="DK60" s="9">
        <v>2</v>
      </c>
      <c r="DL60" s="7"/>
      <c r="DM60" s="7"/>
      <c r="DN60" s="7"/>
      <c r="DO60" s="7"/>
      <c r="DP60" s="7"/>
      <c r="DQ60" s="7"/>
      <c r="DR60" s="11" t="s">
        <v>38</v>
      </c>
      <c r="DS60" s="11" t="s">
        <v>38</v>
      </c>
      <c r="DT60" s="11">
        <v>422</v>
      </c>
      <c r="DU60" s="11">
        <v>8.8000000000000007</v>
      </c>
      <c r="DV60" s="11">
        <v>91.2</v>
      </c>
      <c r="DW60" s="11" t="s">
        <v>38</v>
      </c>
      <c r="DX60" s="11" t="s">
        <v>38</v>
      </c>
      <c r="DY60" s="11" t="s">
        <v>38</v>
      </c>
      <c r="DZ60" s="11" t="s">
        <v>38</v>
      </c>
      <c r="EA60" s="11">
        <v>0</v>
      </c>
      <c r="EB60" s="7"/>
      <c r="EC60" s="116"/>
      <c r="ED60" s="125"/>
      <c r="EE60" s="125"/>
      <c r="EF60" s="7"/>
      <c r="EG60" s="7"/>
      <c r="EH60" s="7"/>
      <c r="EI60" s="7"/>
      <c r="EJ60" s="7"/>
      <c r="EK60" s="116"/>
      <c r="EL60" s="116"/>
      <c r="EM60" s="7"/>
      <c r="EN60" s="116"/>
      <c r="EO60" s="116"/>
      <c r="EP60" s="586"/>
      <c r="EQ60" s="7"/>
      <c r="ER60" s="492">
        <v>9926</v>
      </c>
      <c r="ES60" s="493">
        <v>53</v>
      </c>
      <c r="ET60" s="476">
        <v>11478</v>
      </c>
      <c r="EU60" s="476">
        <v>2</v>
      </c>
      <c r="EV60" s="494">
        <f t="shared" si="28"/>
        <v>433.1320754716981</v>
      </c>
      <c r="EW60" s="495">
        <v>5598</v>
      </c>
      <c r="EX60" s="496">
        <f t="shared" si="29"/>
        <v>211.24528301886792</v>
      </c>
      <c r="EY60" s="489">
        <f t="shared" si="30"/>
        <v>2323.6981132075471</v>
      </c>
      <c r="EZ60" s="689">
        <v>23</v>
      </c>
      <c r="FA60" s="628">
        <v>11523</v>
      </c>
      <c r="FB60" s="719">
        <v>400</v>
      </c>
      <c r="FC60" s="608"/>
      <c r="FD60" s="629">
        <f>FA60/EZ60</f>
        <v>501</v>
      </c>
      <c r="FE60" s="630">
        <f>FB60*FD60/1000</f>
        <v>200.4</v>
      </c>
      <c r="FF60" s="631">
        <f>EY60/FE60</f>
        <v>11.595299966105523</v>
      </c>
      <c r="FG60" s="610"/>
      <c r="FH60" s="756"/>
      <c r="FI60" s="754"/>
      <c r="FJ60" s="598"/>
      <c r="FK60" s="11"/>
      <c r="FL60" s="114"/>
      <c r="FM60" s="157">
        <f t="shared" si="31"/>
        <v>48.771562990067956</v>
      </c>
      <c r="FN60" s="145">
        <f t="shared" si="34"/>
        <v>0.21124528301886791</v>
      </c>
      <c r="FO60" s="114"/>
      <c r="FP60" s="157">
        <v>48.771562990067956</v>
      </c>
      <c r="FQ60" s="145">
        <v>0.21124528301886791</v>
      </c>
      <c r="FR60" s="147">
        <f t="shared" si="20"/>
        <v>1.9976777420507323</v>
      </c>
      <c r="FS60" s="114"/>
      <c r="FT60" s="114"/>
      <c r="FU60" s="114"/>
      <c r="FV60" s="114"/>
      <c r="FW60" s="114"/>
      <c r="FX60" s="55"/>
      <c r="FY60" s="152"/>
      <c r="FZ60" s="213"/>
      <c r="GA60" s="11"/>
      <c r="GB60" s="215"/>
      <c r="GC60" s="156"/>
      <c r="GD60" s="156"/>
      <c r="GE60" s="156"/>
      <c r="GF60" s="156"/>
      <c r="GG60" s="156"/>
      <c r="GH60" s="156"/>
      <c r="GI60" s="156"/>
      <c r="GJ60" s="156"/>
      <c r="GK60" s="156"/>
      <c r="GL60" s="156"/>
      <c r="GM60" s="156"/>
      <c r="GN60" s="156"/>
      <c r="GO60" s="156"/>
      <c r="GP60" s="156"/>
      <c r="GQ60" s="156"/>
      <c r="GR60" s="156"/>
      <c r="GS60" s="156"/>
      <c r="GT60" s="156"/>
      <c r="GU60" s="156"/>
      <c r="GV60" s="156"/>
      <c r="GW60" s="156"/>
      <c r="GX60" s="156"/>
      <c r="GY60" s="156"/>
      <c r="GZ60" s="156"/>
      <c r="HA60" s="156"/>
      <c r="HB60" s="156"/>
      <c r="HC60" s="156"/>
      <c r="HD60" s="156"/>
      <c r="HE60" s="156"/>
      <c r="HF60" s="156"/>
      <c r="HG60" s="156"/>
      <c r="HH60" s="156"/>
      <c r="HI60" s="156"/>
      <c r="HJ60" s="156"/>
      <c r="HK60" s="156"/>
      <c r="HL60" s="156"/>
      <c r="HM60" s="156"/>
      <c r="HN60" s="156"/>
      <c r="HO60" s="156"/>
      <c r="HP60" s="156"/>
      <c r="HQ60" s="156"/>
      <c r="HR60" s="156"/>
      <c r="HS60" s="156"/>
      <c r="HT60" s="156"/>
      <c r="HU60" s="156"/>
      <c r="HV60" s="156"/>
      <c r="HW60" s="156"/>
    </row>
    <row r="61" spans="1:231" x14ac:dyDescent="0.3">
      <c r="A61" s="7">
        <v>336</v>
      </c>
      <c r="B61" s="7">
        <f>COUNTIFS($D$3:D61,D61,$F$3:F61,F61)</f>
        <v>1</v>
      </c>
      <c r="C61" s="14">
        <v>9955</v>
      </c>
      <c r="D61" s="328" t="s">
        <v>1247</v>
      </c>
      <c r="E61" s="17" t="s">
        <v>1131</v>
      </c>
      <c r="F61" s="17">
        <v>7710275793</v>
      </c>
      <c r="G61" s="11">
        <f>LEFT(H61,4)-CONCATENATE(19,LEFT(F61,2))</f>
        <v>41</v>
      </c>
      <c r="H61" s="17" t="s">
        <v>464</v>
      </c>
      <c r="I61" s="470" t="s">
        <v>1076</v>
      </c>
      <c r="J61" s="380" t="s">
        <v>35</v>
      </c>
      <c r="K61" s="11" t="s">
        <v>36</v>
      </c>
      <c r="L61" s="11">
        <v>36</v>
      </c>
      <c r="M61" s="17" t="s">
        <v>554</v>
      </c>
      <c r="N61" s="11" t="s">
        <v>38</v>
      </c>
      <c r="O61" s="11" t="s">
        <v>459</v>
      </c>
      <c r="P61" s="11" t="s">
        <v>459</v>
      </c>
      <c r="Q61" s="11"/>
      <c r="R61" s="11"/>
      <c r="S61" s="454" t="s">
        <v>122</v>
      </c>
      <c r="T61" s="454" t="s">
        <v>123</v>
      </c>
      <c r="U61" s="454" t="s">
        <v>124</v>
      </c>
      <c r="V61" s="602" t="s">
        <v>125</v>
      </c>
      <c r="W61" s="454" t="s">
        <v>126</v>
      </c>
      <c r="X61" s="454" t="s">
        <v>124</v>
      </c>
      <c r="Y61" s="454" t="s">
        <v>124</v>
      </c>
      <c r="Z61" s="455"/>
      <c r="AA61" s="11"/>
      <c r="AB61" s="55"/>
      <c r="AC61" s="361">
        <v>52774</v>
      </c>
      <c r="AD61" s="755">
        <v>3958</v>
      </c>
      <c r="AE61" s="361" t="s">
        <v>124</v>
      </c>
      <c r="AF61" s="361" t="s">
        <v>124</v>
      </c>
      <c r="AG61" s="514" t="s">
        <v>128</v>
      </c>
      <c r="AH61" s="557"/>
      <c r="AI61" s="7"/>
      <c r="AJ61" s="7"/>
      <c r="AK61" s="7"/>
      <c r="AL61" s="7"/>
      <c r="AM61" s="60"/>
      <c r="AN61" s="61"/>
      <c r="AO61" s="934">
        <v>35</v>
      </c>
      <c r="AP61" s="39">
        <v>63.5</v>
      </c>
      <c r="AQ61" s="40">
        <v>0.9</v>
      </c>
      <c r="AR61" s="41">
        <f t="shared" si="21"/>
        <v>99.4</v>
      </c>
      <c r="AS61" s="42">
        <f t="shared" si="22"/>
        <v>0.55118110236220474</v>
      </c>
      <c r="AT61" s="43">
        <f t="shared" si="23"/>
        <v>0.49606299212598426</v>
      </c>
      <c r="AU61" s="44">
        <f t="shared" si="24"/>
        <v>0.54347826086956519</v>
      </c>
      <c r="AV61" s="62">
        <v>26.004999999999999</v>
      </c>
      <c r="AW61" s="45">
        <f t="shared" si="25"/>
        <v>74.3</v>
      </c>
      <c r="AX61" s="46">
        <v>7.2450000000000001</v>
      </c>
      <c r="AY61" s="63">
        <v>20.7</v>
      </c>
      <c r="AZ61" s="64" t="s">
        <v>121</v>
      </c>
      <c r="BA61" s="65">
        <v>3.7</v>
      </c>
      <c r="BB61" s="66">
        <v>0.1</v>
      </c>
      <c r="BC61" s="67"/>
      <c r="BD61" s="67"/>
      <c r="BE61" s="67"/>
      <c r="BF61" s="67"/>
      <c r="BG61" s="67"/>
      <c r="BH61" s="7"/>
      <c r="BI61" s="48"/>
      <c r="BJ61" s="7">
        <v>43.3</v>
      </c>
      <c r="BK61" s="84">
        <v>57.2</v>
      </c>
      <c r="BL61" s="195">
        <f t="shared" si="32"/>
        <v>0.75699300699300687</v>
      </c>
      <c r="BM61" s="79">
        <v>0.5</v>
      </c>
      <c r="BN61" s="80">
        <f>BM61*100/AO61</f>
        <v>1.4285714285714286</v>
      </c>
      <c r="BO61" s="9" t="s">
        <v>121</v>
      </c>
      <c r="BP61" s="7">
        <v>10.9</v>
      </c>
      <c r="BQ61" s="85">
        <v>18</v>
      </c>
      <c r="BR61" s="49"/>
      <c r="BS61" s="80">
        <f t="shared" si="27"/>
        <v>36.4</v>
      </c>
      <c r="BT61" s="49">
        <v>96</v>
      </c>
      <c r="BU61" s="86">
        <v>62749</v>
      </c>
      <c r="BV61" s="80">
        <f>100-BT61</f>
        <v>4</v>
      </c>
      <c r="BW61" s="561">
        <f t="shared" si="33"/>
        <v>59.382043343653251</v>
      </c>
      <c r="BX61" s="80">
        <v>19.2</v>
      </c>
      <c r="BY61" s="84">
        <f>BX61*AP61/(CB61+BZ61+BX61+BV61)</f>
        <v>12.58204334365325</v>
      </c>
      <c r="BZ61" s="80">
        <v>17.2</v>
      </c>
      <c r="CA61" s="80">
        <v>10.9</v>
      </c>
      <c r="CB61" s="80">
        <v>56.5</v>
      </c>
      <c r="CC61" s="45">
        <v>35.9</v>
      </c>
      <c r="CD61" s="7">
        <v>1.1599999999999999</v>
      </c>
      <c r="CE61" s="7"/>
      <c r="CF61" s="7"/>
      <c r="CG61" s="7"/>
      <c r="CH61" s="7"/>
      <c r="CI61" s="7"/>
      <c r="CJ61" s="7"/>
      <c r="CK61" s="7"/>
      <c r="CL61" s="45">
        <f t="shared" si="26"/>
        <v>1.1162790697674418</v>
      </c>
      <c r="CM61" s="13"/>
      <c r="CN61" s="13"/>
      <c r="CO61" s="618"/>
      <c r="CP61" s="13"/>
      <c r="CQ61" s="13"/>
      <c r="CR61" s="13"/>
      <c r="CS61" s="13"/>
      <c r="CT61" s="13"/>
      <c r="CU61" s="7"/>
      <c r="CV61" s="7"/>
      <c r="CW61" s="752"/>
      <c r="CX61" s="121"/>
      <c r="CY61" s="49"/>
      <c r="CZ61" s="121">
        <v>1</v>
      </c>
      <c r="DA61" s="9" t="s">
        <v>884</v>
      </c>
      <c r="DB61" s="9" t="s">
        <v>884</v>
      </c>
      <c r="DC61" s="7"/>
      <c r="DD61" s="112" t="s">
        <v>1248</v>
      </c>
      <c r="DE61" s="11"/>
      <c r="DF61" s="11"/>
      <c r="DG61" s="328"/>
      <c r="DH61" s="11"/>
      <c r="DI61" s="776" t="s">
        <v>297</v>
      </c>
      <c r="DJ61" s="250" t="s">
        <v>128</v>
      </c>
      <c r="DK61" s="9">
        <v>2</v>
      </c>
      <c r="DL61" s="7"/>
      <c r="DM61" s="7"/>
      <c r="DN61" s="7"/>
      <c r="DO61" s="7"/>
      <c r="DP61" s="7"/>
      <c r="DQ61" s="7"/>
      <c r="DR61" s="11" t="s">
        <v>38</v>
      </c>
      <c r="DS61" s="11" t="s">
        <v>38</v>
      </c>
      <c r="DT61" s="11">
        <v>1088</v>
      </c>
      <c r="DU61" s="11">
        <v>3</v>
      </c>
      <c r="DV61" s="11">
        <v>97</v>
      </c>
      <c r="DW61" s="11" t="s">
        <v>38</v>
      </c>
      <c r="DX61" s="11" t="s">
        <v>38</v>
      </c>
      <c r="DY61" s="11" t="s">
        <v>38</v>
      </c>
      <c r="DZ61" s="11" t="s">
        <v>38</v>
      </c>
      <c r="EA61" s="11">
        <v>0</v>
      </c>
      <c r="EB61" s="7"/>
      <c r="EC61" s="116"/>
      <c r="ED61" s="125"/>
      <c r="EE61" s="125"/>
      <c r="EF61" s="7"/>
      <c r="EG61" s="7">
        <v>3</v>
      </c>
      <c r="EH61" s="7"/>
      <c r="EI61" s="7"/>
      <c r="EJ61" s="7"/>
      <c r="EK61" s="116"/>
      <c r="EL61" s="116"/>
      <c r="EM61" s="7"/>
      <c r="EN61" s="116"/>
      <c r="EO61" s="116"/>
      <c r="EP61" s="586"/>
      <c r="EQ61" s="7"/>
      <c r="ER61" s="492">
        <v>9955</v>
      </c>
      <c r="ES61" s="493">
        <v>75</v>
      </c>
      <c r="ET61" s="476">
        <v>57126</v>
      </c>
      <c r="EU61" s="476">
        <v>2</v>
      </c>
      <c r="EV61" s="494">
        <f t="shared" si="28"/>
        <v>1523.36</v>
      </c>
      <c r="EW61" s="495">
        <v>11152</v>
      </c>
      <c r="EX61" s="496">
        <f t="shared" si="29"/>
        <v>297.38666666666666</v>
      </c>
      <c r="EY61" s="489">
        <f t="shared" si="30"/>
        <v>10705.92</v>
      </c>
      <c r="EZ61" s="689">
        <v>25</v>
      </c>
      <c r="FA61" s="628">
        <v>76782</v>
      </c>
      <c r="FB61" s="719">
        <v>3000</v>
      </c>
      <c r="FC61" s="608"/>
      <c r="FD61" s="629">
        <f>FA61/EZ61</f>
        <v>3071.28</v>
      </c>
      <c r="FE61" s="630">
        <f>FB61*FD61/1000</f>
        <v>9213.84</v>
      </c>
      <c r="FF61" s="631">
        <f>EY61/FE61</f>
        <v>1.161938996118882</v>
      </c>
      <c r="FG61" s="610"/>
      <c r="FH61" s="756"/>
      <c r="FI61" s="754"/>
      <c r="FJ61" s="598"/>
      <c r="FK61" s="11"/>
      <c r="FL61" s="114"/>
      <c r="FM61" s="157">
        <f t="shared" si="31"/>
        <v>19.521758918881069</v>
      </c>
      <c r="FN61" s="145">
        <f t="shared" si="34"/>
        <v>0.29738666666666663</v>
      </c>
      <c r="FO61" s="114"/>
      <c r="FP61" s="157">
        <v>19.521758918881069</v>
      </c>
      <c r="FQ61" s="145">
        <v>0.29738666666666663</v>
      </c>
      <c r="FR61" s="147">
        <f t="shared" si="20"/>
        <v>3.6585365853658538</v>
      </c>
      <c r="FS61" s="114"/>
      <c r="FT61" s="114"/>
      <c r="FU61" s="114"/>
      <c r="FV61" s="114"/>
      <c r="FW61" s="114"/>
      <c r="FX61" s="55"/>
      <c r="FY61" s="152"/>
      <c r="FZ61" s="213"/>
      <c r="GA61" s="11"/>
      <c r="GB61" s="215"/>
      <c r="GC61" s="156"/>
      <c r="GD61" s="156"/>
      <c r="GE61" s="156"/>
      <c r="GF61" s="156"/>
      <c r="GG61" s="156"/>
      <c r="GH61" s="156"/>
      <c r="GI61" s="156"/>
      <c r="GJ61" s="156"/>
      <c r="GK61" s="156"/>
      <c r="GL61" s="156"/>
      <c r="GM61" s="156"/>
      <c r="GN61" s="156"/>
      <c r="GO61" s="156"/>
      <c r="GP61" s="156"/>
      <c r="GQ61" s="156"/>
      <c r="GR61" s="156"/>
      <c r="GS61" s="156"/>
      <c r="GT61" s="156"/>
      <c r="GU61" s="156"/>
      <c r="GV61" s="156"/>
      <c r="GW61" s="156"/>
      <c r="GX61" s="156"/>
      <c r="GY61" s="156"/>
      <c r="GZ61" s="156"/>
      <c r="HA61" s="156"/>
      <c r="HB61" s="156"/>
      <c r="HC61" s="156"/>
      <c r="HD61" s="156"/>
      <c r="HE61" s="156"/>
      <c r="HF61" s="156"/>
      <c r="HG61" s="156"/>
      <c r="HH61" s="156"/>
      <c r="HI61" s="156"/>
      <c r="HJ61" s="156"/>
      <c r="HK61" s="156"/>
      <c r="HL61" s="156"/>
      <c r="HM61" s="156"/>
      <c r="HN61" s="156"/>
      <c r="HO61" s="156"/>
      <c r="HP61" s="156"/>
      <c r="HQ61" s="156"/>
      <c r="HR61" s="156"/>
      <c r="HS61" s="156"/>
      <c r="HT61" s="156"/>
      <c r="HU61" s="156"/>
      <c r="HV61" s="156"/>
      <c r="HW61" s="156"/>
    </row>
    <row r="62" spans="1:231" x14ac:dyDescent="0.3">
      <c r="A62" s="7">
        <v>24</v>
      </c>
      <c r="B62" s="7">
        <f>COUNTIFS($D$3:D62,D62,$F$3:F62,F62)</f>
        <v>1</v>
      </c>
      <c r="C62" s="14">
        <v>10143</v>
      </c>
      <c r="D62" s="328" t="s">
        <v>1216</v>
      </c>
      <c r="E62" s="17" t="s">
        <v>1217</v>
      </c>
      <c r="F62" s="17">
        <v>6408151101</v>
      </c>
      <c r="G62" s="11">
        <v>55</v>
      </c>
      <c r="H62" s="17" t="s">
        <v>1218</v>
      </c>
      <c r="I62" s="470" t="s">
        <v>1219</v>
      </c>
      <c r="J62" s="380" t="s">
        <v>35</v>
      </c>
      <c r="K62" s="11" t="s">
        <v>36</v>
      </c>
      <c r="L62" s="11">
        <v>5</v>
      </c>
      <c r="M62" s="17" t="s">
        <v>907</v>
      </c>
      <c r="N62" s="11" t="s">
        <v>38</v>
      </c>
      <c r="O62" s="11" t="s">
        <v>44</v>
      </c>
      <c r="P62" s="11" t="s">
        <v>44</v>
      </c>
      <c r="Q62" s="11"/>
      <c r="R62" s="11"/>
      <c r="S62" s="454" t="s">
        <v>124</v>
      </c>
      <c r="T62" s="454" t="s">
        <v>124</v>
      </c>
      <c r="U62" s="454" t="s">
        <v>124</v>
      </c>
      <c r="V62" s="474" t="s">
        <v>573</v>
      </c>
      <c r="W62" s="454" t="s">
        <v>124</v>
      </c>
      <c r="X62" s="454" t="s">
        <v>124</v>
      </c>
      <c r="Y62" s="454" t="s">
        <v>124</v>
      </c>
      <c r="Z62" s="469" t="s">
        <v>127</v>
      </c>
      <c r="AA62" s="11"/>
      <c r="AB62" s="55"/>
      <c r="AC62" s="361">
        <v>12264</v>
      </c>
      <c r="AD62" s="755">
        <v>92</v>
      </c>
      <c r="AE62" s="361"/>
      <c r="AF62" s="361"/>
      <c r="AG62" s="504" t="s">
        <v>128</v>
      </c>
      <c r="AH62" s="558">
        <v>300</v>
      </c>
      <c r="AI62" s="7"/>
      <c r="AJ62" s="7"/>
      <c r="AK62" s="7"/>
      <c r="AL62" s="7"/>
      <c r="AM62" s="60"/>
      <c r="AN62" s="61"/>
      <c r="AO62" s="934">
        <v>27</v>
      </c>
      <c r="AP62" s="39">
        <v>64.900000000000006</v>
      </c>
      <c r="AQ62" s="40">
        <v>5.25</v>
      </c>
      <c r="AR62" s="41">
        <f t="shared" si="21"/>
        <v>97.15</v>
      </c>
      <c r="AS62" s="42">
        <f t="shared" si="22"/>
        <v>0.41602465331278887</v>
      </c>
      <c r="AT62" s="43">
        <f t="shared" si="23"/>
        <v>2.1841294298921414</v>
      </c>
      <c r="AU62" s="44">
        <f t="shared" si="24"/>
        <v>0.38488952245188879</v>
      </c>
      <c r="AV62" s="62">
        <v>24.3</v>
      </c>
      <c r="AW62" s="45">
        <f t="shared" si="25"/>
        <v>90</v>
      </c>
      <c r="AX62" s="46">
        <v>1.35</v>
      </c>
      <c r="AY62" s="63">
        <v>5</v>
      </c>
      <c r="AZ62" s="64" t="s">
        <v>121</v>
      </c>
      <c r="BA62" s="65">
        <v>6.6</v>
      </c>
      <c r="BB62" s="767" t="s">
        <v>121</v>
      </c>
      <c r="BC62" s="67"/>
      <c r="BD62" s="67"/>
      <c r="BE62" s="67"/>
      <c r="BF62" s="67"/>
      <c r="BG62" s="67"/>
      <c r="BH62" s="7"/>
      <c r="BI62" s="83"/>
      <c r="BJ62" s="7">
        <v>56.1</v>
      </c>
      <c r="BK62" s="84">
        <v>43.9</v>
      </c>
      <c r="BL62" s="195">
        <f t="shared" si="32"/>
        <v>1.2779043280182234</v>
      </c>
      <c r="BM62" s="79" t="s">
        <v>121</v>
      </c>
      <c r="BN62" s="7" t="s">
        <v>121</v>
      </c>
      <c r="BO62" s="65" t="s">
        <v>121</v>
      </c>
      <c r="BP62" s="7">
        <v>2.2000000000000002</v>
      </c>
      <c r="BQ62" s="85">
        <v>3.5</v>
      </c>
      <c r="BR62" s="49"/>
      <c r="BS62" s="80">
        <f t="shared" si="27"/>
        <v>45.8</v>
      </c>
      <c r="BT62" s="49" t="s">
        <v>121</v>
      </c>
      <c r="BU62" s="86" t="s">
        <v>121</v>
      </c>
      <c r="BV62" s="49" t="s">
        <v>121</v>
      </c>
      <c r="BW62" s="561">
        <f t="shared" si="33"/>
        <v>64.900000000000006</v>
      </c>
      <c r="BX62" s="80">
        <v>24.3</v>
      </c>
      <c r="BY62" s="84">
        <f>BX62*AP62/(CB62+BZ62+BX62)</f>
        <v>15.930000000000001</v>
      </c>
      <c r="BZ62" s="80">
        <v>21.5</v>
      </c>
      <c r="CA62" s="84">
        <f>BZ62*AP62/(CB62+BZ62+BX62)</f>
        <v>14.094444444444445</v>
      </c>
      <c r="CB62" s="80">
        <v>53.2</v>
      </c>
      <c r="CC62" s="84">
        <f>CB62*AP62/(CB62+BZ62+BX62)</f>
        <v>34.875555555555557</v>
      </c>
      <c r="CD62" s="9" t="s">
        <v>121</v>
      </c>
      <c r="CE62" s="7"/>
      <c r="CF62" s="7"/>
      <c r="CG62" s="7"/>
      <c r="CH62" s="7"/>
      <c r="CI62" s="7"/>
      <c r="CJ62" s="86"/>
      <c r="CK62" s="86"/>
      <c r="CL62" s="45">
        <f t="shared" si="26"/>
        <v>1.1302325581395349</v>
      </c>
      <c r="CM62" s="13"/>
      <c r="CN62" s="13"/>
      <c r="CO62" s="618"/>
      <c r="CP62" s="13"/>
      <c r="CQ62" s="13"/>
      <c r="CR62" s="13"/>
      <c r="CS62" s="13"/>
      <c r="CT62" s="13"/>
      <c r="CU62" s="7"/>
      <c r="CV62" s="7"/>
      <c r="CW62" s="752"/>
      <c r="CX62" s="121"/>
      <c r="CY62" s="45"/>
      <c r="CZ62" s="121">
        <v>3</v>
      </c>
      <c r="DA62" s="9" t="s">
        <v>884</v>
      </c>
      <c r="DB62" s="9" t="s">
        <v>884</v>
      </c>
      <c r="DC62" s="7"/>
      <c r="DD62" s="112" t="s">
        <v>1058</v>
      </c>
      <c r="DE62" s="11"/>
      <c r="DF62" s="11"/>
      <c r="DG62" s="328"/>
      <c r="DH62" s="11"/>
      <c r="DI62" s="10" t="s">
        <v>297</v>
      </c>
      <c r="DJ62" s="123" t="s">
        <v>128</v>
      </c>
      <c r="DK62" s="9">
        <v>2</v>
      </c>
      <c r="DL62" s="7"/>
      <c r="DM62" s="113" t="s">
        <v>1220</v>
      </c>
      <c r="DN62" s="7"/>
      <c r="DO62" s="7"/>
      <c r="DP62" s="7"/>
      <c r="DQ62" s="7"/>
      <c r="DR62" s="11" t="s">
        <v>38</v>
      </c>
      <c r="DS62" s="11" t="s">
        <v>38</v>
      </c>
      <c r="DT62" s="11">
        <v>261</v>
      </c>
      <c r="DU62" s="11">
        <v>16.899999999999999</v>
      </c>
      <c r="DV62" s="11">
        <v>83.1</v>
      </c>
      <c r="DW62" s="11" t="s">
        <v>38</v>
      </c>
      <c r="DX62" s="11" t="s">
        <v>38</v>
      </c>
      <c r="DY62" s="11" t="s">
        <v>38</v>
      </c>
      <c r="DZ62" s="11" t="s">
        <v>38</v>
      </c>
      <c r="EA62" s="11">
        <v>0</v>
      </c>
      <c r="EB62" s="7"/>
      <c r="EC62" s="116">
        <v>1</v>
      </c>
      <c r="ED62" s="125"/>
      <c r="EE62" s="125"/>
      <c r="EF62" s="7">
        <v>10</v>
      </c>
      <c r="EG62" s="7">
        <v>2</v>
      </c>
      <c r="EH62" s="7">
        <v>1</v>
      </c>
      <c r="EI62" s="7" t="s">
        <v>299</v>
      </c>
      <c r="EJ62" s="7" t="s">
        <v>299</v>
      </c>
      <c r="EK62" s="115" t="s">
        <v>299</v>
      </c>
      <c r="EL62" s="116">
        <v>2</v>
      </c>
      <c r="EM62" s="7"/>
      <c r="EN62" s="116">
        <v>2</v>
      </c>
      <c r="EO62" s="116">
        <v>2</v>
      </c>
      <c r="EP62" s="550"/>
      <c r="EQ62" s="7"/>
      <c r="ER62" s="492">
        <v>10143</v>
      </c>
      <c r="ES62" s="493">
        <v>36</v>
      </c>
      <c r="ET62" s="476">
        <v>10324</v>
      </c>
      <c r="EU62" s="476">
        <v>2</v>
      </c>
      <c r="EV62" s="494">
        <f t="shared" si="28"/>
        <v>573.55555555555554</v>
      </c>
      <c r="EW62" s="495">
        <v>3152</v>
      </c>
      <c r="EX62" s="496">
        <f t="shared" si="29"/>
        <v>175.11111111111111</v>
      </c>
      <c r="EY62" s="489">
        <f t="shared" si="30"/>
        <v>875.55555555555554</v>
      </c>
      <c r="EZ62" s="689"/>
      <c r="FA62" s="628"/>
      <c r="FB62" s="628"/>
      <c r="FC62" s="608"/>
      <c r="FD62" s="629"/>
      <c r="FE62" s="630"/>
      <c r="FF62" s="631"/>
      <c r="FG62" s="610"/>
      <c r="FH62" s="756"/>
      <c r="FI62" s="754"/>
      <c r="FJ62" s="598"/>
      <c r="FK62" s="11"/>
      <c r="FL62" s="114"/>
      <c r="FM62" s="157">
        <f t="shared" si="31"/>
        <v>30.530802014722976</v>
      </c>
      <c r="FN62" s="145">
        <f t="shared" si="34"/>
        <v>0.17511111111111111</v>
      </c>
      <c r="FO62" s="114"/>
      <c r="FP62" s="157">
        <v>30.530802014722976</v>
      </c>
      <c r="FQ62" s="145">
        <v>0.17511111111111111</v>
      </c>
      <c r="FR62" s="147">
        <f t="shared" si="20"/>
        <v>1.4904822335025381</v>
      </c>
      <c r="FS62" s="148" t="s">
        <v>423</v>
      </c>
      <c r="FT62" s="112" t="s">
        <v>1134</v>
      </c>
      <c r="FU62" s="49" t="s">
        <v>423</v>
      </c>
      <c r="FV62" s="112" t="s">
        <v>1221</v>
      </c>
      <c r="FW62" s="112" t="s">
        <v>614</v>
      </c>
      <c r="FX62" s="158">
        <v>10143</v>
      </c>
      <c r="FY62" s="159" t="s">
        <v>426</v>
      </c>
      <c r="FZ62" s="350">
        <v>0.2298188836</v>
      </c>
      <c r="GA62" s="161">
        <v>0.30288762402764802</v>
      </c>
      <c r="GB62" s="162">
        <v>0.16791953700000023</v>
      </c>
      <c r="GC62" s="163">
        <v>62.6</v>
      </c>
      <c r="GD62" s="163">
        <v>0.31</v>
      </c>
      <c r="GE62" s="163">
        <v>1530000</v>
      </c>
      <c r="GF62" s="167">
        <v>5.8</v>
      </c>
      <c r="GG62" s="167">
        <v>22.9</v>
      </c>
      <c r="GH62" s="163">
        <v>2810000</v>
      </c>
      <c r="GI62" s="164">
        <v>875.55555555555554</v>
      </c>
      <c r="GJ62" s="165">
        <f>GF62*GI62/100</f>
        <v>50.782222222222217</v>
      </c>
      <c r="GK62" s="163">
        <v>2.06</v>
      </c>
      <c r="GL62" s="163">
        <v>2000000</v>
      </c>
      <c r="GM62" s="311">
        <f>GG62-GK62</f>
        <v>20.84</v>
      </c>
      <c r="GN62" s="163">
        <f>GH62-GL62</f>
        <v>810000</v>
      </c>
      <c r="GO62" s="165">
        <f>GJ62*GG62/100</f>
        <v>11.629128888888888</v>
      </c>
      <c r="GP62" s="165">
        <f>GK62*GJ62/100</f>
        <v>1.0461137777777778</v>
      </c>
      <c r="GQ62" s="165">
        <f>GO62-GP62</f>
        <v>10.583015111111109</v>
      </c>
      <c r="GR62" s="166">
        <v>49</v>
      </c>
      <c r="GS62" s="165">
        <f>GO62/GR62</f>
        <v>0.23732916099773241</v>
      </c>
      <c r="GT62" s="165">
        <f>GP62/GR62</f>
        <v>2.1349260770975056E-2</v>
      </c>
      <c r="GU62" s="165">
        <f>GJ62/GR62</f>
        <v>1.0363718820861676</v>
      </c>
      <c r="GV62" s="167">
        <v>4.51</v>
      </c>
      <c r="GW62" s="167">
        <v>65.900000000000006</v>
      </c>
      <c r="GX62" s="163">
        <v>1968</v>
      </c>
      <c r="GY62" s="163">
        <v>2.61</v>
      </c>
      <c r="GZ62" s="163">
        <v>4952</v>
      </c>
      <c r="HA62" s="163">
        <v>84.1</v>
      </c>
      <c r="HB62" s="163">
        <v>7517</v>
      </c>
      <c r="HC62" s="163">
        <v>4.4800000000000004</v>
      </c>
      <c r="HD62" s="163">
        <v>3765</v>
      </c>
      <c r="HE62" s="163">
        <v>97.4</v>
      </c>
      <c r="HF62" s="163">
        <v>5200</v>
      </c>
      <c r="HG62" s="163">
        <v>96.8</v>
      </c>
      <c r="HH62" s="163">
        <v>10225</v>
      </c>
      <c r="HI62" s="167">
        <v>31.4</v>
      </c>
      <c r="HJ62" s="163">
        <v>42.7</v>
      </c>
      <c r="HK62" s="163">
        <v>55</v>
      </c>
      <c r="HL62" s="163">
        <v>5459</v>
      </c>
      <c r="HM62" s="163">
        <v>97.2</v>
      </c>
      <c r="HN62" s="163">
        <v>1634</v>
      </c>
      <c r="HO62" s="163">
        <v>36.6</v>
      </c>
      <c r="HP62" s="163">
        <v>2969</v>
      </c>
      <c r="HQ62" s="163">
        <v>77.5</v>
      </c>
      <c r="HR62" s="163">
        <v>4201</v>
      </c>
      <c r="HS62" s="163">
        <v>1.46</v>
      </c>
      <c r="HT62" s="163">
        <v>3395</v>
      </c>
      <c r="HU62" s="163">
        <v>4.67</v>
      </c>
      <c r="HV62" s="163">
        <v>4878</v>
      </c>
      <c r="HW62" s="163">
        <v>62.1</v>
      </c>
    </row>
    <row r="63" spans="1:231" x14ac:dyDescent="0.3">
      <c r="A63" s="7">
        <v>26</v>
      </c>
      <c r="B63" s="7">
        <f>COUNTIFS($D$3:D63,D63,$F$3:F63,F63)</f>
        <v>1</v>
      </c>
      <c r="C63" s="14">
        <v>10147</v>
      </c>
      <c r="D63" s="328" t="s">
        <v>1200</v>
      </c>
      <c r="E63" s="17" t="s">
        <v>894</v>
      </c>
      <c r="F63" s="17">
        <v>5503042655</v>
      </c>
      <c r="G63" s="11">
        <f t="shared" ref="G63:G71" si="35">LEFT(H63,4)-CONCATENATE(19,LEFT(F63,2))</f>
        <v>64</v>
      </c>
      <c r="H63" s="17" t="s">
        <v>1201</v>
      </c>
      <c r="I63" s="470" t="s">
        <v>1045</v>
      </c>
      <c r="J63" s="380" t="s">
        <v>35</v>
      </c>
      <c r="K63" s="11" t="s">
        <v>36</v>
      </c>
      <c r="L63" s="11">
        <v>7</v>
      </c>
      <c r="M63" s="17" t="s">
        <v>674</v>
      </c>
      <c r="N63" s="11" t="s">
        <v>38</v>
      </c>
      <c r="O63" s="11"/>
      <c r="P63" s="11" t="s">
        <v>44</v>
      </c>
      <c r="Q63" s="11"/>
      <c r="R63" s="11"/>
      <c r="S63" s="454" t="s">
        <v>124</v>
      </c>
      <c r="T63" s="454" t="s">
        <v>124</v>
      </c>
      <c r="U63" s="454" t="s">
        <v>124</v>
      </c>
      <c r="V63" s="474" t="s">
        <v>573</v>
      </c>
      <c r="W63" s="454" t="s">
        <v>124</v>
      </c>
      <c r="X63" s="476" t="s">
        <v>124</v>
      </c>
      <c r="Y63" s="476" t="s">
        <v>124</v>
      </c>
      <c r="Z63" s="455"/>
      <c r="AA63" s="11"/>
      <c r="AB63" s="55"/>
      <c r="AC63" s="361" t="s">
        <v>124</v>
      </c>
      <c r="AD63" s="755" t="s">
        <v>124</v>
      </c>
      <c r="AE63" s="11"/>
      <c r="AF63" s="11"/>
      <c r="AG63" s="504" t="s">
        <v>444</v>
      </c>
      <c r="AH63" s="59">
        <v>100</v>
      </c>
      <c r="AI63" s="7"/>
      <c r="AJ63" s="114"/>
      <c r="AK63" s="37"/>
      <c r="AL63" s="7"/>
      <c r="AM63" s="7"/>
      <c r="AN63" s="7"/>
      <c r="AO63" s="934">
        <v>23</v>
      </c>
      <c r="AP63" s="39">
        <v>65.5</v>
      </c>
      <c r="AQ63" s="40">
        <v>8.1</v>
      </c>
      <c r="AR63" s="41">
        <f t="shared" si="21"/>
        <v>96.6</v>
      </c>
      <c r="AS63" s="42">
        <f t="shared" si="22"/>
        <v>0.35114503816793891</v>
      </c>
      <c r="AT63" s="43">
        <f t="shared" si="23"/>
        <v>2.844274809160305</v>
      </c>
      <c r="AU63" s="44">
        <f t="shared" si="24"/>
        <v>0.3125</v>
      </c>
      <c r="AV63" s="62">
        <v>19.9755</v>
      </c>
      <c r="AW63" s="45">
        <f t="shared" si="25"/>
        <v>86.85</v>
      </c>
      <c r="AX63" s="46">
        <v>1.8745000000000003</v>
      </c>
      <c r="AY63" s="84">
        <v>8.15</v>
      </c>
      <c r="AZ63" s="304" t="s">
        <v>121</v>
      </c>
      <c r="BA63" s="221">
        <v>23.1</v>
      </c>
      <c r="BB63" s="222" t="s">
        <v>121</v>
      </c>
      <c r="BC63" s="67"/>
      <c r="BD63" s="67"/>
      <c r="BE63" s="67"/>
      <c r="BF63" s="67"/>
      <c r="BG63" s="67"/>
      <c r="BH63" s="7"/>
      <c r="BI63" s="83"/>
      <c r="BJ63" s="9">
        <v>53.7</v>
      </c>
      <c r="BK63" s="9">
        <v>46.3</v>
      </c>
      <c r="BL63" s="195">
        <f t="shared" si="32"/>
        <v>1.1598272138228942</v>
      </c>
      <c r="BM63" s="304" t="s">
        <v>121</v>
      </c>
      <c r="BN63" s="7" t="s">
        <v>121</v>
      </c>
      <c r="BO63" s="304" t="s">
        <v>121</v>
      </c>
      <c r="BP63" s="84">
        <v>12.9</v>
      </c>
      <c r="BQ63" s="282">
        <v>3.48</v>
      </c>
      <c r="BR63" s="49"/>
      <c r="BS63" s="80">
        <f t="shared" si="27"/>
        <v>64.400000000000006</v>
      </c>
      <c r="BT63" s="304" t="s">
        <v>121</v>
      </c>
      <c r="BU63" s="343" t="s">
        <v>121</v>
      </c>
      <c r="BV63" s="304" t="s">
        <v>121</v>
      </c>
      <c r="BW63" s="561">
        <f t="shared" si="33"/>
        <v>65.5</v>
      </c>
      <c r="BX63" s="84">
        <v>44.2</v>
      </c>
      <c r="BY63" s="84">
        <f>BX63*AP63/(CB63+BZ63+BX63)</f>
        <v>29.421747967479678</v>
      </c>
      <c r="BZ63" s="84">
        <v>20.2</v>
      </c>
      <c r="CA63" s="84">
        <f>BZ63*AP63/(CB63+BZ63+BX63)</f>
        <v>13.446138211382111</v>
      </c>
      <c r="CB63" s="84">
        <v>34</v>
      </c>
      <c r="CC63" s="84">
        <f>CB63*AP63/(CB63+BZ63+BX63)</f>
        <v>22.632113821138208</v>
      </c>
      <c r="CD63" s="304" t="s">
        <v>121</v>
      </c>
      <c r="CE63" s="7"/>
      <c r="CF63" s="7"/>
      <c r="CG63" s="7"/>
      <c r="CH63" s="7"/>
      <c r="CI63" s="7"/>
      <c r="CJ63" s="86"/>
      <c r="CK63" s="86"/>
      <c r="CL63" s="45">
        <f t="shared" si="26"/>
        <v>2.1881188118811883</v>
      </c>
      <c r="CM63" s="7"/>
      <c r="CN63" s="7"/>
      <c r="CO63" s="618"/>
      <c r="CP63" s="13"/>
      <c r="CQ63" s="13"/>
      <c r="CR63" s="13"/>
      <c r="CS63" s="13"/>
      <c r="CT63" s="13"/>
      <c r="CU63" s="13"/>
      <c r="CV63" s="634"/>
      <c r="CW63" s="36"/>
      <c r="CX63" s="7"/>
      <c r="CY63" s="45"/>
      <c r="CZ63" s="7"/>
      <c r="DA63" s="9" t="s">
        <v>884</v>
      </c>
      <c r="DB63" s="9" t="s">
        <v>884</v>
      </c>
      <c r="DC63" s="35"/>
      <c r="DD63" s="112" t="s">
        <v>1058</v>
      </c>
      <c r="DE63" s="11"/>
      <c r="DF63" s="11"/>
      <c r="DG63" s="11"/>
      <c r="DH63" s="11"/>
      <c r="DI63" s="10" t="s">
        <v>297</v>
      </c>
      <c r="DJ63" s="123" t="s">
        <v>444</v>
      </c>
      <c r="DK63" s="9">
        <v>2</v>
      </c>
      <c r="DL63" s="7"/>
      <c r="DM63" s="7"/>
      <c r="DN63" s="7"/>
      <c r="DO63" s="7"/>
      <c r="DP63" s="7"/>
      <c r="DQ63" s="7"/>
      <c r="DR63" s="11" t="s">
        <v>38</v>
      </c>
      <c r="DS63" s="11" t="s">
        <v>38</v>
      </c>
      <c r="DT63" s="11">
        <v>87</v>
      </c>
      <c r="DU63" s="11">
        <v>42.5</v>
      </c>
      <c r="DV63" s="11">
        <v>57.5</v>
      </c>
      <c r="DW63" s="11" t="s">
        <v>38</v>
      </c>
      <c r="DX63" s="11" t="s">
        <v>38</v>
      </c>
      <c r="DY63" s="11" t="s">
        <v>38</v>
      </c>
      <c r="DZ63" s="11" t="s">
        <v>38</v>
      </c>
      <c r="EA63" s="11">
        <v>0</v>
      </c>
      <c r="EB63" s="7"/>
      <c r="EC63" s="116"/>
      <c r="ED63" s="125"/>
      <c r="EE63" s="125"/>
      <c r="EF63" s="7"/>
      <c r="EG63" s="7"/>
      <c r="EH63" s="7"/>
      <c r="EI63" s="7"/>
      <c r="EJ63" s="7"/>
      <c r="EK63" s="116"/>
      <c r="EL63" s="116"/>
      <c r="EM63" s="7"/>
      <c r="EN63" s="116"/>
      <c r="EO63" s="116"/>
      <c r="EP63" s="550"/>
      <c r="EQ63" s="7"/>
      <c r="ER63" s="492">
        <v>10147</v>
      </c>
      <c r="ES63" s="493">
        <v>75</v>
      </c>
      <c r="ET63" s="476">
        <v>3721</v>
      </c>
      <c r="EU63" s="476">
        <v>2</v>
      </c>
      <c r="EV63" s="494">
        <f t="shared" si="28"/>
        <v>99.226666666666674</v>
      </c>
      <c r="EW63" s="495">
        <v>510</v>
      </c>
      <c r="EX63" s="496">
        <f t="shared" si="29"/>
        <v>13.6</v>
      </c>
      <c r="EY63" s="489">
        <f t="shared" si="30"/>
        <v>95.2</v>
      </c>
      <c r="EZ63" s="671"/>
      <c r="FA63" s="55"/>
      <c r="FB63" s="55"/>
      <c r="FC63" s="55"/>
      <c r="FD63" s="55"/>
      <c r="FE63" s="621"/>
      <c r="FF63" s="609"/>
      <c r="FG63" s="622"/>
      <c r="FH63" s="615"/>
      <c r="FI63" s="612"/>
      <c r="FJ63" s="1123"/>
      <c r="FK63" s="328"/>
      <c r="FL63" s="250"/>
      <c r="FM63" s="157">
        <f t="shared" si="31"/>
        <v>13.705993012631014</v>
      </c>
      <c r="FN63" s="145">
        <f t="shared" si="34"/>
        <v>1.3599999999999999E-2</v>
      </c>
      <c r="FO63" s="114"/>
      <c r="FP63" s="157">
        <v>13.705993012631014</v>
      </c>
      <c r="FQ63" s="145">
        <v>1.3599999999999999E-2</v>
      </c>
      <c r="FR63" s="147">
        <f t="shared" si="20"/>
        <v>6.3970588235294121</v>
      </c>
      <c r="FS63" s="114"/>
      <c r="FT63" s="114"/>
      <c r="FU63" s="114"/>
      <c r="FV63" s="114"/>
      <c r="FW63" s="114"/>
      <c r="FX63" s="55"/>
      <c r="FY63" s="152"/>
      <c r="FZ63" s="213"/>
      <c r="GA63" s="11"/>
      <c r="GB63" s="215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56"/>
      <c r="HP63" s="156"/>
      <c r="HQ63" s="156"/>
      <c r="HR63" s="156"/>
      <c r="HS63" s="156"/>
      <c r="HT63" s="156"/>
      <c r="HU63" s="156"/>
      <c r="HV63" s="156"/>
      <c r="HW63" s="156"/>
    </row>
    <row r="64" spans="1:231" x14ac:dyDescent="0.3">
      <c r="A64" s="7">
        <v>38</v>
      </c>
      <c r="B64" s="7">
        <f>COUNTIFS($D$3:D64,D64,$F$3:F64,F64)</f>
        <v>1</v>
      </c>
      <c r="C64" s="14">
        <v>10206</v>
      </c>
      <c r="D64" s="328" t="s">
        <v>912</v>
      </c>
      <c r="E64" s="17" t="s">
        <v>437</v>
      </c>
      <c r="F64" s="17">
        <v>7751294474</v>
      </c>
      <c r="G64" s="11">
        <f t="shared" si="35"/>
        <v>42</v>
      </c>
      <c r="H64" s="17" t="s">
        <v>913</v>
      </c>
      <c r="I64" s="470" t="s">
        <v>914</v>
      </c>
      <c r="J64" s="380" t="s">
        <v>35</v>
      </c>
      <c r="K64" s="11" t="s">
        <v>36</v>
      </c>
      <c r="L64" s="11">
        <v>31</v>
      </c>
      <c r="M64" s="17" t="s">
        <v>458</v>
      </c>
      <c r="N64" s="17" t="s">
        <v>38</v>
      </c>
      <c r="O64" s="11"/>
      <c r="P64" s="17" t="s">
        <v>619</v>
      </c>
      <c r="Q64" s="11"/>
      <c r="R64" s="11"/>
      <c r="S64" s="454" t="s">
        <v>122</v>
      </c>
      <c r="T64" s="454" t="s">
        <v>123</v>
      </c>
      <c r="U64" s="454" t="s">
        <v>124</v>
      </c>
      <c r="V64" s="602" t="s">
        <v>125</v>
      </c>
      <c r="W64" s="454" t="s">
        <v>126</v>
      </c>
      <c r="X64" s="476" t="s">
        <v>124</v>
      </c>
      <c r="Y64" s="476" t="s">
        <v>124</v>
      </c>
      <c r="Z64" s="469" t="s">
        <v>127</v>
      </c>
      <c r="AA64" s="11"/>
      <c r="AB64" s="55"/>
      <c r="AC64" s="361">
        <v>19112</v>
      </c>
      <c r="AD64" s="755">
        <v>478</v>
      </c>
      <c r="AE64" s="156"/>
      <c r="AF64" s="156"/>
      <c r="AG64" s="504" t="s">
        <v>444</v>
      </c>
      <c r="AH64" s="558">
        <v>1000</v>
      </c>
      <c r="AJ64" s="114"/>
      <c r="AK64" s="7"/>
      <c r="AL64" s="7"/>
      <c r="AM64" s="60"/>
      <c r="AN64" s="61"/>
      <c r="AO64" s="934">
        <v>9.5</v>
      </c>
      <c r="AP64" s="39">
        <v>82.7</v>
      </c>
      <c r="AQ64" s="40">
        <v>4.3099999999999996</v>
      </c>
      <c r="AR64" s="41">
        <f t="shared" si="21"/>
        <v>96.51</v>
      </c>
      <c r="AS64" s="42">
        <f t="shared" si="22"/>
        <v>0.11487303506650544</v>
      </c>
      <c r="AT64" s="43">
        <f t="shared" si="23"/>
        <v>0.49510278113663841</v>
      </c>
      <c r="AU64" s="44">
        <f t="shared" si="24"/>
        <v>0.1091828525456844</v>
      </c>
      <c r="AV64" s="62">
        <v>8.2744999999999997</v>
      </c>
      <c r="AW64" s="45">
        <f t="shared" si="25"/>
        <v>87.1</v>
      </c>
      <c r="AX64" s="46">
        <v>0.75049999999999994</v>
      </c>
      <c r="AY64" s="63">
        <v>7.9</v>
      </c>
      <c r="AZ64" s="304" t="s">
        <v>121</v>
      </c>
      <c r="BA64" s="65">
        <v>8.9</v>
      </c>
      <c r="BB64" s="66">
        <v>0.02</v>
      </c>
      <c r="BC64" s="67"/>
      <c r="BD64" s="67"/>
      <c r="BE64" s="67"/>
      <c r="BF64" s="67"/>
      <c r="BG64" s="67"/>
      <c r="BH64" s="7"/>
      <c r="BI64" s="83">
        <v>5.48</v>
      </c>
      <c r="BJ64" s="7">
        <v>64.2</v>
      </c>
      <c r="BK64" s="84">
        <v>36.1</v>
      </c>
      <c r="BL64" s="195">
        <f t="shared" si="32"/>
        <v>1.7783933518005541</v>
      </c>
      <c r="BM64" s="79">
        <v>0.1</v>
      </c>
      <c r="BN64" s="80">
        <f>BM64*100/AO64</f>
        <v>1.0526315789473684</v>
      </c>
      <c r="BO64" s="304" t="s">
        <v>121</v>
      </c>
      <c r="BP64" s="7">
        <v>7.4</v>
      </c>
      <c r="BQ64" s="85">
        <v>7</v>
      </c>
      <c r="BR64" s="49"/>
      <c r="BS64" s="80">
        <f t="shared" si="27"/>
        <v>66.3</v>
      </c>
      <c r="BT64" s="9">
        <v>98.1</v>
      </c>
      <c r="BU64" s="86">
        <v>81495</v>
      </c>
      <c r="BV64" s="80">
        <f>100-BT64</f>
        <v>1.9000000000000057</v>
      </c>
      <c r="BW64" s="561">
        <f t="shared" si="33"/>
        <v>79.861936587872563</v>
      </c>
      <c r="BX64" s="84">
        <v>42.1</v>
      </c>
      <c r="BY64" s="84">
        <f>BX64*AP64/(CB64+BZ64+BX64+BV64)</f>
        <v>35.782836587872559</v>
      </c>
      <c r="BZ64" s="84">
        <v>24.2</v>
      </c>
      <c r="CA64" s="84">
        <f>BZ64*AP64/100</f>
        <v>20.013400000000001</v>
      </c>
      <c r="CB64" s="84">
        <v>29.1</v>
      </c>
      <c r="CC64" s="84">
        <f>CB64*AP64/100</f>
        <v>24.065700000000003</v>
      </c>
      <c r="CD64" s="87">
        <v>0.26</v>
      </c>
      <c r="CE64" s="7"/>
      <c r="CF64" s="7"/>
      <c r="CG64" s="7"/>
      <c r="CH64" s="7"/>
      <c r="CI64" s="7"/>
      <c r="CJ64" s="86">
        <v>97.2</v>
      </c>
      <c r="CK64" s="86">
        <v>142738</v>
      </c>
      <c r="CL64" s="45">
        <f t="shared" si="26"/>
        <v>1.7396694214876034</v>
      </c>
      <c r="CM64" s="13"/>
      <c r="CN64" s="13"/>
      <c r="CO64" s="618"/>
      <c r="CP64" s="13"/>
      <c r="CQ64" s="13"/>
      <c r="CR64" s="13"/>
      <c r="CS64" s="13"/>
      <c r="CT64" s="13"/>
      <c r="CU64" s="7"/>
      <c r="CV64" s="7"/>
      <c r="CW64" s="752"/>
      <c r="CX64" s="121"/>
      <c r="CY64" s="45"/>
      <c r="CZ64" s="121">
        <v>3</v>
      </c>
      <c r="DA64" s="9" t="s">
        <v>17</v>
      </c>
      <c r="DB64" s="9" t="s">
        <v>17</v>
      </c>
      <c r="DC64" s="7"/>
      <c r="DD64" s="112" t="s">
        <v>901</v>
      </c>
      <c r="DE64" s="11"/>
      <c r="DF64" s="11"/>
      <c r="DG64" s="328"/>
      <c r="DH64" s="11"/>
      <c r="DI64" s="10" t="s">
        <v>294</v>
      </c>
      <c r="DJ64" s="123" t="s">
        <v>444</v>
      </c>
      <c r="DK64" s="9">
        <v>2</v>
      </c>
      <c r="DL64" s="7"/>
      <c r="DM64" s="113" t="s">
        <v>921</v>
      </c>
      <c r="DN64" s="7"/>
      <c r="DO64" s="7"/>
      <c r="DP64" s="7"/>
      <c r="DQ64" s="7"/>
      <c r="DR64" s="11" t="s">
        <v>38</v>
      </c>
      <c r="DS64" s="11" t="s">
        <v>38</v>
      </c>
      <c r="DT64" s="11">
        <v>391</v>
      </c>
      <c r="DU64" s="11">
        <v>7.7</v>
      </c>
      <c r="DV64" s="11">
        <v>92.3</v>
      </c>
      <c r="DW64" s="11" t="s">
        <v>38</v>
      </c>
      <c r="DX64" s="11" t="s">
        <v>38</v>
      </c>
      <c r="DY64" s="11" t="s">
        <v>38</v>
      </c>
      <c r="DZ64" s="11" t="s">
        <v>38</v>
      </c>
      <c r="EA64" s="11">
        <v>0</v>
      </c>
      <c r="EB64" s="7"/>
      <c r="EC64" s="116"/>
      <c r="ED64" s="125"/>
      <c r="EE64" s="125"/>
      <c r="EF64" s="7">
        <v>50</v>
      </c>
      <c r="EG64" s="7">
        <v>3</v>
      </c>
      <c r="EH64" s="7">
        <v>0</v>
      </c>
      <c r="EI64" s="7">
        <v>176</v>
      </c>
      <c r="EJ64" s="7">
        <v>75</v>
      </c>
      <c r="EK64" s="115">
        <f>EJ64/(EI64*EI64*0.01*0.01)</f>
        <v>24.212293388429753</v>
      </c>
      <c r="EL64" s="116">
        <v>2</v>
      </c>
      <c r="EM64" s="7"/>
      <c r="EN64" s="116">
        <v>1</v>
      </c>
      <c r="EO64" s="116">
        <v>1</v>
      </c>
      <c r="EP64" s="949"/>
      <c r="EQ64" s="114"/>
      <c r="ER64" s="492">
        <v>10206</v>
      </c>
      <c r="ES64" s="493">
        <v>67</v>
      </c>
      <c r="ET64" s="476">
        <v>383960</v>
      </c>
      <c r="EU64" s="476">
        <v>2</v>
      </c>
      <c r="EV64" s="494">
        <f t="shared" si="28"/>
        <v>11461.492537313432</v>
      </c>
      <c r="EW64" s="495">
        <v>5911</v>
      </c>
      <c r="EX64" s="496">
        <f t="shared" si="29"/>
        <v>176.44776119402985</v>
      </c>
      <c r="EY64" s="489">
        <f>L65*EX64</f>
        <v>705.79104477611941</v>
      </c>
      <c r="EZ64" s="689"/>
      <c r="FA64" s="628"/>
      <c r="FB64" s="628"/>
      <c r="FC64" s="608"/>
      <c r="FD64" s="629"/>
      <c r="FE64" s="630"/>
      <c r="FF64" s="631"/>
      <c r="FG64" s="610"/>
      <c r="FH64" s="756"/>
      <c r="FI64" s="754"/>
      <c r="FJ64" s="598"/>
      <c r="FK64" s="11"/>
      <c r="FL64" s="114"/>
      <c r="FM64" s="157">
        <f t="shared" si="31"/>
        <v>1.539483279508282</v>
      </c>
      <c r="FN64" s="145">
        <f t="shared" si="34"/>
        <v>0.17644776119402986</v>
      </c>
      <c r="FO64" s="114"/>
      <c r="FP64" s="157">
        <v>1.539483279508282</v>
      </c>
      <c r="FQ64" s="145">
        <v>0.17644776119402986</v>
      </c>
      <c r="FR64" s="147">
        <f t="shared" si="20"/>
        <v>2.2159533073929962</v>
      </c>
      <c r="FS64" s="148" t="s">
        <v>423</v>
      </c>
      <c r="FT64" s="112" t="s">
        <v>923</v>
      </c>
      <c r="FU64" s="49" t="s">
        <v>423</v>
      </c>
      <c r="FV64" s="112" t="s">
        <v>924</v>
      </c>
      <c r="FW64" s="112" t="s">
        <v>925</v>
      </c>
      <c r="FX64" s="158">
        <v>10206</v>
      </c>
      <c r="FY64" s="159" t="s">
        <v>426</v>
      </c>
      <c r="FZ64" s="160">
        <v>0</v>
      </c>
      <c r="GA64" s="440">
        <v>0.19386790855199998</v>
      </c>
      <c r="GB64" s="162">
        <v>0.53496013699999867</v>
      </c>
      <c r="GC64" s="163" t="s">
        <v>121</v>
      </c>
      <c r="GD64" s="163" t="s">
        <v>121</v>
      </c>
      <c r="GE64" s="163" t="s">
        <v>121</v>
      </c>
      <c r="GF64" s="163" t="s">
        <v>121</v>
      </c>
      <c r="GG64" s="163" t="s">
        <v>121</v>
      </c>
      <c r="GH64" s="163" t="s">
        <v>121</v>
      </c>
      <c r="GI64" s="164">
        <v>2117.373134328358</v>
      </c>
      <c r="GJ64" s="165">
        <f>HW64*GI64/100</f>
        <v>1837.8798805970146</v>
      </c>
      <c r="GK64" s="163" t="s">
        <v>121</v>
      </c>
      <c r="GL64" s="163" t="s">
        <v>121</v>
      </c>
      <c r="GM64" s="163" t="s">
        <v>121</v>
      </c>
      <c r="GN64" s="163" t="s">
        <v>121</v>
      </c>
      <c r="GO64" s="165" t="s">
        <v>121</v>
      </c>
      <c r="GP64" s="163" t="s">
        <v>121</v>
      </c>
      <c r="GQ64" s="163" t="s">
        <v>121</v>
      </c>
      <c r="GR64" s="166">
        <v>31</v>
      </c>
      <c r="GS64" s="167"/>
      <c r="GT64" s="167"/>
      <c r="GU64" s="163"/>
      <c r="GV64" s="167">
        <v>2.82</v>
      </c>
      <c r="GW64" s="167">
        <v>83.3</v>
      </c>
      <c r="GX64" s="163">
        <v>4240</v>
      </c>
      <c r="GY64" s="163">
        <v>10.9</v>
      </c>
      <c r="GZ64" s="163">
        <v>4660</v>
      </c>
      <c r="HA64" s="163">
        <v>67</v>
      </c>
      <c r="HB64" s="163">
        <v>5646</v>
      </c>
      <c r="HC64" s="163">
        <v>11.5</v>
      </c>
      <c r="HD64" s="163">
        <v>22437</v>
      </c>
      <c r="HE64" s="163">
        <v>86.7</v>
      </c>
      <c r="HF64" s="163">
        <v>4789</v>
      </c>
      <c r="HG64" s="163">
        <v>78.099999999999994</v>
      </c>
      <c r="HH64" s="163">
        <v>7225</v>
      </c>
      <c r="HI64" s="167">
        <v>9.3800000000000008</v>
      </c>
      <c r="HJ64" s="163">
        <v>68.8</v>
      </c>
      <c r="HK64" s="163">
        <v>97.7</v>
      </c>
      <c r="HL64" s="163">
        <v>12810</v>
      </c>
      <c r="HM64" s="163">
        <v>98.6</v>
      </c>
      <c r="HN64" s="163">
        <v>1753</v>
      </c>
      <c r="HO64" s="163">
        <v>6.34</v>
      </c>
      <c r="HP64" s="163">
        <v>2542</v>
      </c>
      <c r="HQ64" s="163">
        <v>98.1</v>
      </c>
      <c r="HR64" s="163">
        <v>18690</v>
      </c>
      <c r="HS64" s="163">
        <v>1.07</v>
      </c>
      <c r="HT64" s="163">
        <v>3117</v>
      </c>
      <c r="HU64" s="163">
        <v>6.89</v>
      </c>
      <c r="HV64" s="163">
        <v>3953</v>
      </c>
      <c r="HW64" s="163">
        <v>86.8</v>
      </c>
    </row>
    <row r="65" spans="1:231" x14ac:dyDescent="0.3">
      <c r="A65" s="7">
        <v>42</v>
      </c>
      <c r="B65" s="7">
        <f>COUNTIFS($D$3:D65,D65,$F$3:F65,F65)</f>
        <v>1</v>
      </c>
      <c r="C65" s="14">
        <v>10220</v>
      </c>
      <c r="D65" s="328" t="s">
        <v>1290</v>
      </c>
      <c r="E65" s="17" t="s">
        <v>1291</v>
      </c>
      <c r="F65" s="17">
        <v>5404263403</v>
      </c>
      <c r="G65" s="11">
        <f t="shared" si="35"/>
        <v>65</v>
      </c>
      <c r="H65" s="17" t="s">
        <v>1292</v>
      </c>
      <c r="I65" s="470" t="s">
        <v>1293</v>
      </c>
      <c r="J65" s="380" t="s">
        <v>35</v>
      </c>
      <c r="K65" s="11" t="s">
        <v>36</v>
      </c>
      <c r="L65" s="11">
        <v>4</v>
      </c>
      <c r="M65" s="17" t="s">
        <v>674</v>
      </c>
      <c r="N65" s="17" t="s">
        <v>38</v>
      </c>
      <c r="O65" s="11"/>
      <c r="P65" s="17" t="s">
        <v>619</v>
      </c>
      <c r="Q65" s="11"/>
      <c r="R65" s="11"/>
      <c r="S65" s="454" t="s">
        <v>124</v>
      </c>
      <c r="T65" s="454" t="s">
        <v>124</v>
      </c>
      <c r="U65" s="454" t="s">
        <v>124</v>
      </c>
      <c r="V65" s="602" t="s">
        <v>573</v>
      </c>
      <c r="W65" s="454" t="s">
        <v>124</v>
      </c>
      <c r="X65" s="476" t="s">
        <v>124</v>
      </c>
      <c r="Y65" s="476" t="s">
        <v>124</v>
      </c>
      <c r="Z65" s="455"/>
      <c r="AA65" s="11"/>
      <c r="AB65" s="55"/>
      <c r="AC65" s="361">
        <v>14171</v>
      </c>
      <c r="AD65" s="755">
        <v>71</v>
      </c>
      <c r="AE65" s="156"/>
      <c r="AF65" s="156"/>
      <c r="AG65" s="504" t="s">
        <v>444</v>
      </c>
      <c r="AH65" s="558">
        <v>200</v>
      </c>
      <c r="AJ65" s="114"/>
      <c r="AK65" s="7"/>
      <c r="AL65" s="7"/>
      <c r="AM65" s="60"/>
      <c r="AN65" s="61"/>
      <c r="AO65" s="934">
        <v>30.1</v>
      </c>
      <c r="AP65" s="39">
        <v>61.7</v>
      </c>
      <c r="AQ65" s="40">
        <v>6.26</v>
      </c>
      <c r="AR65" s="41">
        <f t="shared" si="21"/>
        <v>98.060000000000016</v>
      </c>
      <c r="AS65" s="42">
        <f t="shared" si="22"/>
        <v>0.4878444084278768</v>
      </c>
      <c r="AT65" s="43">
        <f t="shared" si="23"/>
        <v>3.0539059967585085</v>
      </c>
      <c r="AU65" s="44">
        <f t="shared" si="24"/>
        <v>0.44290759270158914</v>
      </c>
      <c r="AV65" s="62">
        <v>27.806380000000001</v>
      </c>
      <c r="AW65" s="45">
        <f t="shared" si="25"/>
        <v>92.38</v>
      </c>
      <c r="AX65" s="46">
        <v>0.7886200000000001</v>
      </c>
      <c r="AY65" s="84">
        <v>2.62</v>
      </c>
      <c r="AZ65" s="304" t="s">
        <v>121</v>
      </c>
      <c r="BA65" s="221">
        <v>3.7</v>
      </c>
      <c r="BB65" s="222" t="s">
        <v>121</v>
      </c>
      <c r="BC65" s="67"/>
      <c r="BD65" s="67"/>
      <c r="BE65" s="67"/>
      <c r="BF65" s="67"/>
      <c r="BG65" s="67"/>
      <c r="BH65" s="7"/>
      <c r="BI65" s="83"/>
      <c r="BJ65" s="9">
        <v>57.1</v>
      </c>
      <c r="BK65" s="9">
        <v>42.9</v>
      </c>
      <c r="BL65" s="195">
        <f t="shared" si="32"/>
        <v>1.3310023310023311</v>
      </c>
      <c r="BM65" s="304" t="s">
        <v>121</v>
      </c>
      <c r="BN65" s="7" t="s">
        <v>121</v>
      </c>
      <c r="BO65" s="304" t="s">
        <v>121</v>
      </c>
      <c r="BP65" s="84">
        <v>0.92</v>
      </c>
      <c r="BQ65" s="282">
        <v>1.18</v>
      </c>
      <c r="BR65" s="49"/>
      <c r="BS65" s="80">
        <f t="shared" si="27"/>
        <v>57.900000000000006</v>
      </c>
      <c r="BT65" s="304" t="s">
        <v>121</v>
      </c>
      <c r="BU65" s="343" t="s">
        <v>121</v>
      </c>
      <c r="BV65" s="304" t="s">
        <v>121</v>
      </c>
      <c r="BW65" s="561">
        <f t="shared" si="33"/>
        <v>61.7</v>
      </c>
      <c r="BX65" s="84">
        <v>29.8</v>
      </c>
      <c r="BY65" s="84">
        <f t="shared" ref="BY65:BY76" si="36">BX65*AP65/(CB65+BZ65+BX65)</f>
        <v>18.916255144032924</v>
      </c>
      <c r="BZ65" s="84">
        <v>28.1</v>
      </c>
      <c r="CA65" s="84">
        <f t="shared" ref="CA65:CA76" si="37">BZ65*AP65/(CB65+BZ65+BX65)</f>
        <v>17.837139917695474</v>
      </c>
      <c r="CB65" s="84">
        <v>39.299999999999997</v>
      </c>
      <c r="CC65" s="84">
        <f t="shared" ref="CC65:CC76" si="38">CB65*AP65/(CB65+BZ65+BX65)</f>
        <v>24.946604938271605</v>
      </c>
      <c r="CD65" s="304" t="s">
        <v>121</v>
      </c>
      <c r="CE65" s="7"/>
      <c r="CF65" s="7"/>
      <c r="CG65" s="7"/>
      <c r="CH65" s="7"/>
      <c r="CI65" s="7"/>
      <c r="CJ65" s="86"/>
      <c r="CK65" s="86"/>
      <c r="CL65" s="45">
        <f t="shared" si="26"/>
        <v>1.0604982206405693</v>
      </c>
      <c r="CM65" s="13"/>
      <c r="CN65" s="13"/>
      <c r="CO65" s="618"/>
      <c r="CP65" s="13"/>
      <c r="CQ65" s="13"/>
      <c r="CR65" s="13"/>
      <c r="CS65" s="13"/>
      <c r="CT65" s="13"/>
      <c r="CU65" s="7"/>
      <c r="CV65" s="7"/>
      <c r="CW65" s="752"/>
      <c r="CX65" s="121"/>
      <c r="CY65" s="45"/>
      <c r="CZ65" s="121">
        <v>3</v>
      </c>
      <c r="DA65" s="9" t="s">
        <v>884</v>
      </c>
      <c r="DB65" s="9" t="s">
        <v>884</v>
      </c>
      <c r="DC65" s="7"/>
      <c r="DD65" s="112" t="s">
        <v>1133</v>
      </c>
      <c r="DE65" s="11"/>
      <c r="DF65" s="11"/>
      <c r="DG65" s="328"/>
      <c r="DH65" s="11"/>
      <c r="DI65" s="10" t="s">
        <v>297</v>
      </c>
      <c r="DJ65" s="123" t="s">
        <v>444</v>
      </c>
      <c r="DK65" s="9">
        <v>2</v>
      </c>
      <c r="DL65" s="7"/>
      <c r="DM65" s="49"/>
      <c r="DN65" s="7"/>
      <c r="DO65" s="7"/>
      <c r="DP65" s="7"/>
      <c r="DQ65" s="7"/>
      <c r="DR65" s="11" t="s">
        <v>38</v>
      </c>
      <c r="DS65" s="11" t="s">
        <v>38</v>
      </c>
      <c r="DT65" s="11">
        <v>151</v>
      </c>
      <c r="DU65" s="11">
        <v>17.2</v>
      </c>
      <c r="DV65" s="11">
        <v>82.8</v>
      </c>
      <c r="DW65" s="11" t="s">
        <v>38</v>
      </c>
      <c r="DX65" s="11" t="s">
        <v>38</v>
      </c>
      <c r="DY65" s="11" t="s">
        <v>38</v>
      </c>
      <c r="DZ65" s="11" t="s">
        <v>38</v>
      </c>
      <c r="EA65" s="11">
        <v>0</v>
      </c>
      <c r="EB65" s="7"/>
      <c r="EC65" s="124">
        <v>1</v>
      </c>
      <c r="ED65" s="125"/>
      <c r="EE65" s="125"/>
      <c r="EF65" s="7"/>
      <c r="EG65" s="7"/>
      <c r="EH65" s="7"/>
      <c r="EI65" s="7"/>
      <c r="EJ65" s="7"/>
      <c r="EK65" s="115"/>
      <c r="EL65" s="116">
        <v>1</v>
      </c>
      <c r="EM65" s="7"/>
      <c r="EN65" s="116">
        <v>2</v>
      </c>
      <c r="EO65" s="116">
        <v>2</v>
      </c>
      <c r="EP65" s="949"/>
      <c r="EQ65" s="114"/>
      <c r="ER65" s="492">
        <v>10220</v>
      </c>
      <c r="ES65" s="493">
        <v>59</v>
      </c>
      <c r="ET65" s="476">
        <v>12570</v>
      </c>
      <c r="EU65" s="476">
        <v>2</v>
      </c>
      <c r="EV65" s="494">
        <f t="shared" si="28"/>
        <v>426.10169491525426</v>
      </c>
      <c r="EW65" s="495">
        <v>2431</v>
      </c>
      <c r="EX65" s="496">
        <f t="shared" si="29"/>
        <v>82.406779661016955</v>
      </c>
      <c r="EY65" s="489">
        <f>L66*EX65</f>
        <v>412.03389830508479</v>
      </c>
      <c r="EZ65" s="689"/>
      <c r="FA65" s="628"/>
      <c r="FB65" s="628"/>
      <c r="FC65" s="608"/>
      <c r="FD65" s="629"/>
      <c r="FE65" s="630"/>
      <c r="FF65" s="631"/>
      <c r="FG65" s="610"/>
      <c r="FH65" s="756"/>
      <c r="FI65" s="754"/>
      <c r="FJ65" s="598"/>
      <c r="FK65" s="11"/>
      <c r="FL65" s="114"/>
      <c r="FM65" s="157">
        <f t="shared" si="31"/>
        <v>19.33969769291965</v>
      </c>
      <c r="FN65" s="145">
        <f t="shared" si="34"/>
        <v>8.2406779661016949E-2</v>
      </c>
      <c r="FO65" s="114"/>
      <c r="FP65" s="157">
        <v>19.33969769291965</v>
      </c>
      <c r="FQ65" s="145">
        <v>8.2406779661016949E-2</v>
      </c>
      <c r="FR65" s="147">
        <f t="shared" si="20"/>
        <v>1.8323735088440969</v>
      </c>
      <c r="FS65" s="148"/>
      <c r="FT65" s="112"/>
      <c r="FU65" s="49"/>
      <c r="FV65" s="112"/>
      <c r="FW65" s="112"/>
      <c r="FX65" s="262"/>
      <c r="FY65" s="152"/>
      <c r="FZ65" s="263"/>
      <c r="GA65" s="214">
        <v>1.5791241810500001</v>
      </c>
      <c r="GB65" s="264"/>
      <c r="GC65" s="156"/>
      <c r="GD65" s="156"/>
      <c r="GE65" s="156"/>
      <c r="GF65" s="156"/>
      <c r="GG65" s="156"/>
      <c r="GH65" s="156"/>
      <c r="GI65" s="156"/>
      <c r="GJ65" s="156"/>
      <c r="GK65" s="156"/>
      <c r="GL65" s="156"/>
      <c r="GM65" s="156"/>
      <c r="GN65" s="156"/>
      <c r="GO65" s="156"/>
      <c r="GP65" s="156"/>
      <c r="GQ65" s="156"/>
      <c r="GR65" s="156"/>
      <c r="GS65" s="156"/>
      <c r="GT65" s="156"/>
      <c r="GU65" s="156"/>
      <c r="GV65" s="156"/>
      <c r="GW65" s="156"/>
      <c r="GX65" s="156"/>
      <c r="GY65" s="156"/>
      <c r="GZ65" s="156"/>
      <c r="HA65" s="156"/>
      <c r="HB65" s="156"/>
      <c r="HC65" s="156"/>
      <c r="HD65" s="156"/>
      <c r="HE65" s="156"/>
      <c r="HF65" s="156"/>
      <c r="HG65" s="156"/>
      <c r="HH65" s="156"/>
      <c r="HI65" s="156"/>
      <c r="HJ65" s="156"/>
      <c r="HK65" s="156"/>
      <c r="HL65" s="156"/>
      <c r="HM65" s="156"/>
      <c r="HN65" s="156"/>
      <c r="HO65" s="156"/>
      <c r="HP65" s="156"/>
      <c r="HQ65" s="156"/>
      <c r="HR65" s="156"/>
      <c r="HS65" s="156"/>
      <c r="HT65" s="156"/>
      <c r="HU65" s="156"/>
      <c r="HV65" s="156"/>
      <c r="HW65" s="156"/>
    </row>
    <row r="66" spans="1:231" x14ac:dyDescent="0.3">
      <c r="A66" s="7">
        <v>55</v>
      </c>
      <c r="B66" s="7">
        <f>COUNTIFS($D$3:D66,D66,$F$3:F66,F66)</f>
        <v>1</v>
      </c>
      <c r="C66" s="14">
        <v>10287</v>
      </c>
      <c r="D66" s="328" t="s">
        <v>1226</v>
      </c>
      <c r="E66" s="17" t="s">
        <v>1227</v>
      </c>
      <c r="F66" s="17">
        <v>455102410</v>
      </c>
      <c r="G66" s="11">
        <f t="shared" si="35"/>
        <v>74</v>
      </c>
      <c r="H66" s="17" t="s">
        <v>1228</v>
      </c>
      <c r="I66" s="470" t="s">
        <v>513</v>
      </c>
      <c r="J66" s="380" t="s">
        <v>35</v>
      </c>
      <c r="K66" s="17" t="s">
        <v>36</v>
      </c>
      <c r="L66" s="17">
        <v>5</v>
      </c>
      <c r="M66" s="17" t="s">
        <v>873</v>
      </c>
      <c r="N66" s="11" t="s">
        <v>38</v>
      </c>
      <c r="O66" s="11" t="s">
        <v>38</v>
      </c>
      <c r="P66" s="17" t="s">
        <v>619</v>
      </c>
      <c r="Q66" s="11"/>
      <c r="R66" s="11"/>
      <c r="S66" s="454" t="s">
        <v>124</v>
      </c>
      <c r="T66" s="454" t="s">
        <v>124</v>
      </c>
      <c r="U66" s="454" t="s">
        <v>124</v>
      </c>
      <c r="V66" s="474" t="s">
        <v>573</v>
      </c>
      <c r="W66" s="454" t="s">
        <v>124</v>
      </c>
      <c r="X66" s="476" t="s">
        <v>124</v>
      </c>
      <c r="Y66" s="476" t="s">
        <v>124</v>
      </c>
      <c r="Z66" s="455"/>
      <c r="AA66" s="11"/>
      <c r="AB66" s="55"/>
      <c r="AC66" s="361">
        <v>2269</v>
      </c>
      <c r="AD66" s="361">
        <v>11</v>
      </c>
      <c r="AE66" s="11"/>
      <c r="AF66" s="11"/>
      <c r="AG66" s="361" t="s">
        <v>124</v>
      </c>
      <c r="AH66" s="59">
        <v>200</v>
      </c>
      <c r="AI66" s="123"/>
      <c r="AJ66" s="7"/>
      <c r="AK66" s="7"/>
      <c r="AL66" s="7"/>
      <c r="AM66" s="60"/>
      <c r="AN66" s="61"/>
      <c r="AO66" s="934">
        <v>30.1</v>
      </c>
      <c r="AP66" s="39">
        <v>64.8</v>
      </c>
      <c r="AQ66" s="40">
        <v>1.5</v>
      </c>
      <c r="AR66" s="41">
        <f t="shared" si="21"/>
        <v>96.4</v>
      </c>
      <c r="AS66" s="42">
        <f t="shared" si="22"/>
        <v>0.46450617283950624</v>
      </c>
      <c r="AT66" s="43">
        <f t="shared" si="23"/>
        <v>0.6967592592592593</v>
      </c>
      <c r="AU66" s="44">
        <f t="shared" si="24"/>
        <v>0.45399698340874817</v>
      </c>
      <c r="AV66" s="62">
        <v>27.782299999999999</v>
      </c>
      <c r="AW66" s="45">
        <f t="shared" si="25"/>
        <v>92.3</v>
      </c>
      <c r="AX66" s="46">
        <v>0.81270000000000009</v>
      </c>
      <c r="AY66" s="63">
        <v>2.7</v>
      </c>
      <c r="AZ66" s="64" t="s">
        <v>121</v>
      </c>
      <c r="BA66" s="65">
        <v>8.5</v>
      </c>
      <c r="BB66" s="66" t="s">
        <v>121</v>
      </c>
      <c r="BC66" s="67"/>
      <c r="BD66" s="67"/>
      <c r="BE66" s="67"/>
      <c r="BF66" s="67"/>
      <c r="BG66" s="67"/>
      <c r="BH66" s="7"/>
      <c r="BI66" s="83"/>
      <c r="BJ66" s="7">
        <v>31.8</v>
      </c>
      <c r="BK66" s="84">
        <v>68.2</v>
      </c>
      <c r="BL66" s="78">
        <f t="shared" si="32"/>
        <v>0.4662756598240469</v>
      </c>
      <c r="BM66" s="79" t="s">
        <v>121</v>
      </c>
      <c r="BN66" s="7" t="s">
        <v>121</v>
      </c>
      <c r="BO66" s="9" t="s">
        <v>121</v>
      </c>
      <c r="BP66" s="7">
        <v>1.8</v>
      </c>
      <c r="BQ66" s="85">
        <v>0.5</v>
      </c>
      <c r="BR66" s="49"/>
      <c r="BS66" s="80">
        <f t="shared" si="27"/>
        <v>53.6</v>
      </c>
      <c r="BT66" s="49" t="s">
        <v>121</v>
      </c>
      <c r="BU66" s="86" t="s">
        <v>121</v>
      </c>
      <c r="BV66" s="49" t="s">
        <v>121</v>
      </c>
      <c r="BW66" s="561">
        <f t="shared" si="33"/>
        <v>64.800000000000011</v>
      </c>
      <c r="BX66" s="84">
        <v>16.100000000000001</v>
      </c>
      <c r="BY66" s="84">
        <f t="shared" si="36"/>
        <v>10.570212765957448</v>
      </c>
      <c r="BZ66" s="84">
        <v>37.5</v>
      </c>
      <c r="CA66" s="84">
        <f t="shared" si="37"/>
        <v>24.620060790273559</v>
      </c>
      <c r="CB66" s="84">
        <v>45.1</v>
      </c>
      <c r="CC66" s="84">
        <f t="shared" si="38"/>
        <v>29.609726443769002</v>
      </c>
      <c r="CD66" s="87" t="s">
        <v>121</v>
      </c>
      <c r="CE66" s="7"/>
      <c r="CF66" s="7"/>
      <c r="CG66" s="7"/>
      <c r="CH66" s="7"/>
      <c r="CI66" s="7"/>
      <c r="CJ66" s="86"/>
      <c r="CK66" s="86"/>
      <c r="CL66" s="45">
        <f t="shared" si="26"/>
        <v>0.42933333333333334</v>
      </c>
      <c r="CM66" s="13"/>
      <c r="CN66" s="13"/>
      <c r="CO66" s="618"/>
      <c r="CP66" s="13"/>
      <c r="CQ66" s="13"/>
      <c r="CR66" s="13"/>
      <c r="CS66" s="13"/>
      <c r="CT66" s="13"/>
      <c r="CU66" s="7"/>
      <c r="CV66" s="7"/>
      <c r="CW66" s="752"/>
      <c r="CX66" s="121"/>
      <c r="CY66" s="45"/>
      <c r="CZ66" s="121">
        <v>3</v>
      </c>
      <c r="DA66" s="9" t="s">
        <v>17</v>
      </c>
      <c r="DB66" s="9" t="s">
        <v>17</v>
      </c>
      <c r="DC66" s="7"/>
      <c r="DD66" s="112" t="s">
        <v>1133</v>
      </c>
      <c r="DE66" s="11"/>
      <c r="DF66" s="11"/>
      <c r="DG66" s="328"/>
      <c r="DH66" s="11"/>
      <c r="DI66" s="10" t="s">
        <v>294</v>
      </c>
      <c r="DJ66" s="59" t="s">
        <v>124</v>
      </c>
      <c r="DK66" s="7"/>
      <c r="DL66" s="7"/>
      <c r="DM66" s="7"/>
      <c r="DN66" s="7"/>
      <c r="DO66" s="7"/>
      <c r="DP66" s="7"/>
      <c r="DQ66" s="7"/>
      <c r="DR66" s="11">
        <v>3.5</v>
      </c>
      <c r="DS66" s="11" t="s">
        <v>38</v>
      </c>
      <c r="DT66" s="11">
        <v>517</v>
      </c>
      <c r="DU66" s="11">
        <v>44.1</v>
      </c>
      <c r="DV66" s="11">
        <v>55.9</v>
      </c>
      <c r="DW66" s="11" t="s">
        <v>38</v>
      </c>
      <c r="DX66" s="11" t="s">
        <v>38</v>
      </c>
      <c r="DY66" s="11" t="s">
        <v>38</v>
      </c>
      <c r="DZ66" s="11" t="s">
        <v>38</v>
      </c>
      <c r="EA66" s="11">
        <v>0</v>
      </c>
      <c r="EB66" s="7"/>
      <c r="EC66" s="116"/>
      <c r="ED66" s="125"/>
      <c r="EE66" s="125"/>
      <c r="EF66" s="7"/>
      <c r="EG66" s="7"/>
      <c r="EH66" s="7"/>
      <c r="EI66" s="7"/>
      <c r="EJ66" s="7"/>
      <c r="EK66" s="116"/>
      <c r="EL66" s="116"/>
      <c r="EM66" s="7"/>
      <c r="EN66" s="116"/>
      <c r="EO66" s="116"/>
      <c r="EP66" s="949"/>
      <c r="EQ66" s="114"/>
      <c r="ER66" s="492">
        <v>10287</v>
      </c>
      <c r="ES66" s="493">
        <v>65</v>
      </c>
      <c r="ET66" s="476">
        <v>13426</v>
      </c>
      <c r="EU66" s="476">
        <v>2</v>
      </c>
      <c r="EV66" s="494">
        <f t="shared" si="28"/>
        <v>413.10769230769233</v>
      </c>
      <c r="EW66" s="495">
        <v>2414</v>
      </c>
      <c r="EX66" s="496">
        <f t="shared" si="29"/>
        <v>74.276923076923083</v>
      </c>
      <c r="EY66" s="489">
        <f t="shared" ref="EY66:EY74" si="39">L66*EX66</f>
        <v>371.38461538461542</v>
      </c>
      <c r="EZ66" s="689"/>
      <c r="FA66" s="628"/>
      <c r="FB66" s="628"/>
      <c r="FC66" s="608"/>
      <c r="FD66" s="629"/>
      <c r="FE66" s="630"/>
      <c r="FF66" s="631"/>
      <c r="FG66" s="610"/>
      <c r="FH66" s="756"/>
      <c r="FI66" s="754"/>
      <c r="FJ66" s="598"/>
      <c r="FK66" s="11"/>
      <c r="FL66" s="114"/>
      <c r="FM66" s="157">
        <f t="shared" si="31"/>
        <v>17.980038730820795</v>
      </c>
      <c r="FN66" s="145">
        <f t="shared" si="34"/>
        <v>7.4276923076923088E-2</v>
      </c>
      <c r="FO66" s="114"/>
      <c r="FP66" s="157">
        <v>17.980038730820795</v>
      </c>
      <c r="FQ66" s="145">
        <v>7.4276923076923088E-2</v>
      </c>
      <c r="FR66" s="147">
        <f t="shared" si="20"/>
        <v>6.9604391052195522</v>
      </c>
      <c r="FS66" s="114"/>
      <c r="FT66" s="114"/>
      <c r="FU66" s="114"/>
      <c r="FV66" s="114"/>
      <c r="FW66" s="114"/>
      <c r="FX66" s="55"/>
      <c r="FY66" s="152"/>
      <c r="FZ66" s="213"/>
      <c r="GA66" s="329"/>
      <c r="GB66" s="215"/>
      <c r="GC66" s="156"/>
      <c r="GD66" s="156"/>
      <c r="GE66" s="156"/>
      <c r="GF66" s="156"/>
      <c r="GG66" s="156"/>
      <c r="GH66" s="156"/>
      <c r="GI66" s="156"/>
      <c r="GJ66" s="156"/>
      <c r="GK66" s="156"/>
      <c r="GL66" s="156"/>
      <c r="GM66" s="156"/>
      <c r="GN66" s="156"/>
      <c r="GO66" s="156"/>
      <c r="GP66" s="156"/>
      <c r="GQ66" s="156"/>
      <c r="GR66" s="156"/>
      <c r="GS66" s="156"/>
      <c r="GT66" s="156"/>
      <c r="GU66" s="156"/>
      <c r="GV66" s="156"/>
      <c r="GW66" s="156"/>
      <c r="GX66" s="156"/>
      <c r="GY66" s="156"/>
      <c r="GZ66" s="156"/>
      <c r="HA66" s="156"/>
      <c r="HB66" s="156"/>
      <c r="HC66" s="156"/>
      <c r="HD66" s="156"/>
      <c r="HE66" s="156"/>
      <c r="HF66" s="156"/>
      <c r="HG66" s="156"/>
      <c r="HH66" s="156"/>
      <c r="HI66" s="156"/>
      <c r="HJ66" s="156"/>
      <c r="HK66" s="156"/>
      <c r="HL66" s="156"/>
      <c r="HM66" s="156"/>
      <c r="HN66" s="156"/>
      <c r="HO66" s="156"/>
      <c r="HP66" s="156"/>
      <c r="HQ66" s="156"/>
      <c r="HR66" s="156"/>
      <c r="HS66" s="156"/>
      <c r="HT66" s="156"/>
      <c r="HU66" s="156"/>
      <c r="HV66" s="156"/>
      <c r="HW66" s="156"/>
    </row>
    <row r="67" spans="1:231" x14ac:dyDescent="0.3">
      <c r="A67" s="7">
        <v>60</v>
      </c>
      <c r="B67" s="7">
        <f>COUNTIFS($D$3:D67,D67,$F$3:F67,F67)</f>
        <v>1</v>
      </c>
      <c r="C67" s="14">
        <v>10301</v>
      </c>
      <c r="D67" s="328" t="s">
        <v>1206</v>
      </c>
      <c r="E67" s="17" t="s">
        <v>717</v>
      </c>
      <c r="F67" s="17">
        <v>485209405</v>
      </c>
      <c r="G67" s="11">
        <f t="shared" si="35"/>
        <v>71</v>
      </c>
      <c r="H67" s="17" t="s">
        <v>543</v>
      </c>
      <c r="I67" s="470" t="s">
        <v>1207</v>
      </c>
      <c r="J67" s="380" t="s">
        <v>35</v>
      </c>
      <c r="K67" s="17" t="s">
        <v>36</v>
      </c>
      <c r="L67" s="17">
        <v>6</v>
      </c>
      <c r="M67" s="17" t="s">
        <v>873</v>
      </c>
      <c r="N67" s="11" t="s">
        <v>38</v>
      </c>
      <c r="O67" s="11" t="s">
        <v>38</v>
      </c>
      <c r="P67" s="17" t="s">
        <v>546</v>
      </c>
      <c r="Q67" s="11"/>
      <c r="R67" s="11"/>
      <c r="S67" s="454" t="s">
        <v>124</v>
      </c>
      <c r="T67" s="454" t="s">
        <v>124</v>
      </c>
      <c r="U67" s="454" t="s">
        <v>124</v>
      </c>
      <c r="V67" s="474" t="s">
        <v>573</v>
      </c>
      <c r="W67" s="454" t="s">
        <v>124</v>
      </c>
      <c r="X67" s="476" t="s">
        <v>124</v>
      </c>
      <c r="Y67" s="476" t="s">
        <v>124</v>
      </c>
      <c r="Z67" s="455"/>
      <c r="AA67" s="11"/>
      <c r="AB67" s="55"/>
      <c r="AC67" s="361">
        <v>11924</v>
      </c>
      <c r="AD67" s="755">
        <v>60</v>
      </c>
      <c r="AE67" s="11"/>
      <c r="AF67" s="11"/>
      <c r="AG67" s="504" t="s">
        <v>444</v>
      </c>
      <c r="AH67" s="558">
        <v>200</v>
      </c>
      <c r="AI67" s="7"/>
      <c r="AJ67" s="7"/>
      <c r="AK67" s="7"/>
      <c r="AL67" s="7"/>
      <c r="AM67" s="60"/>
      <c r="AN67" s="61"/>
      <c r="AO67" s="934">
        <v>15.9</v>
      </c>
      <c r="AP67" s="39">
        <v>65.2</v>
      </c>
      <c r="AQ67" s="40">
        <v>14.4</v>
      </c>
      <c r="AR67" s="41">
        <f t="shared" ref="AR67:AR98" si="40">AO67+AP67+AQ67</f>
        <v>95.500000000000014</v>
      </c>
      <c r="AS67" s="42">
        <f t="shared" ref="AS67:AS98" si="41">AO67/AP67</f>
        <v>0.24386503067484663</v>
      </c>
      <c r="AT67" s="43">
        <f t="shared" ref="AT67:AT98" si="42">AO67/AP67*AQ67</f>
        <v>3.5116564417177916</v>
      </c>
      <c r="AU67" s="44">
        <f t="shared" ref="AU67:AU98" si="43">AO67/(AP67+AQ67)</f>
        <v>0.19974874371859294</v>
      </c>
      <c r="AV67" s="62">
        <v>14.75043</v>
      </c>
      <c r="AW67" s="45">
        <f t="shared" ref="AW67:AW98" si="44">95-AY67</f>
        <v>92.77</v>
      </c>
      <c r="AX67" s="46">
        <v>0.35457</v>
      </c>
      <c r="AY67" s="84">
        <v>2.23</v>
      </c>
      <c r="AZ67" s="64" t="s">
        <v>121</v>
      </c>
      <c r="BA67" s="221">
        <v>6.41</v>
      </c>
      <c r="BB67" s="222" t="s">
        <v>121</v>
      </c>
      <c r="BC67" s="67"/>
      <c r="BD67" s="67"/>
      <c r="BE67" s="67"/>
      <c r="BF67" s="67"/>
      <c r="BG67" s="67"/>
      <c r="BH67" s="7"/>
      <c r="BI67" s="83"/>
      <c r="BJ67" s="9">
        <v>36.200000000000003</v>
      </c>
      <c r="BK67" s="9">
        <v>63.8</v>
      </c>
      <c r="BL67" s="195">
        <f t="shared" si="32"/>
        <v>0.56739811912225713</v>
      </c>
      <c r="BM67" s="304" t="s">
        <v>121</v>
      </c>
      <c r="BN67" s="7" t="s">
        <v>121</v>
      </c>
      <c r="BO67" s="9" t="s">
        <v>121</v>
      </c>
      <c r="BP67" s="84">
        <v>2.37</v>
      </c>
      <c r="BQ67" s="282">
        <v>3.95</v>
      </c>
      <c r="BR67" s="49"/>
      <c r="BS67" s="80">
        <f t="shared" si="27"/>
        <v>55.9</v>
      </c>
      <c r="BT67" s="304" t="s">
        <v>121</v>
      </c>
      <c r="BU67" s="343" t="s">
        <v>121</v>
      </c>
      <c r="BV67" s="304" t="s">
        <v>121</v>
      </c>
      <c r="BW67" s="561">
        <f t="shared" si="33"/>
        <v>65.200000000000017</v>
      </c>
      <c r="BX67" s="84">
        <v>34</v>
      </c>
      <c r="BY67" s="84">
        <f t="shared" si="36"/>
        <v>22.597349643221207</v>
      </c>
      <c r="BZ67" s="84">
        <v>21.9</v>
      </c>
      <c r="CA67" s="84">
        <f t="shared" si="37"/>
        <v>14.555351681957186</v>
      </c>
      <c r="CB67" s="84">
        <v>42.2</v>
      </c>
      <c r="CC67" s="84">
        <f t="shared" si="38"/>
        <v>28.047298674821619</v>
      </c>
      <c r="CD67" s="304" t="s">
        <v>121</v>
      </c>
      <c r="CE67" s="7"/>
      <c r="CF67" s="7"/>
      <c r="CG67" s="7"/>
      <c r="CH67" s="7"/>
      <c r="CI67" s="7"/>
      <c r="CJ67" s="86"/>
      <c r="CK67" s="86"/>
      <c r="CL67" s="45">
        <f t="shared" ref="CL67:CL98" si="45">BX67/BZ67</f>
        <v>1.5525114155251143</v>
      </c>
      <c r="CM67" s="13"/>
      <c r="CN67" s="13"/>
      <c r="CO67" s="618"/>
      <c r="CP67" s="13"/>
      <c r="CQ67" s="13"/>
      <c r="CR67" s="13"/>
      <c r="CS67" s="13"/>
      <c r="CT67" s="13"/>
      <c r="CU67" s="7"/>
      <c r="CV67" s="7"/>
      <c r="CW67" s="752"/>
      <c r="CX67" s="121"/>
      <c r="CY67" s="45"/>
      <c r="CZ67" s="121">
        <v>3</v>
      </c>
      <c r="DA67" s="9" t="s">
        <v>17</v>
      </c>
      <c r="DB67" s="9" t="s">
        <v>17</v>
      </c>
      <c r="DC67" s="7"/>
      <c r="DD67" s="122" t="s">
        <v>1058</v>
      </c>
      <c r="DE67" s="11"/>
      <c r="DF67" s="11"/>
      <c r="DG67" s="328"/>
      <c r="DH67" s="11"/>
      <c r="DI67" s="10" t="s">
        <v>294</v>
      </c>
      <c r="DJ67" s="123" t="s">
        <v>444</v>
      </c>
      <c r="DK67" s="9">
        <v>2</v>
      </c>
      <c r="DL67" s="7"/>
      <c r="DM67" s="113" t="s">
        <v>483</v>
      </c>
      <c r="DN67" s="7"/>
      <c r="DO67" s="7"/>
      <c r="DP67" s="7"/>
      <c r="DQ67" s="7"/>
      <c r="DR67" s="11" t="s">
        <v>38</v>
      </c>
      <c r="DS67" s="11" t="s">
        <v>38</v>
      </c>
      <c r="DT67" s="11">
        <v>144</v>
      </c>
      <c r="DU67" s="11">
        <v>29.2</v>
      </c>
      <c r="DV67" s="11">
        <v>70.8</v>
      </c>
      <c r="DW67" s="11" t="s">
        <v>38</v>
      </c>
      <c r="DX67" s="11" t="s">
        <v>38</v>
      </c>
      <c r="DY67" s="11" t="s">
        <v>38</v>
      </c>
      <c r="DZ67" s="11" t="s">
        <v>38</v>
      </c>
      <c r="EA67" s="11">
        <v>0</v>
      </c>
      <c r="EB67" s="7"/>
      <c r="EC67" s="116"/>
      <c r="ED67" s="125"/>
      <c r="EE67" s="125"/>
      <c r="EF67" s="7">
        <v>15</v>
      </c>
      <c r="EG67" s="7">
        <v>2</v>
      </c>
      <c r="EH67" s="7">
        <v>1</v>
      </c>
      <c r="EI67" s="7">
        <v>178</v>
      </c>
      <c r="EJ67" s="7">
        <v>83</v>
      </c>
      <c r="EK67" s="115">
        <f>EJ67/(EI67*EI67*0.01*0.01)</f>
        <v>26.196187350082056</v>
      </c>
      <c r="EL67" s="116">
        <v>2</v>
      </c>
      <c r="EM67" s="7"/>
      <c r="EN67" s="116">
        <v>3</v>
      </c>
      <c r="EO67" s="116">
        <v>2</v>
      </c>
      <c r="EP67" s="949"/>
      <c r="EQ67" s="114"/>
      <c r="ER67" s="492">
        <v>10301</v>
      </c>
      <c r="ES67" s="493">
        <v>59</v>
      </c>
      <c r="ET67" s="476">
        <v>55134</v>
      </c>
      <c r="EU67" s="476">
        <v>2</v>
      </c>
      <c r="EV67" s="494">
        <f t="shared" si="28"/>
        <v>1868.949152542373</v>
      </c>
      <c r="EW67" s="495">
        <v>2442</v>
      </c>
      <c r="EX67" s="496">
        <f t="shared" si="29"/>
        <v>82.779661016949149</v>
      </c>
      <c r="EY67" s="489">
        <f t="shared" si="39"/>
        <v>496.67796610169489</v>
      </c>
      <c r="EZ67" s="689"/>
      <c r="FA67" s="628"/>
      <c r="FB67" s="628"/>
      <c r="FC67" s="608"/>
      <c r="FD67" s="629"/>
      <c r="FE67" s="630"/>
      <c r="FF67" s="631"/>
      <c r="FG67" s="610"/>
      <c r="FH67" s="756"/>
      <c r="FI67" s="754"/>
      <c r="FJ67" s="598"/>
      <c r="FK67" s="11"/>
      <c r="FL67" s="114"/>
      <c r="FM67" s="157">
        <f t="shared" si="31"/>
        <v>4.4292088366525197</v>
      </c>
      <c r="FN67" s="145">
        <f t="shared" si="34"/>
        <v>8.2779661016949155E-2</v>
      </c>
      <c r="FO67" s="114"/>
      <c r="FP67" s="157">
        <v>4.4292088366525197</v>
      </c>
      <c r="FQ67" s="145">
        <v>8.2779661016949155E-2</v>
      </c>
      <c r="FR67" s="147">
        <f t="shared" si="20"/>
        <v>1.7395577395577397</v>
      </c>
      <c r="FS67" s="49" t="s">
        <v>423</v>
      </c>
      <c r="FT67" s="112" t="s">
        <v>813</v>
      </c>
      <c r="FU67" s="49" t="s">
        <v>423</v>
      </c>
      <c r="FV67" s="112" t="s">
        <v>1208</v>
      </c>
      <c r="FW67" s="112" t="s">
        <v>1209</v>
      </c>
      <c r="FX67" s="158">
        <v>10301</v>
      </c>
      <c r="FY67" s="159" t="s">
        <v>1137</v>
      </c>
      <c r="FZ67" s="350">
        <v>0.33761080960000001</v>
      </c>
      <c r="GA67" s="161">
        <v>3.5745265252680003</v>
      </c>
      <c r="GB67" s="162">
        <v>0.22539064000000097</v>
      </c>
      <c r="GC67" s="163"/>
      <c r="GD67" s="163"/>
      <c r="GE67" s="163"/>
      <c r="GF67" s="163"/>
      <c r="GG67" s="163"/>
      <c r="GH67" s="163"/>
      <c r="GI67" s="163"/>
      <c r="GJ67" s="163"/>
      <c r="GK67" s="163"/>
      <c r="GL67" s="163"/>
      <c r="GM67" s="163"/>
      <c r="GN67" s="163"/>
      <c r="GO67" s="163"/>
      <c r="GP67" s="163"/>
      <c r="GQ67" s="163"/>
      <c r="GR67" s="166"/>
      <c r="GS67" s="163"/>
      <c r="GT67" s="163"/>
      <c r="GU67" s="163"/>
      <c r="GV67" s="163"/>
      <c r="GW67" s="163"/>
      <c r="GX67" s="163"/>
      <c r="GY67" s="163"/>
      <c r="GZ67" s="163"/>
      <c r="HA67" s="163"/>
      <c r="HB67" s="163"/>
      <c r="HC67" s="163"/>
      <c r="HD67" s="163"/>
      <c r="HE67" s="163"/>
      <c r="HF67" s="163"/>
      <c r="HG67" s="163"/>
      <c r="HH67" s="163"/>
      <c r="HI67" s="163"/>
      <c r="HJ67" s="163"/>
      <c r="HK67" s="163"/>
      <c r="HL67" s="163"/>
      <c r="HM67" s="163"/>
      <c r="HN67" s="163"/>
      <c r="HO67" s="163"/>
      <c r="HP67" s="163"/>
      <c r="HQ67" s="163"/>
      <c r="HR67" s="163"/>
      <c r="HS67" s="163"/>
      <c r="HT67" s="163"/>
      <c r="HU67" s="163"/>
      <c r="HV67" s="163"/>
      <c r="HW67" s="163"/>
    </row>
    <row r="68" spans="1:231" x14ac:dyDescent="0.3">
      <c r="A68" s="7">
        <v>69</v>
      </c>
      <c r="B68" s="7">
        <f>COUNTIFS($D$3:D68,D68,$F$3:F68,F68)</f>
        <v>1</v>
      </c>
      <c r="C68" s="14">
        <v>10342</v>
      </c>
      <c r="D68" s="335" t="s">
        <v>1203</v>
      </c>
      <c r="E68" s="17" t="s">
        <v>456</v>
      </c>
      <c r="F68" s="17">
        <v>6051181202</v>
      </c>
      <c r="G68" s="11">
        <f t="shared" si="35"/>
        <v>59</v>
      </c>
      <c r="H68" s="17" t="s">
        <v>1204</v>
      </c>
      <c r="I68" s="470" t="s">
        <v>1205</v>
      </c>
      <c r="J68" s="445" t="s">
        <v>839</v>
      </c>
      <c r="K68" s="17" t="s">
        <v>36</v>
      </c>
      <c r="L68" s="11">
        <v>9</v>
      </c>
      <c r="M68" s="17" t="s">
        <v>618</v>
      </c>
      <c r="N68" s="17" t="s">
        <v>435</v>
      </c>
      <c r="O68" s="11"/>
      <c r="P68" s="17" t="s">
        <v>546</v>
      </c>
      <c r="Q68" s="11"/>
      <c r="R68" s="11"/>
      <c r="S68" s="454" t="s">
        <v>124</v>
      </c>
      <c r="T68" s="454" t="s">
        <v>124</v>
      </c>
      <c r="U68" s="454" t="s">
        <v>124</v>
      </c>
      <c r="V68" s="474" t="s">
        <v>573</v>
      </c>
      <c r="W68" s="454" t="s">
        <v>126</v>
      </c>
      <c r="X68" s="476" t="s">
        <v>124</v>
      </c>
      <c r="Y68" s="476" t="s">
        <v>124</v>
      </c>
      <c r="Z68" s="455"/>
      <c r="AA68" s="11"/>
      <c r="AB68" s="55"/>
      <c r="AC68" s="361">
        <v>2308</v>
      </c>
      <c r="AD68" s="755">
        <v>17</v>
      </c>
      <c r="AE68" s="11"/>
      <c r="AF68" s="11"/>
      <c r="AG68" s="504" t="s">
        <v>444</v>
      </c>
      <c r="AH68" s="558">
        <v>300</v>
      </c>
      <c r="AI68" s="7"/>
      <c r="AJ68" s="7"/>
      <c r="AK68" s="7"/>
      <c r="AL68" s="7"/>
      <c r="AM68" s="60"/>
      <c r="AN68" s="61"/>
      <c r="AO68" s="934">
        <v>27.6</v>
      </c>
      <c r="AP68" s="39">
        <v>65.3</v>
      </c>
      <c r="AQ68" s="40">
        <v>5.22</v>
      </c>
      <c r="AR68" s="41">
        <f t="shared" si="40"/>
        <v>98.12</v>
      </c>
      <c r="AS68" s="42">
        <f t="shared" si="41"/>
        <v>0.42266462480857586</v>
      </c>
      <c r="AT68" s="43">
        <f t="shared" si="42"/>
        <v>2.206309341500766</v>
      </c>
      <c r="AU68" s="44">
        <f t="shared" si="43"/>
        <v>0.39137833238797509</v>
      </c>
      <c r="AV68" s="62">
        <v>25.077360000000002</v>
      </c>
      <c r="AW68" s="45">
        <f t="shared" si="44"/>
        <v>90.86</v>
      </c>
      <c r="AX68" s="46">
        <v>1.1426399999999999</v>
      </c>
      <c r="AY68" s="84">
        <v>4.1399999999999997</v>
      </c>
      <c r="AZ68" s="64" t="s">
        <v>121</v>
      </c>
      <c r="BA68" s="221">
        <v>12</v>
      </c>
      <c r="BB68" s="222" t="s">
        <v>121</v>
      </c>
      <c r="BC68" s="67"/>
      <c r="BD68" s="67"/>
      <c r="BE68" s="67"/>
      <c r="BF68" s="67"/>
      <c r="BG68" s="67"/>
      <c r="BH68" s="7"/>
      <c r="BI68" s="83"/>
      <c r="BJ68" s="9">
        <v>31.2</v>
      </c>
      <c r="BK68" s="9">
        <v>66.7</v>
      </c>
      <c r="BL68" s="78">
        <f t="shared" si="32"/>
        <v>0.4677661169415292</v>
      </c>
      <c r="BM68" s="304" t="s">
        <v>121</v>
      </c>
      <c r="BN68" s="7" t="s">
        <v>121</v>
      </c>
      <c r="BO68" s="9" t="s">
        <v>121</v>
      </c>
      <c r="BP68" s="84">
        <v>0</v>
      </c>
      <c r="BQ68" s="282">
        <v>1.1299999999999999</v>
      </c>
      <c r="BR68" s="49"/>
      <c r="BS68" s="80">
        <f t="shared" si="27"/>
        <v>45.900000000000006</v>
      </c>
      <c r="BT68" s="304" t="s">
        <v>121</v>
      </c>
      <c r="BU68" s="343" t="s">
        <v>121</v>
      </c>
      <c r="BV68" s="304" t="s">
        <v>121</v>
      </c>
      <c r="BW68" s="561">
        <f t="shared" si="33"/>
        <v>65.3</v>
      </c>
      <c r="BX68" s="84">
        <v>19.8</v>
      </c>
      <c r="BY68" s="84">
        <f t="shared" si="36"/>
        <v>13.288180883864339</v>
      </c>
      <c r="BZ68" s="84">
        <v>26.1</v>
      </c>
      <c r="CA68" s="84">
        <f t="shared" si="37"/>
        <v>17.516238437821173</v>
      </c>
      <c r="CB68" s="84">
        <v>51.4</v>
      </c>
      <c r="CC68" s="84">
        <f t="shared" si="38"/>
        <v>34.495580678314489</v>
      </c>
      <c r="CD68" s="304" t="s">
        <v>121</v>
      </c>
      <c r="CE68" s="7"/>
      <c r="CF68" s="7"/>
      <c r="CG68" s="7"/>
      <c r="CH68" s="7"/>
      <c r="CI68" s="7"/>
      <c r="CJ68" s="86"/>
      <c r="CK68" s="86"/>
      <c r="CL68" s="45">
        <f t="shared" si="45"/>
        <v>0.75862068965517238</v>
      </c>
      <c r="CM68" s="13"/>
      <c r="CN68" s="13"/>
      <c r="CO68" s="618"/>
      <c r="CP68" s="13"/>
      <c r="CQ68" s="13"/>
      <c r="CR68" s="13"/>
      <c r="CS68" s="13"/>
      <c r="CT68" s="13"/>
      <c r="CU68" s="7"/>
      <c r="CV68" s="7"/>
      <c r="CW68" s="752"/>
      <c r="CX68" s="121"/>
      <c r="CY68" s="45"/>
      <c r="CZ68" s="49"/>
      <c r="DA68" s="9" t="s">
        <v>17</v>
      </c>
      <c r="DB68" s="9" t="s">
        <v>17</v>
      </c>
      <c r="DC68" s="7"/>
      <c r="DD68" s="35"/>
      <c r="DE68" s="11"/>
      <c r="DF68" s="11"/>
      <c r="DG68" s="328"/>
      <c r="DH68" s="11"/>
      <c r="DI68" s="10" t="s">
        <v>294</v>
      </c>
      <c r="DJ68" s="123" t="s">
        <v>444</v>
      </c>
      <c r="DK68" s="9">
        <v>2</v>
      </c>
      <c r="DL68" s="7"/>
      <c r="DM68" s="7"/>
      <c r="DN68" s="7"/>
      <c r="DO68" s="7"/>
      <c r="DP68" s="7"/>
      <c r="DQ68" s="7"/>
      <c r="DR68" s="11">
        <v>1.2</v>
      </c>
      <c r="DS68" s="11" t="s">
        <v>38</v>
      </c>
      <c r="DT68" s="11" t="s">
        <v>38</v>
      </c>
      <c r="DU68" s="11" t="s">
        <v>38</v>
      </c>
      <c r="DV68" s="11" t="s">
        <v>38</v>
      </c>
      <c r="DW68" s="11" t="s">
        <v>38</v>
      </c>
      <c r="DX68" s="11" t="s">
        <v>38</v>
      </c>
      <c r="DY68" s="11" t="s">
        <v>38</v>
      </c>
      <c r="DZ68" s="11" t="s">
        <v>38</v>
      </c>
      <c r="EA68" s="11" t="s">
        <v>38</v>
      </c>
      <c r="EB68" s="7"/>
      <c r="EC68" s="116"/>
      <c r="ED68" s="125"/>
      <c r="EE68" s="125"/>
      <c r="EF68" s="7"/>
      <c r="EG68" s="7"/>
      <c r="EH68" s="7"/>
      <c r="EI68" s="7"/>
      <c r="EJ68" s="7"/>
      <c r="EK68" s="116"/>
      <c r="EL68" s="116"/>
      <c r="EM68" s="7"/>
      <c r="EN68" s="116"/>
      <c r="EO68" s="116"/>
      <c r="EP68" s="949"/>
      <c r="EQ68" s="114"/>
      <c r="ER68" s="492">
        <v>10342</v>
      </c>
      <c r="ES68" s="493">
        <v>33</v>
      </c>
      <c r="ET68" s="476">
        <v>7292</v>
      </c>
      <c r="EU68" s="476">
        <v>2</v>
      </c>
      <c r="EV68" s="494">
        <f t="shared" si="28"/>
        <v>441.93939393939394</v>
      </c>
      <c r="EW68" s="495">
        <v>2382</v>
      </c>
      <c r="EX68" s="496">
        <f t="shared" si="29"/>
        <v>144.36363636363637</v>
      </c>
      <c r="EY68" s="489">
        <f t="shared" si="39"/>
        <v>1299.2727272727275</v>
      </c>
      <c r="EZ68" s="689"/>
      <c r="FA68" s="628"/>
      <c r="FB68" s="628"/>
      <c r="FC68" s="608"/>
      <c r="FD68" s="629"/>
      <c r="FE68" s="630"/>
      <c r="FF68" s="631"/>
      <c r="FG68" s="610"/>
      <c r="FH68" s="756"/>
      <c r="FI68" s="754"/>
      <c r="FJ68" s="598"/>
      <c r="FK68" s="11"/>
      <c r="FL68" s="114"/>
      <c r="FM68" s="157">
        <f t="shared" si="31"/>
        <v>32.665935271530444</v>
      </c>
      <c r="FN68" s="145">
        <f t="shared" si="34"/>
        <v>0.14436363636363636</v>
      </c>
      <c r="FO68" s="114"/>
      <c r="FP68" s="157">
        <v>32.665935271530444</v>
      </c>
      <c r="FQ68" s="145">
        <v>0.14436363636363636</v>
      </c>
      <c r="FR68" s="147"/>
      <c r="FS68" s="114"/>
      <c r="FT68" s="114"/>
      <c r="FU68" s="114"/>
      <c r="FV68" s="114"/>
      <c r="FW68" s="114"/>
      <c r="FX68" s="55"/>
      <c r="FY68" s="152"/>
      <c r="FZ68" s="213"/>
      <c r="GA68" s="11"/>
      <c r="GB68" s="215"/>
      <c r="GC68" s="156"/>
      <c r="GD68" s="156"/>
      <c r="GE68" s="156"/>
      <c r="GF68" s="156"/>
      <c r="GG68" s="156"/>
      <c r="GH68" s="156"/>
      <c r="GI68" s="156"/>
      <c r="GJ68" s="156"/>
      <c r="GK68" s="156"/>
      <c r="GL68" s="156"/>
      <c r="GM68" s="156"/>
      <c r="GN68" s="156"/>
      <c r="GO68" s="156"/>
      <c r="GP68" s="156"/>
      <c r="GQ68" s="156"/>
      <c r="GR68" s="156"/>
      <c r="GS68" s="156"/>
      <c r="GT68" s="156"/>
      <c r="GU68" s="156"/>
      <c r="GV68" s="156"/>
      <c r="GW68" s="156"/>
      <c r="GX68" s="156"/>
      <c r="GY68" s="156"/>
      <c r="GZ68" s="156"/>
      <c r="HA68" s="156"/>
      <c r="HB68" s="156"/>
      <c r="HC68" s="156"/>
      <c r="HD68" s="156"/>
      <c r="HE68" s="156"/>
      <c r="HF68" s="156"/>
      <c r="HG68" s="156"/>
      <c r="HH68" s="156"/>
      <c r="HI68" s="156"/>
      <c r="HJ68" s="156"/>
      <c r="HK68" s="156"/>
      <c r="HL68" s="156"/>
      <c r="HM68" s="156"/>
      <c r="HN68" s="156"/>
      <c r="HO68" s="156"/>
      <c r="HP68" s="156"/>
      <c r="HQ68" s="156"/>
      <c r="HR68" s="156"/>
      <c r="HS68" s="156"/>
      <c r="HT68" s="156"/>
      <c r="HU68" s="156"/>
      <c r="HV68" s="156"/>
      <c r="HW68" s="156"/>
    </row>
    <row r="69" spans="1:231" x14ac:dyDescent="0.3">
      <c r="A69" s="7">
        <v>70</v>
      </c>
      <c r="B69" s="7">
        <f>COUNTIFS($D$3:D69,D69,$F$3:F69,F69)</f>
        <v>1</v>
      </c>
      <c r="C69" s="442">
        <v>10345</v>
      </c>
      <c r="D69" s="443" t="s">
        <v>1271</v>
      </c>
      <c r="E69" s="16" t="s">
        <v>530</v>
      </c>
      <c r="F69" s="16">
        <v>406108419</v>
      </c>
      <c r="G69" s="11">
        <f t="shared" si="35"/>
        <v>79</v>
      </c>
      <c r="H69" s="16" t="s">
        <v>1272</v>
      </c>
      <c r="I69" s="18" t="s">
        <v>511</v>
      </c>
      <c r="J69" s="19" t="s">
        <v>35</v>
      </c>
      <c r="K69" s="16" t="s">
        <v>36</v>
      </c>
      <c r="L69" s="20">
        <v>6</v>
      </c>
      <c r="M69" s="16" t="s">
        <v>1273</v>
      </c>
      <c r="N69" s="16" t="s">
        <v>435</v>
      </c>
      <c r="O69" s="20"/>
      <c r="P69" s="16" t="s">
        <v>546</v>
      </c>
      <c r="Q69" s="20"/>
      <c r="R69" s="20"/>
      <c r="S69" s="51" t="s">
        <v>124</v>
      </c>
      <c r="T69" s="51" t="s">
        <v>124</v>
      </c>
      <c r="U69" s="51" t="s">
        <v>124</v>
      </c>
      <c r="V69" s="302" t="s">
        <v>573</v>
      </c>
      <c r="W69" s="51" t="s">
        <v>124</v>
      </c>
      <c r="X69" s="476" t="s">
        <v>124</v>
      </c>
      <c r="Y69" s="476" t="s">
        <v>124</v>
      </c>
      <c r="Z69" s="182"/>
      <c r="AA69" s="20"/>
      <c r="AB69" s="55"/>
      <c r="AC69" s="361">
        <v>193415</v>
      </c>
      <c r="AD69" s="755">
        <v>77</v>
      </c>
      <c r="AE69" s="11"/>
      <c r="AF69" s="11"/>
      <c r="AG69" s="504" t="s">
        <v>444</v>
      </c>
      <c r="AH69" s="558">
        <v>100</v>
      </c>
      <c r="AI69" s="7"/>
      <c r="AJ69" s="7"/>
      <c r="AK69" s="7"/>
      <c r="AL69" s="7"/>
      <c r="AM69" s="60"/>
      <c r="AN69" s="61"/>
      <c r="AO69" s="411">
        <v>18.100000000000001</v>
      </c>
      <c r="AP69" s="39">
        <v>62.4</v>
      </c>
      <c r="AQ69" s="40">
        <v>17</v>
      </c>
      <c r="AR69" s="41">
        <f t="shared" si="40"/>
        <v>97.5</v>
      </c>
      <c r="AS69" s="42">
        <f t="shared" si="41"/>
        <v>0.29006410256410259</v>
      </c>
      <c r="AT69" s="43">
        <f t="shared" si="42"/>
        <v>4.9310897435897436</v>
      </c>
      <c r="AU69" s="44">
        <f t="shared" si="43"/>
        <v>0.22795969773299748</v>
      </c>
      <c r="AV69" s="62">
        <v>16.586840000000002</v>
      </c>
      <c r="AW69" s="45">
        <f t="shared" si="44"/>
        <v>91.64</v>
      </c>
      <c r="AX69" s="46">
        <v>0.60816000000000003</v>
      </c>
      <c r="AY69" s="84">
        <v>3.36</v>
      </c>
      <c r="AZ69" s="64" t="s">
        <v>121</v>
      </c>
      <c r="BA69" s="221">
        <v>11.1</v>
      </c>
      <c r="BB69" s="222" t="s">
        <v>121</v>
      </c>
      <c r="BC69" s="67"/>
      <c r="BD69" s="67"/>
      <c r="BE69" s="67"/>
      <c r="BF69" s="67"/>
      <c r="BG69" s="67"/>
      <c r="BH69" s="7"/>
      <c r="BI69" s="83">
        <v>0.8</v>
      </c>
      <c r="BJ69" s="9">
        <v>41.6</v>
      </c>
      <c r="BK69" s="9">
        <v>58.4</v>
      </c>
      <c r="BL69" s="195">
        <f t="shared" si="32"/>
        <v>0.71232876712328774</v>
      </c>
      <c r="BM69" s="304" t="s">
        <v>121</v>
      </c>
      <c r="BN69" s="7" t="s">
        <v>121</v>
      </c>
      <c r="BO69" s="9" t="s">
        <v>121</v>
      </c>
      <c r="BP69" s="84">
        <v>3.3</v>
      </c>
      <c r="BQ69" s="282">
        <v>6.25</v>
      </c>
      <c r="BR69" s="49"/>
      <c r="BS69" s="80">
        <f t="shared" si="27"/>
        <v>62.1</v>
      </c>
      <c r="BT69" s="304" t="s">
        <v>121</v>
      </c>
      <c r="BU69" s="343" t="s">
        <v>121</v>
      </c>
      <c r="BV69" s="304" t="s">
        <v>121</v>
      </c>
      <c r="BW69" s="561">
        <f t="shared" si="33"/>
        <v>62.399999999999991</v>
      </c>
      <c r="BX69" s="84">
        <v>27.6</v>
      </c>
      <c r="BY69" s="84">
        <f t="shared" si="36"/>
        <v>17.343806646525678</v>
      </c>
      <c r="BZ69" s="84">
        <v>34.5</v>
      </c>
      <c r="CA69" s="84">
        <f t="shared" si="37"/>
        <v>21.679758308157094</v>
      </c>
      <c r="CB69" s="84">
        <v>37.200000000000003</v>
      </c>
      <c r="CC69" s="84">
        <f t="shared" si="38"/>
        <v>23.376435045317219</v>
      </c>
      <c r="CD69" s="304" t="s">
        <v>121</v>
      </c>
      <c r="CE69" s="7"/>
      <c r="CF69" s="7"/>
      <c r="CG69" s="7"/>
      <c r="CH69" s="7"/>
      <c r="CI69" s="7"/>
      <c r="CJ69" s="86">
        <v>77.900000000000006</v>
      </c>
      <c r="CK69" s="86">
        <v>67754</v>
      </c>
      <c r="CL69" s="45">
        <f t="shared" si="45"/>
        <v>0.8</v>
      </c>
      <c r="CM69" s="13"/>
      <c r="CN69" s="13"/>
      <c r="CO69" s="618"/>
      <c r="CP69" s="13"/>
      <c r="CQ69" s="13"/>
      <c r="CR69" s="13"/>
      <c r="CS69" s="13"/>
      <c r="CT69" s="13"/>
      <c r="CU69" s="7"/>
      <c r="CV69" s="7"/>
      <c r="CW69" s="752"/>
      <c r="CX69" s="121"/>
      <c r="CY69" s="45"/>
      <c r="CZ69" s="121">
        <v>3</v>
      </c>
      <c r="DA69" s="9" t="s">
        <v>17</v>
      </c>
      <c r="DB69" s="9" t="s">
        <v>17</v>
      </c>
      <c r="DC69" s="7"/>
      <c r="DD69" s="122" t="s">
        <v>1058</v>
      </c>
      <c r="DE69" s="11"/>
      <c r="DF69" s="11"/>
      <c r="DG69" s="328"/>
      <c r="DH69" s="11"/>
      <c r="DI69" s="10" t="s">
        <v>294</v>
      </c>
      <c r="DJ69" s="123" t="s">
        <v>444</v>
      </c>
      <c r="DK69" s="9">
        <v>2</v>
      </c>
      <c r="DL69" s="7"/>
      <c r="DM69" s="7"/>
      <c r="DN69" s="7"/>
      <c r="DO69" s="7"/>
      <c r="DP69" s="7"/>
      <c r="DQ69" s="7"/>
      <c r="DR69" s="11" t="s">
        <v>38</v>
      </c>
      <c r="DS69" s="11" t="s">
        <v>38</v>
      </c>
      <c r="DT69" s="11">
        <v>184</v>
      </c>
      <c r="DU69" s="11">
        <v>19</v>
      </c>
      <c r="DV69" s="11">
        <v>81</v>
      </c>
      <c r="DW69" s="11">
        <v>0.3</v>
      </c>
      <c r="DX69" s="11">
        <v>2156</v>
      </c>
      <c r="DY69" s="11" t="s">
        <v>38</v>
      </c>
      <c r="DZ69" s="11">
        <v>1.48</v>
      </c>
      <c r="EA69" s="11">
        <v>0</v>
      </c>
      <c r="EB69" s="7"/>
      <c r="EC69" s="116"/>
      <c r="ED69" s="125"/>
      <c r="EE69" s="125"/>
      <c r="EF69" s="7"/>
      <c r="EG69" s="7"/>
      <c r="EH69" s="7"/>
      <c r="EI69" s="7"/>
      <c r="EJ69" s="7"/>
      <c r="EK69" s="116"/>
      <c r="EL69" s="116"/>
      <c r="EM69" s="7"/>
      <c r="EN69" s="116"/>
      <c r="EO69" s="116"/>
      <c r="EP69" s="118"/>
      <c r="EQ69" s="114"/>
      <c r="ER69" s="297">
        <v>10345</v>
      </c>
      <c r="ES69" s="493">
        <v>42</v>
      </c>
      <c r="ET69" s="476">
        <v>66479</v>
      </c>
      <c r="EU69" s="476">
        <v>2</v>
      </c>
      <c r="EV69" s="494">
        <f t="shared" si="28"/>
        <v>3165.6666666666665</v>
      </c>
      <c r="EW69" s="495">
        <v>1174</v>
      </c>
      <c r="EX69" s="496">
        <f t="shared" si="29"/>
        <v>55.904761904761905</v>
      </c>
      <c r="EY69" s="489">
        <f t="shared" si="39"/>
        <v>335.42857142857144</v>
      </c>
      <c r="EZ69" s="689"/>
      <c r="FA69" s="628"/>
      <c r="FB69" s="628"/>
      <c r="FC69" s="608"/>
      <c r="FD69" s="629"/>
      <c r="FE69" s="630"/>
      <c r="FF69" s="631"/>
      <c r="FG69" s="610"/>
      <c r="FH69" s="756"/>
      <c r="FI69" s="754"/>
      <c r="FJ69" s="598"/>
      <c r="FK69" s="11"/>
      <c r="FL69" s="114"/>
      <c r="FM69" s="157">
        <f t="shared" si="31"/>
        <v>1.7659712089532034</v>
      </c>
      <c r="FN69" s="145">
        <f t="shared" si="34"/>
        <v>5.5904761904761908E-2</v>
      </c>
      <c r="FO69" s="114"/>
      <c r="FP69" s="157">
        <v>1.7659712089532034</v>
      </c>
      <c r="FQ69" s="145">
        <v>5.5904761904761908E-2</v>
      </c>
      <c r="FR69" s="147">
        <f>DT69/EX69</f>
        <v>3.2913117546848381</v>
      </c>
      <c r="FS69" s="114"/>
      <c r="FT69" s="114"/>
      <c r="FU69" s="114"/>
      <c r="FV69" s="114"/>
      <c r="FW69" s="114"/>
      <c r="FX69" s="55"/>
      <c r="FY69" s="152"/>
      <c r="FZ69" s="213"/>
      <c r="GA69" s="218">
        <v>0.3</v>
      </c>
      <c r="GB69" s="215"/>
      <c r="GC69" s="156"/>
      <c r="GD69" s="156"/>
      <c r="GE69" s="156"/>
      <c r="GF69" s="156"/>
      <c r="GG69" s="156"/>
      <c r="GH69" s="156"/>
      <c r="GI69" s="156"/>
      <c r="GJ69" s="156"/>
      <c r="GK69" s="156"/>
      <c r="GL69" s="156"/>
      <c r="GM69" s="156"/>
      <c r="GN69" s="156"/>
      <c r="GO69" s="156"/>
      <c r="GP69" s="156"/>
      <c r="GQ69" s="156"/>
      <c r="GR69" s="156"/>
      <c r="GS69" s="156"/>
      <c r="GT69" s="156"/>
      <c r="GU69" s="156"/>
      <c r="GV69" s="156"/>
      <c r="GW69" s="156"/>
      <c r="GX69" s="156"/>
      <c r="GY69" s="156"/>
      <c r="GZ69" s="156"/>
      <c r="HA69" s="156"/>
      <c r="HB69" s="156"/>
      <c r="HC69" s="156"/>
      <c r="HD69" s="156"/>
      <c r="HE69" s="156"/>
      <c r="HF69" s="156"/>
      <c r="HG69" s="156"/>
      <c r="HH69" s="156"/>
      <c r="HI69" s="156"/>
      <c r="HJ69" s="156"/>
      <c r="HK69" s="156"/>
      <c r="HL69" s="156"/>
      <c r="HM69" s="156"/>
      <c r="HN69" s="156"/>
      <c r="HO69" s="156"/>
      <c r="HP69" s="156"/>
      <c r="HQ69" s="156"/>
      <c r="HR69" s="156"/>
      <c r="HS69" s="156"/>
      <c r="HT69" s="156"/>
      <c r="HU69" s="156"/>
      <c r="HV69" s="156"/>
      <c r="HW69" s="156"/>
    </row>
    <row r="70" spans="1:231" x14ac:dyDescent="0.3">
      <c r="A70" s="7">
        <v>71</v>
      </c>
      <c r="B70" s="7">
        <f>COUNTIFS($D$3:D70,D70,$F$3:F70,F70)</f>
        <v>1</v>
      </c>
      <c r="C70" s="442">
        <v>10346</v>
      </c>
      <c r="D70" s="443" t="s">
        <v>1276</v>
      </c>
      <c r="E70" s="16" t="s">
        <v>589</v>
      </c>
      <c r="F70" s="16">
        <v>410319170</v>
      </c>
      <c r="G70" s="11">
        <f t="shared" si="35"/>
        <v>78</v>
      </c>
      <c r="H70" s="16" t="s">
        <v>1272</v>
      </c>
      <c r="I70" s="18" t="s">
        <v>511</v>
      </c>
      <c r="J70" s="19" t="s">
        <v>35</v>
      </c>
      <c r="K70" s="16" t="s">
        <v>36</v>
      </c>
      <c r="L70" s="20">
        <v>17</v>
      </c>
      <c r="M70" s="16" t="s">
        <v>907</v>
      </c>
      <c r="N70" s="16" t="s">
        <v>38</v>
      </c>
      <c r="O70" s="20"/>
      <c r="P70" s="16" t="s">
        <v>546</v>
      </c>
      <c r="Q70" s="20"/>
      <c r="R70" s="20"/>
      <c r="S70" s="51" t="s">
        <v>124</v>
      </c>
      <c r="T70" s="51" t="s">
        <v>124</v>
      </c>
      <c r="U70" s="51" t="s">
        <v>124</v>
      </c>
      <c r="V70" s="302" t="s">
        <v>573</v>
      </c>
      <c r="W70" s="51" t="s">
        <v>124</v>
      </c>
      <c r="X70" s="476" t="s">
        <v>124</v>
      </c>
      <c r="Y70" s="476" t="s">
        <v>124</v>
      </c>
      <c r="Z70" s="182"/>
      <c r="AA70" s="20"/>
      <c r="AB70" s="55"/>
      <c r="AC70" s="361">
        <v>63510</v>
      </c>
      <c r="AD70" s="755">
        <v>6</v>
      </c>
      <c r="AE70" s="11"/>
      <c r="AF70" s="11"/>
      <c r="AG70" s="504" t="s">
        <v>444</v>
      </c>
      <c r="AH70" s="558">
        <v>400</v>
      </c>
      <c r="AI70" s="7"/>
      <c r="AJ70" s="7"/>
      <c r="AK70" s="7"/>
      <c r="AL70" s="7"/>
      <c r="AM70" s="60"/>
      <c r="AN70" s="61"/>
      <c r="AO70" s="411">
        <v>24.5</v>
      </c>
      <c r="AP70" s="39">
        <v>62.3</v>
      </c>
      <c r="AQ70" s="40">
        <v>8.3000000000000007</v>
      </c>
      <c r="AR70" s="41">
        <f t="shared" si="40"/>
        <v>95.1</v>
      </c>
      <c r="AS70" s="42">
        <f t="shared" si="41"/>
        <v>0.39325842696629215</v>
      </c>
      <c r="AT70" s="43">
        <f t="shared" si="42"/>
        <v>3.2640449438202253</v>
      </c>
      <c r="AU70" s="44">
        <f t="shared" si="43"/>
        <v>0.34702549575070823</v>
      </c>
      <c r="AV70" s="62">
        <v>21.807450000000003</v>
      </c>
      <c r="AW70" s="45">
        <f t="shared" si="44"/>
        <v>89.01</v>
      </c>
      <c r="AX70" s="46">
        <v>1.4675499999999999</v>
      </c>
      <c r="AY70" s="84">
        <v>5.99</v>
      </c>
      <c r="AZ70" s="64" t="s">
        <v>121</v>
      </c>
      <c r="BA70" s="221">
        <v>0</v>
      </c>
      <c r="BB70" s="222" t="s">
        <v>121</v>
      </c>
      <c r="BC70" s="67"/>
      <c r="BD70" s="67"/>
      <c r="BE70" s="67"/>
      <c r="BF70" s="67"/>
      <c r="BG70" s="67"/>
      <c r="BH70" s="7"/>
      <c r="BI70" s="83"/>
      <c r="BJ70" s="9">
        <v>27</v>
      </c>
      <c r="BK70" s="9">
        <v>73</v>
      </c>
      <c r="BL70" s="78">
        <f t="shared" si="32"/>
        <v>0.36986301369863012</v>
      </c>
      <c r="BM70" s="304" t="s">
        <v>121</v>
      </c>
      <c r="BN70" s="7" t="s">
        <v>121</v>
      </c>
      <c r="BO70" s="9" t="s">
        <v>121</v>
      </c>
      <c r="BP70" s="84">
        <v>0</v>
      </c>
      <c r="BQ70" s="282">
        <v>0</v>
      </c>
      <c r="BR70" s="49"/>
      <c r="BS70" s="80">
        <f t="shared" si="27"/>
        <v>53.9</v>
      </c>
      <c r="BT70" s="304" t="s">
        <v>121</v>
      </c>
      <c r="BU70" s="343" t="s">
        <v>121</v>
      </c>
      <c r="BV70" s="304" t="s">
        <v>121</v>
      </c>
      <c r="BW70" s="561">
        <f t="shared" si="33"/>
        <v>62.29999999999999</v>
      </c>
      <c r="BX70" s="84">
        <v>26.4</v>
      </c>
      <c r="BY70" s="84">
        <f t="shared" si="36"/>
        <v>17.061410788381739</v>
      </c>
      <c r="BZ70" s="84">
        <v>27.5</v>
      </c>
      <c r="CA70" s="84">
        <f t="shared" si="37"/>
        <v>17.772302904564313</v>
      </c>
      <c r="CB70" s="84">
        <v>42.5</v>
      </c>
      <c r="CC70" s="84">
        <f t="shared" si="38"/>
        <v>27.466286307053942</v>
      </c>
      <c r="CD70" s="304" t="s">
        <v>121</v>
      </c>
      <c r="CE70" s="7"/>
      <c r="CF70" s="7"/>
      <c r="CG70" s="7"/>
      <c r="CH70" s="7"/>
      <c r="CI70" s="7"/>
      <c r="CJ70" s="86"/>
      <c r="CK70" s="86"/>
      <c r="CL70" s="45">
        <f t="shared" si="45"/>
        <v>0.96</v>
      </c>
      <c r="CM70" s="13"/>
      <c r="CN70" s="13"/>
      <c r="CO70" s="618"/>
      <c r="CP70" s="13"/>
      <c r="CQ70" s="13"/>
      <c r="CR70" s="13"/>
      <c r="CS70" s="13"/>
      <c r="CT70" s="13"/>
      <c r="CU70" s="7"/>
      <c r="CV70" s="7"/>
      <c r="CW70" s="752"/>
      <c r="CX70" s="121"/>
      <c r="CY70" s="45"/>
      <c r="CZ70" s="121">
        <v>3</v>
      </c>
      <c r="DA70" s="9" t="s">
        <v>884</v>
      </c>
      <c r="DB70" s="9" t="s">
        <v>884</v>
      </c>
      <c r="DC70" s="7"/>
      <c r="DD70" s="122" t="s">
        <v>1058</v>
      </c>
      <c r="DE70" s="11"/>
      <c r="DF70" s="11"/>
      <c r="DG70" s="328"/>
      <c r="DH70" s="11"/>
      <c r="DI70" s="10" t="s">
        <v>297</v>
      </c>
      <c r="DJ70" s="123" t="s">
        <v>444</v>
      </c>
      <c r="DK70" s="9">
        <v>2</v>
      </c>
      <c r="DL70" s="7"/>
      <c r="DM70" s="7" t="s">
        <v>511</v>
      </c>
      <c r="DN70" s="7"/>
      <c r="DO70" s="7"/>
      <c r="DP70" s="7"/>
      <c r="DQ70" s="7"/>
      <c r="DR70" s="11" t="s">
        <v>38</v>
      </c>
      <c r="DS70" s="11" t="s">
        <v>38</v>
      </c>
      <c r="DT70" s="11">
        <v>300</v>
      </c>
      <c r="DU70" s="11">
        <v>40</v>
      </c>
      <c r="DV70" s="11">
        <v>60</v>
      </c>
      <c r="DW70" s="11" t="s">
        <v>38</v>
      </c>
      <c r="DX70" s="11" t="s">
        <v>38</v>
      </c>
      <c r="DY70" s="11" t="s">
        <v>38</v>
      </c>
      <c r="DZ70" s="11" t="s">
        <v>38</v>
      </c>
      <c r="EA70" s="11">
        <v>0</v>
      </c>
      <c r="EB70" s="7"/>
      <c r="EC70" s="116"/>
      <c r="ED70" s="125"/>
      <c r="EE70" s="125"/>
      <c r="EF70" s="7">
        <v>25</v>
      </c>
      <c r="EG70" s="212">
        <v>3</v>
      </c>
      <c r="EH70" s="7">
        <v>1</v>
      </c>
      <c r="EI70" s="7" t="s">
        <v>299</v>
      </c>
      <c r="EJ70" s="7" t="s">
        <v>299</v>
      </c>
      <c r="EK70" s="115" t="s">
        <v>299</v>
      </c>
      <c r="EL70" s="116">
        <v>2</v>
      </c>
      <c r="EM70" s="7"/>
      <c r="EN70" s="116">
        <v>3</v>
      </c>
      <c r="EO70" s="116">
        <v>2</v>
      </c>
      <c r="EP70" s="118"/>
      <c r="EQ70" s="114"/>
      <c r="ER70" s="492">
        <v>10346</v>
      </c>
      <c r="ES70" s="493">
        <v>38</v>
      </c>
      <c r="ET70" s="476">
        <v>10784</v>
      </c>
      <c r="EU70" s="476">
        <v>2</v>
      </c>
      <c r="EV70" s="494">
        <f t="shared" si="28"/>
        <v>567.57894736842104</v>
      </c>
      <c r="EW70" s="495">
        <v>2303</v>
      </c>
      <c r="EX70" s="496">
        <f t="shared" si="29"/>
        <v>121.21052631578948</v>
      </c>
      <c r="EY70" s="489">
        <f t="shared" si="39"/>
        <v>2060.5789473684213</v>
      </c>
      <c r="EZ70" s="689"/>
      <c r="FA70" s="628"/>
      <c r="FB70" s="628"/>
      <c r="FC70" s="608"/>
      <c r="FD70" s="629"/>
      <c r="FE70" s="630"/>
      <c r="FF70" s="631"/>
      <c r="FG70" s="610"/>
      <c r="FH70" s="756"/>
      <c r="FI70" s="754"/>
      <c r="FJ70" s="598"/>
      <c r="FK70" s="11"/>
      <c r="FL70" s="557"/>
      <c r="FM70" s="157">
        <f t="shared" si="31"/>
        <v>21.355712166172108</v>
      </c>
      <c r="FN70" s="145">
        <f t="shared" si="34"/>
        <v>0.12121052631578948</v>
      </c>
      <c r="FO70" s="114"/>
      <c r="FP70" s="157">
        <v>21.355712166172108</v>
      </c>
      <c r="FQ70" s="145">
        <v>0.12121052631578948</v>
      </c>
      <c r="FR70" s="147">
        <f>DT70/EX70</f>
        <v>2.4750325662179766</v>
      </c>
      <c r="FS70" s="148" t="s">
        <v>423</v>
      </c>
      <c r="FT70" s="112" t="s">
        <v>813</v>
      </c>
      <c r="FU70" s="49" t="s">
        <v>423</v>
      </c>
      <c r="FV70" s="112" t="s">
        <v>1277</v>
      </c>
      <c r="FW70" s="112" t="s">
        <v>1278</v>
      </c>
      <c r="FX70" s="158">
        <v>10346</v>
      </c>
      <c r="FY70" s="159" t="s">
        <v>1137</v>
      </c>
      <c r="FZ70" s="350">
        <v>0.35435856360000001</v>
      </c>
      <c r="GA70" s="161">
        <v>0.24530554149049996</v>
      </c>
      <c r="GB70" s="162">
        <v>0.20600498499999911</v>
      </c>
      <c r="GC70" s="163"/>
      <c r="GD70" s="163"/>
      <c r="GE70" s="163"/>
      <c r="GF70" s="163"/>
      <c r="GG70" s="163"/>
      <c r="GH70" s="163"/>
      <c r="GI70" s="163"/>
      <c r="GJ70" s="163"/>
      <c r="GK70" s="163"/>
      <c r="GL70" s="163"/>
      <c r="GM70" s="163"/>
      <c r="GN70" s="163"/>
      <c r="GO70" s="163"/>
      <c r="GP70" s="163"/>
      <c r="GQ70" s="163"/>
      <c r="GR70" s="166"/>
      <c r="GS70" s="163"/>
      <c r="GT70" s="163"/>
      <c r="GU70" s="163"/>
      <c r="GV70" s="163"/>
      <c r="GW70" s="163"/>
      <c r="GX70" s="163"/>
      <c r="GY70" s="163"/>
      <c r="GZ70" s="163"/>
      <c r="HA70" s="163"/>
      <c r="HB70" s="163"/>
      <c r="HC70" s="163"/>
      <c r="HD70" s="163"/>
      <c r="HE70" s="163"/>
      <c r="HF70" s="163"/>
      <c r="HG70" s="163"/>
      <c r="HH70" s="163"/>
      <c r="HI70" s="163"/>
      <c r="HJ70" s="163"/>
      <c r="HK70" s="163"/>
      <c r="HL70" s="163"/>
      <c r="HM70" s="163"/>
      <c r="HN70" s="163"/>
      <c r="HO70" s="163"/>
      <c r="HP70" s="163"/>
      <c r="HQ70" s="163"/>
      <c r="HR70" s="163"/>
      <c r="HS70" s="163"/>
      <c r="HT70" s="163"/>
      <c r="HU70" s="163"/>
      <c r="HV70" s="163"/>
      <c r="HW70" s="163"/>
    </row>
    <row r="71" spans="1:231" x14ac:dyDescent="0.3">
      <c r="A71" s="7">
        <v>72</v>
      </c>
      <c r="B71" s="7">
        <f>COUNTIFS($D$3:D71,D71,$F$3:F71,F71)</f>
        <v>1</v>
      </c>
      <c r="C71" s="442">
        <v>10347</v>
      </c>
      <c r="D71" s="443" t="s">
        <v>1284</v>
      </c>
      <c r="E71" s="16" t="s">
        <v>1285</v>
      </c>
      <c r="F71" s="16">
        <v>8809225821</v>
      </c>
      <c r="G71" s="11">
        <f t="shared" si="35"/>
        <v>31</v>
      </c>
      <c r="H71" s="16" t="s">
        <v>1272</v>
      </c>
      <c r="I71" s="18" t="s">
        <v>1286</v>
      </c>
      <c r="J71" s="19" t="s">
        <v>35</v>
      </c>
      <c r="K71" s="16" t="s">
        <v>36</v>
      </c>
      <c r="L71" s="20">
        <v>5</v>
      </c>
      <c r="M71" s="16" t="s">
        <v>907</v>
      </c>
      <c r="N71" s="16" t="s">
        <v>38</v>
      </c>
      <c r="O71" s="20"/>
      <c r="P71" s="16" t="s">
        <v>546</v>
      </c>
      <c r="Q71" s="20"/>
      <c r="R71" s="20"/>
      <c r="S71" s="51" t="s">
        <v>124</v>
      </c>
      <c r="T71" s="51" t="s">
        <v>124</v>
      </c>
      <c r="U71" s="51" t="s">
        <v>124</v>
      </c>
      <c r="V71" s="302" t="s">
        <v>573</v>
      </c>
      <c r="W71" s="51" t="s">
        <v>124</v>
      </c>
      <c r="X71" s="476" t="s">
        <v>124</v>
      </c>
      <c r="Y71" s="476" t="s">
        <v>124</v>
      </c>
      <c r="Z71" s="182"/>
      <c r="AA71" s="20"/>
      <c r="AB71" s="55"/>
      <c r="AC71" s="361">
        <v>76730</v>
      </c>
      <c r="AD71" s="755">
        <v>7</v>
      </c>
      <c r="AE71" s="11"/>
      <c r="AF71" s="11"/>
      <c r="AG71" s="58" t="s">
        <v>444</v>
      </c>
      <c r="AH71" s="558">
        <v>400</v>
      </c>
      <c r="AI71" s="7"/>
      <c r="AJ71" s="7"/>
      <c r="AK71" s="7"/>
      <c r="AL71" s="7"/>
      <c r="AM71" s="60"/>
      <c r="AN71" s="61"/>
      <c r="AO71" s="934">
        <v>28.5</v>
      </c>
      <c r="AP71" s="39">
        <v>62.3</v>
      </c>
      <c r="AQ71" s="40">
        <v>4.5999999999999996</v>
      </c>
      <c r="AR71" s="41">
        <f t="shared" si="40"/>
        <v>95.399999999999991</v>
      </c>
      <c r="AS71" s="42">
        <f t="shared" si="41"/>
        <v>0.4574638844301766</v>
      </c>
      <c r="AT71" s="43">
        <f t="shared" si="42"/>
        <v>2.1043338683788124</v>
      </c>
      <c r="AU71" s="44">
        <f t="shared" si="43"/>
        <v>0.42600896860986553</v>
      </c>
      <c r="AV71" s="62">
        <v>26.775750000000002</v>
      </c>
      <c r="AW71" s="45">
        <f t="shared" si="44"/>
        <v>93.95</v>
      </c>
      <c r="AX71" s="46">
        <v>0.29925000000000002</v>
      </c>
      <c r="AY71" s="84">
        <v>1.05</v>
      </c>
      <c r="AZ71" s="64" t="s">
        <v>121</v>
      </c>
      <c r="BA71" s="221">
        <v>0</v>
      </c>
      <c r="BB71" s="222" t="s">
        <v>121</v>
      </c>
      <c r="BC71" s="67"/>
      <c r="BD71" s="67"/>
      <c r="BE71" s="67"/>
      <c r="BF71" s="67"/>
      <c r="BG71" s="67"/>
      <c r="BH71" s="7"/>
      <c r="BI71" s="83"/>
      <c r="BJ71" s="9">
        <v>25.2</v>
      </c>
      <c r="BK71" s="9">
        <v>74.8</v>
      </c>
      <c r="BL71" s="78">
        <f t="shared" si="32"/>
        <v>0.33689839572192515</v>
      </c>
      <c r="BM71" s="304" t="s">
        <v>121</v>
      </c>
      <c r="BN71" s="7" t="s">
        <v>121</v>
      </c>
      <c r="BO71" s="9" t="s">
        <v>121</v>
      </c>
      <c r="BP71" s="84">
        <v>0</v>
      </c>
      <c r="BQ71" s="282">
        <v>0</v>
      </c>
      <c r="BR71" s="49"/>
      <c r="BS71" s="80">
        <f t="shared" si="27"/>
        <v>27.5</v>
      </c>
      <c r="BT71" s="304" t="s">
        <v>121</v>
      </c>
      <c r="BU71" s="343" t="s">
        <v>121</v>
      </c>
      <c r="BV71" s="304" t="s">
        <v>121</v>
      </c>
      <c r="BW71" s="561">
        <f t="shared" si="33"/>
        <v>62.29999999999999</v>
      </c>
      <c r="BX71" s="84">
        <v>11.5</v>
      </c>
      <c r="BY71" s="84">
        <f t="shared" si="36"/>
        <v>7.280995934959348</v>
      </c>
      <c r="BZ71" s="84">
        <v>16</v>
      </c>
      <c r="CA71" s="84">
        <f t="shared" si="37"/>
        <v>10.130081300813007</v>
      </c>
      <c r="CB71" s="84">
        <v>70.900000000000006</v>
      </c>
      <c r="CC71" s="84">
        <f t="shared" si="38"/>
        <v>44.888922764227637</v>
      </c>
      <c r="CD71" s="304" t="s">
        <v>121</v>
      </c>
      <c r="CE71" s="7"/>
      <c r="CF71" s="7"/>
      <c r="CG71" s="7"/>
      <c r="CH71" s="7"/>
      <c r="CI71" s="7"/>
      <c r="CJ71" s="86"/>
      <c r="CK71" s="86"/>
      <c r="CL71" s="45">
        <f t="shared" si="45"/>
        <v>0.71875</v>
      </c>
      <c r="CM71" s="13"/>
      <c r="CN71" s="13"/>
      <c r="CO71" s="618"/>
      <c r="CP71" s="13"/>
      <c r="CQ71" s="13"/>
      <c r="CR71" s="13"/>
      <c r="CS71" s="13"/>
      <c r="CT71" s="13"/>
      <c r="CU71" s="7"/>
      <c r="CV71" s="7"/>
      <c r="CW71" s="752"/>
      <c r="CX71" s="121"/>
      <c r="CY71" s="45"/>
      <c r="CZ71" s="49"/>
      <c r="DA71" s="9" t="s">
        <v>884</v>
      </c>
      <c r="DB71" s="9" t="s">
        <v>884</v>
      </c>
      <c r="DC71" s="7"/>
      <c r="DD71" s="122" t="s">
        <v>1058</v>
      </c>
      <c r="DE71" s="11"/>
      <c r="DF71" s="11"/>
      <c r="DG71" s="328"/>
      <c r="DH71" s="11"/>
      <c r="DI71" s="10" t="s">
        <v>297</v>
      </c>
      <c r="DJ71" s="123" t="s">
        <v>444</v>
      </c>
      <c r="DK71" s="9">
        <v>2</v>
      </c>
      <c r="DL71" s="7"/>
      <c r="DM71" s="7"/>
      <c r="DN71" s="7"/>
      <c r="DO71" s="7"/>
      <c r="DP71" s="7"/>
      <c r="DQ71" s="7"/>
      <c r="DR71" s="11" t="s">
        <v>38</v>
      </c>
      <c r="DS71" s="11" t="s">
        <v>38</v>
      </c>
      <c r="DT71" s="11">
        <v>277</v>
      </c>
      <c r="DU71" s="11">
        <v>15.9</v>
      </c>
      <c r="DV71" s="11">
        <v>84.1</v>
      </c>
      <c r="DW71" s="11">
        <v>0.2</v>
      </c>
      <c r="DX71" s="11" t="s">
        <v>38</v>
      </c>
      <c r="DY71" s="11" t="s">
        <v>38</v>
      </c>
      <c r="DZ71" s="11">
        <v>2.0499999999999998</v>
      </c>
      <c r="EA71" s="11">
        <v>0</v>
      </c>
      <c r="EB71" s="7"/>
      <c r="EC71" s="116"/>
      <c r="ED71" s="125"/>
      <c r="EE71" s="125"/>
      <c r="EF71" s="7"/>
      <c r="EG71" s="7"/>
      <c r="EH71" s="7"/>
      <c r="EI71" s="7"/>
      <c r="EJ71" s="7"/>
      <c r="EK71" s="115"/>
      <c r="EL71" s="116"/>
      <c r="EM71" s="7"/>
      <c r="EN71" s="116"/>
      <c r="EO71" s="116"/>
      <c r="EP71" s="949"/>
      <c r="EQ71" s="114"/>
      <c r="ER71" s="492">
        <v>10347</v>
      </c>
      <c r="ES71" s="493">
        <v>51</v>
      </c>
      <c r="ET71" s="476">
        <v>27566</v>
      </c>
      <c r="EU71" s="476">
        <v>2</v>
      </c>
      <c r="EV71" s="494">
        <f t="shared" si="28"/>
        <v>1081.0196078431372</v>
      </c>
      <c r="EW71" s="495">
        <v>7244</v>
      </c>
      <c r="EX71" s="496">
        <f t="shared" si="29"/>
        <v>284.07843137254901</v>
      </c>
      <c r="EY71" s="489">
        <f t="shared" si="39"/>
        <v>1420.392156862745</v>
      </c>
      <c r="EZ71" s="689"/>
      <c r="FA71" s="628"/>
      <c r="FB71" s="628"/>
      <c r="FC71" s="608"/>
      <c r="FD71" s="629"/>
      <c r="FE71" s="630"/>
      <c r="FF71" s="631"/>
      <c r="FG71" s="610"/>
      <c r="FH71" s="756"/>
      <c r="FI71" s="754"/>
      <c r="FJ71" s="598"/>
      <c r="FK71" s="11"/>
      <c r="FL71" s="114"/>
      <c r="FM71" s="157">
        <f t="shared" si="31"/>
        <v>26.278749183777116</v>
      </c>
      <c r="FN71" s="145">
        <f t="shared" si="34"/>
        <v>0.28407843137254901</v>
      </c>
      <c r="FO71" s="114"/>
      <c r="FP71" s="157">
        <v>26.278749183777116</v>
      </c>
      <c r="FQ71" s="145">
        <v>0.28407843137254901</v>
      </c>
      <c r="FR71" s="147">
        <f>DT71/EX71</f>
        <v>0.97508282716731087</v>
      </c>
      <c r="FS71" s="148"/>
      <c r="FT71" s="112"/>
      <c r="FU71" s="49"/>
      <c r="FV71" s="112"/>
      <c r="FW71" s="112"/>
      <c r="FX71" s="262"/>
      <c r="FY71" s="152"/>
      <c r="FZ71" s="263"/>
      <c r="GA71" s="991">
        <v>0.2</v>
      </c>
      <c r="GB71" s="264"/>
      <c r="GC71" s="156"/>
      <c r="GD71" s="156"/>
      <c r="GE71" s="156"/>
      <c r="GF71" s="156"/>
      <c r="GG71" s="156"/>
      <c r="GH71" s="156"/>
      <c r="GI71" s="156"/>
      <c r="GJ71" s="156"/>
      <c r="GK71" s="156"/>
      <c r="GL71" s="156"/>
      <c r="GM71" s="156"/>
      <c r="GN71" s="156"/>
      <c r="GO71" s="156"/>
      <c r="GP71" s="156"/>
      <c r="GQ71" s="156"/>
      <c r="GR71" s="156"/>
      <c r="GS71" s="156"/>
      <c r="GT71" s="156"/>
      <c r="GU71" s="156"/>
      <c r="GV71" s="156"/>
      <c r="GW71" s="156"/>
      <c r="GX71" s="156"/>
      <c r="GY71" s="156"/>
      <c r="GZ71" s="156"/>
      <c r="HA71" s="156"/>
      <c r="HB71" s="156"/>
      <c r="HC71" s="156"/>
      <c r="HD71" s="156"/>
      <c r="HE71" s="156"/>
      <c r="HF71" s="156"/>
      <c r="HG71" s="156"/>
      <c r="HH71" s="156"/>
      <c r="HI71" s="156"/>
      <c r="HJ71" s="156"/>
      <c r="HK71" s="156"/>
      <c r="HL71" s="156"/>
      <c r="HM71" s="156"/>
      <c r="HN71" s="156"/>
      <c r="HO71" s="156"/>
      <c r="HP71" s="156"/>
      <c r="HQ71" s="156"/>
      <c r="HR71" s="156"/>
      <c r="HS71" s="156"/>
      <c r="HT71" s="156"/>
      <c r="HU71" s="156"/>
      <c r="HV71" s="156"/>
      <c r="HW71" s="156"/>
    </row>
    <row r="72" spans="1:231" x14ac:dyDescent="0.3">
      <c r="A72" s="7">
        <v>78</v>
      </c>
      <c r="B72" s="7">
        <f>COUNTIFS($D$3:D72,D72,$F$3:F72,F72)</f>
        <v>1</v>
      </c>
      <c r="C72" s="14">
        <v>10374</v>
      </c>
      <c r="D72" s="328" t="s">
        <v>981</v>
      </c>
      <c r="E72" s="17" t="s">
        <v>982</v>
      </c>
      <c r="F72" s="17">
        <v>535227156</v>
      </c>
      <c r="G72" s="11">
        <v>66</v>
      </c>
      <c r="H72" s="17" t="s">
        <v>983</v>
      </c>
      <c r="I72" s="470" t="s">
        <v>984</v>
      </c>
      <c r="J72" s="380" t="s">
        <v>35</v>
      </c>
      <c r="K72" s="11" t="s">
        <v>36</v>
      </c>
      <c r="L72" s="11">
        <v>4</v>
      </c>
      <c r="M72" s="17" t="s">
        <v>554</v>
      </c>
      <c r="N72" s="11" t="s">
        <v>38</v>
      </c>
      <c r="O72" s="11"/>
      <c r="P72" s="11" t="s">
        <v>546</v>
      </c>
      <c r="Q72" s="11"/>
      <c r="R72" s="11"/>
      <c r="S72" s="454" t="s">
        <v>124</v>
      </c>
      <c r="T72" s="454" t="s">
        <v>124</v>
      </c>
      <c r="U72" s="454" t="s">
        <v>124</v>
      </c>
      <c r="V72" s="474" t="s">
        <v>573</v>
      </c>
      <c r="W72" s="454" t="s">
        <v>124</v>
      </c>
      <c r="X72" s="454" t="s">
        <v>124</v>
      </c>
      <c r="Y72" s="476" t="s">
        <v>124</v>
      </c>
      <c r="Z72" s="455"/>
      <c r="AA72" s="11"/>
      <c r="AB72" s="55"/>
      <c r="AC72" s="361" t="s">
        <v>124</v>
      </c>
      <c r="AD72" s="755" t="s">
        <v>124</v>
      </c>
      <c r="AE72" s="11"/>
      <c r="AF72" s="11"/>
      <c r="AG72" s="504" t="s">
        <v>444</v>
      </c>
      <c r="AH72" s="558">
        <v>100</v>
      </c>
      <c r="AI72" s="7"/>
      <c r="AJ72" s="7"/>
      <c r="AK72" s="7"/>
      <c r="AL72" s="7"/>
      <c r="AM72" s="60"/>
      <c r="AN72" s="61"/>
      <c r="AO72" s="411">
        <v>17.8</v>
      </c>
      <c r="AP72" s="39">
        <v>76.5</v>
      </c>
      <c r="AQ72" s="40">
        <v>3.27</v>
      </c>
      <c r="AR72" s="41">
        <f t="shared" si="40"/>
        <v>97.57</v>
      </c>
      <c r="AS72" s="42">
        <f t="shared" si="41"/>
        <v>0.23267973856209151</v>
      </c>
      <c r="AT72" s="43">
        <f t="shared" si="42"/>
        <v>0.76086274509803919</v>
      </c>
      <c r="AU72" s="44">
        <f t="shared" si="43"/>
        <v>0.22314153190422467</v>
      </c>
      <c r="AV72" s="62">
        <v>15.738760000000003</v>
      </c>
      <c r="AW72" s="45">
        <f t="shared" si="44"/>
        <v>88.42</v>
      </c>
      <c r="AX72" s="46">
        <v>1.1712400000000001</v>
      </c>
      <c r="AY72" s="84">
        <v>6.58</v>
      </c>
      <c r="AZ72" s="64" t="s">
        <v>121</v>
      </c>
      <c r="BA72" s="221">
        <v>13.6</v>
      </c>
      <c r="BB72" s="222" t="s">
        <v>121</v>
      </c>
      <c r="BC72" s="67"/>
      <c r="BD72" s="67"/>
      <c r="BE72" s="67"/>
      <c r="BF72" s="67"/>
      <c r="BG72" s="67"/>
      <c r="BH72" s="7"/>
      <c r="BI72" s="83"/>
      <c r="BJ72" s="9">
        <v>29.1</v>
      </c>
      <c r="BK72" s="9">
        <v>70.900000000000006</v>
      </c>
      <c r="BL72" s="78">
        <f t="shared" si="32"/>
        <v>0.41043723554301831</v>
      </c>
      <c r="BM72" s="304" t="s">
        <v>121</v>
      </c>
      <c r="BN72" s="7" t="s">
        <v>121</v>
      </c>
      <c r="BO72" s="9" t="s">
        <v>121</v>
      </c>
      <c r="BP72" s="84">
        <v>1.36</v>
      </c>
      <c r="BQ72" s="282">
        <v>1.68</v>
      </c>
      <c r="BR72" s="49"/>
      <c r="BS72" s="80">
        <f t="shared" ref="BS72:BS103" si="46">BX72+BZ72</f>
        <v>59.4</v>
      </c>
      <c r="BT72" s="304" t="s">
        <v>121</v>
      </c>
      <c r="BU72" s="343" t="s">
        <v>121</v>
      </c>
      <c r="BV72" s="304" t="s">
        <v>121</v>
      </c>
      <c r="BW72" s="346">
        <f t="shared" si="33"/>
        <v>76.5</v>
      </c>
      <c r="BX72" s="84">
        <v>33</v>
      </c>
      <c r="BY72" s="84">
        <f t="shared" si="36"/>
        <v>25.448588709677423</v>
      </c>
      <c r="BZ72" s="84">
        <v>26.4</v>
      </c>
      <c r="CA72" s="84">
        <f t="shared" si="37"/>
        <v>20.358870967741936</v>
      </c>
      <c r="CB72" s="84">
        <v>39.799999999999997</v>
      </c>
      <c r="CC72" s="84">
        <f t="shared" si="38"/>
        <v>30.692540322580648</v>
      </c>
      <c r="CD72" s="304" t="s">
        <v>121</v>
      </c>
      <c r="CE72" s="7"/>
      <c r="CF72" s="7"/>
      <c r="CG72" s="7"/>
      <c r="CH72" s="7"/>
      <c r="CI72" s="7"/>
      <c r="CJ72" s="86"/>
      <c r="CK72" s="86"/>
      <c r="CL72" s="45">
        <f t="shared" si="45"/>
        <v>1.25</v>
      </c>
      <c r="CM72" s="13"/>
      <c r="CN72" s="13"/>
      <c r="CO72" s="618"/>
      <c r="CP72" s="13"/>
      <c r="CQ72" s="13"/>
      <c r="CR72" s="13"/>
      <c r="CS72" s="13"/>
      <c r="CT72" s="13"/>
      <c r="CU72" s="7"/>
      <c r="CV72" s="7"/>
      <c r="CW72" s="752"/>
      <c r="CX72" s="121"/>
      <c r="CY72" s="45"/>
      <c r="CZ72" s="49"/>
      <c r="DA72" s="9" t="s">
        <v>17</v>
      </c>
      <c r="DB72" s="9" t="s">
        <v>17</v>
      </c>
      <c r="DC72" s="7"/>
      <c r="DD72" s="122" t="s">
        <v>901</v>
      </c>
      <c r="DE72" s="11"/>
      <c r="DF72" s="11"/>
      <c r="DG72" s="328"/>
      <c r="DH72" s="11"/>
      <c r="DI72" s="10" t="s">
        <v>294</v>
      </c>
      <c r="DJ72" s="123" t="s">
        <v>444</v>
      </c>
      <c r="DK72" s="9">
        <v>2</v>
      </c>
      <c r="DL72" s="7"/>
      <c r="DM72" s="49"/>
      <c r="DN72" s="7"/>
      <c r="DO72" s="7"/>
      <c r="DP72" s="7"/>
      <c r="DQ72" s="7"/>
      <c r="DR72" s="11" t="s">
        <v>38</v>
      </c>
      <c r="DS72" s="11" t="s">
        <v>38</v>
      </c>
      <c r="DT72" s="11">
        <v>133</v>
      </c>
      <c r="DU72" s="11">
        <v>23.3</v>
      </c>
      <c r="DV72" s="11">
        <v>76.7</v>
      </c>
      <c r="DW72" s="11" t="s">
        <v>38</v>
      </c>
      <c r="DX72" s="11" t="s">
        <v>38</v>
      </c>
      <c r="DY72" s="11" t="s">
        <v>38</v>
      </c>
      <c r="DZ72" s="11" t="s">
        <v>38</v>
      </c>
      <c r="EA72" s="11">
        <v>0</v>
      </c>
      <c r="EB72" s="7"/>
      <c r="EC72" s="116"/>
      <c r="ED72" s="125"/>
      <c r="EE72" s="125"/>
      <c r="EF72" s="7"/>
      <c r="EG72" s="7"/>
      <c r="EH72" s="7"/>
      <c r="EI72" s="7"/>
      <c r="EJ72" s="7"/>
      <c r="EK72" s="115"/>
      <c r="EL72" s="116"/>
      <c r="EM72" s="7"/>
      <c r="EN72" s="116"/>
      <c r="EO72" s="116"/>
      <c r="EP72" s="118"/>
      <c r="EQ72" s="114"/>
      <c r="ER72" s="492">
        <v>10374</v>
      </c>
      <c r="ES72" s="493">
        <v>69</v>
      </c>
      <c r="ET72" s="476">
        <v>12868</v>
      </c>
      <c r="EU72" s="476">
        <v>2</v>
      </c>
      <c r="EV72" s="494">
        <f t="shared" si="28"/>
        <v>372.98550724637681</v>
      </c>
      <c r="EW72" s="495">
        <v>1068</v>
      </c>
      <c r="EX72" s="496">
        <f t="shared" si="29"/>
        <v>30.956521739130434</v>
      </c>
      <c r="EY72" s="489">
        <f t="shared" si="39"/>
        <v>123.82608695652173</v>
      </c>
      <c r="EZ72" s="689"/>
      <c r="FA72" s="628"/>
      <c r="FB72" s="628"/>
      <c r="FC72" s="608"/>
      <c r="FD72" s="629"/>
      <c r="FE72" s="630"/>
      <c r="FF72" s="631"/>
      <c r="FG72" s="610"/>
      <c r="FH72" s="756"/>
      <c r="FI72" s="754"/>
      <c r="FJ72" s="598"/>
      <c r="FK72" s="11"/>
      <c r="FL72" s="114"/>
      <c r="FM72" s="157">
        <f t="shared" si="31"/>
        <v>8.2996580665216033</v>
      </c>
      <c r="FN72" s="145">
        <f t="shared" si="34"/>
        <v>3.0956521739130435E-2</v>
      </c>
      <c r="FO72" s="114"/>
      <c r="FP72" s="157">
        <v>8.2996580665216033</v>
      </c>
      <c r="FQ72" s="145">
        <v>3.0956521739130435E-2</v>
      </c>
      <c r="FR72" s="147">
        <f>DT72/EX72</f>
        <v>4.2963483146067416</v>
      </c>
      <c r="FS72" s="148"/>
      <c r="FT72" s="112"/>
      <c r="FU72" s="49"/>
      <c r="FV72" s="112"/>
      <c r="FW72" s="112"/>
      <c r="FX72" s="262"/>
      <c r="FY72" s="152"/>
      <c r="FZ72" s="263"/>
      <c r="GA72" s="163"/>
      <c r="GB72" s="264"/>
      <c r="GC72" s="156"/>
      <c r="GD72" s="156"/>
      <c r="GE72" s="156"/>
      <c r="GF72" s="156"/>
      <c r="GG72" s="156"/>
      <c r="GH72" s="156"/>
      <c r="GI72" s="156"/>
      <c r="GJ72" s="156"/>
      <c r="GK72" s="156"/>
      <c r="GL72" s="156"/>
      <c r="GM72" s="156"/>
      <c r="GN72" s="156"/>
      <c r="GO72" s="156"/>
      <c r="GP72" s="156"/>
      <c r="GQ72" s="156"/>
      <c r="GR72" s="156"/>
      <c r="GS72" s="156"/>
      <c r="GT72" s="156"/>
      <c r="GU72" s="156"/>
      <c r="GV72" s="156"/>
      <c r="GW72" s="156"/>
      <c r="GX72" s="156"/>
      <c r="GY72" s="156"/>
      <c r="GZ72" s="156"/>
      <c r="HA72" s="156"/>
      <c r="HB72" s="156"/>
      <c r="HC72" s="156"/>
      <c r="HD72" s="156"/>
      <c r="HE72" s="156"/>
      <c r="HF72" s="156"/>
      <c r="HG72" s="156"/>
      <c r="HH72" s="156"/>
      <c r="HI72" s="156"/>
      <c r="HJ72" s="156"/>
      <c r="HK72" s="156"/>
      <c r="HL72" s="156"/>
      <c r="HM72" s="156"/>
      <c r="HN72" s="156"/>
      <c r="HO72" s="156"/>
      <c r="HP72" s="156"/>
      <c r="HQ72" s="156"/>
      <c r="HR72" s="156"/>
      <c r="HS72" s="156"/>
      <c r="HT72" s="156"/>
      <c r="HU72" s="156"/>
      <c r="HV72" s="156"/>
      <c r="HW72" s="156"/>
    </row>
    <row r="73" spans="1:231" ht="15.6" x14ac:dyDescent="0.3">
      <c r="A73" s="7">
        <v>81</v>
      </c>
      <c r="B73" s="7">
        <f>COUNTIFS($D$3:D73,D73,$F$3:F73,F73)</f>
        <v>1</v>
      </c>
      <c r="C73" s="14">
        <v>10377</v>
      </c>
      <c r="D73" s="328" t="s">
        <v>1234</v>
      </c>
      <c r="E73" s="17" t="s">
        <v>1235</v>
      </c>
      <c r="F73" s="17">
        <v>6407210733</v>
      </c>
      <c r="G73" s="11">
        <v>55</v>
      </c>
      <c r="H73" s="17" t="s">
        <v>983</v>
      </c>
      <c r="I73" s="470" t="s">
        <v>511</v>
      </c>
      <c r="J73" s="380" t="s">
        <v>35</v>
      </c>
      <c r="K73" s="11" t="s">
        <v>36</v>
      </c>
      <c r="L73" s="11">
        <v>6</v>
      </c>
      <c r="M73" s="17" t="s">
        <v>493</v>
      </c>
      <c r="N73" s="11" t="s">
        <v>38</v>
      </c>
      <c r="O73" s="11"/>
      <c r="P73" s="11" t="s">
        <v>546</v>
      </c>
      <c r="Q73" s="11"/>
      <c r="R73" s="11"/>
      <c r="S73" s="454" t="s">
        <v>124</v>
      </c>
      <c r="T73" s="454" t="s">
        <v>124</v>
      </c>
      <c r="U73" s="454" t="s">
        <v>124</v>
      </c>
      <c r="V73" s="474" t="s">
        <v>573</v>
      </c>
      <c r="W73" s="454" t="s">
        <v>124</v>
      </c>
      <c r="X73" s="454" t="s">
        <v>124</v>
      </c>
      <c r="Y73" s="476" t="s">
        <v>124</v>
      </c>
      <c r="Z73" s="455"/>
      <c r="AA73" s="11"/>
      <c r="AB73" s="303"/>
      <c r="AC73" s="361" t="s">
        <v>124</v>
      </c>
      <c r="AD73" s="755" t="s">
        <v>124</v>
      </c>
      <c r="AE73" s="11"/>
      <c r="AF73" s="11"/>
      <c r="AG73" s="504" t="s">
        <v>128</v>
      </c>
      <c r="AH73" s="59">
        <v>100</v>
      </c>
      <c r="AI73" s="7"/>
      <c r="AJ73" s="7"/>
      <c r="AK73" s="189"/>
      <c r="AL73" s="7"/>
      <c r="AM73" s="7"/>
      <c r="AN73" s="7"/>
      <c r="AO73" s="411">
        <v>29.6</v>
      </c>
      <c r="AP73" s="39">
        <v>64.5</v>
      </c>
      <c r="AQ73" s="40">
        <v>2.82</v>
      </c>
      <c r="AR73" s="41">
        <f t="shared" si="40"/>
        <v>96.919999999999987</v>
      </c>
      <c r="AS73" s="42">
        <f t="shared" si="41"/>
        <v>0.45891472868217059</v>
      </c>
      <c r="AT73" s="43">
        <f t="shared" si="42"/>
        <v>1.294139534883721</v>
      </c>
      <c r="AU73" s="44">
        <f t="shared" si="43"/>
        <v>0.43969102792632209</v>
      </c>
      <c r="AV73" s="62">
        <v>27.232000000000003</v>
      </c>
      <c r="AW73" s="45">
        <f t="shared" si="44"/>
        <v>92</v>
      </c>
      <c r="AX73" s="46">
        <v>0.88800000000000012</v>
      </c>
      <c r="AY73" s="84">
        <v>3</v>
      </c>
      <c r="AZ73" s="64" t="s">
        <v>121</v>
      </c>
      <c r="BA73" s="221">
        <v>44.4</v>
      </c>
      <c r="BB73" s="222" t="s">
        <v>121</v>
      </c>
      <c r="BC73" s="67"/>
      <c r="BD73" s="67"/>
      <c r="BE73" s="67"/>
      <c r="BF73" s="67"/>
      <c r="BG73" s="67"/>
      <c r="BH73" s="7"/>
      <c r="BI73" s="83"/>
      <c r="BJ73" s="9">
        <v>43.8</v>
      </c>
      <c r="BK73" s="9">
        <v>56.2</v>
      </c>
      <c r="BL73" s="195">
        <f t="shared" si="32"/>
        <v>0.77935943060498214</v>
      </c>
      <c r="BM73" s="304" t="s">
        <v>121</v>
      </c>
      <c r="BN73" s="7" t="s">
        <v>121</v>
      </c>
      <c r="BO73" s="9" t="s">
        <v>121</v>
      </c>
      <c r="BP73" s="84">
        <v>2.72</v>
      </c>
      <c r="BQ73" s="282">
        <v>3.18</v>
      </c>
      <c r="BR73" s="49"/>
      <c r="BS73" s="80">
        <f t="shared" si="46"/>
        <v>75.400000000000006</v>
      </c>
      <c r="BT73" s="304" t="s">
        <v>121</v>
      </c>
      <c r="BU73" s="343" t="s">
        <v>121</v>
      </c>
      <c r="BV73" s="304" t="s">
        <v>121</v>
      </c>
      <c r="BW73" s="561">
        <f t="shared" si="33"/>
        <v>64.5</v>
      </c>
      <c r="BX73" s="84">
        <v>53.8</v>
      </c>
      <c r="BY73" s="84">
        <f t="shared" si="36"/>
        <v>35.051515151515147</v>
      </c>
      <c r="BZ73" s="84">
        <v>21.6</v>
      </c>
      <c r="CA73" s="84">
        <f t="shared" si="37"/>
        <v>14.072727272727272</v>
      </c>
      <c r="CB73" s="84">
        <v>23.6</v>
      </c>
      <c r="CC73" s="84">
        <f t="shared" si="38"/>
        <v>15.375757575757577</v>
      </c>
      <c r="CD73" s="304" t="s">
        <v>121</v>
      </c>
      <c r="CE73" s="7"/>
      <c r="CF73" s="7"/>
      <c r="CG73" s="7"/>
      <c r="CH73" s="7"/>
      <c r="CI73" s="7"/>
      <c r="CJ73" s="86"/>
      <c r="CK73" s="86"/>
      <c r="CL73" s="45">
        <f t="shared" si="45"/>
        <v>2.4907407407407405</v>
      </c>
      <c r="CM73" s="7"/>
      <c r="CN73" s="7"/>
      <c r="CO73" s="618"/>
      <c r="CP73" s="13"/>
      <c r="CQ73" s="13"/>
      <c r="CR73" s="13"/>
      <c r="CS73" s="13"/>
      <c r="CT73" s="13"/>
      <c r="CU73" s="13"/>
      <c r="CV73" s="634"/>
      <c r="CW73" s="36"/>
      <c r="CX73" s="7"/>
      <c r="CY73" s="45"/>
      <c r="CZ73" s="121">
        <v>3</v>
      </c>
      <c r="DA73" s="9" t="s">
        <v>884</v>
      </c>
      <c r="DB73" s="9" t="s">
        <v>884</v>
      </c>
      <c r="DC73" s="35"/>
      <c r="DD73" s="112" t="s">
        <v>1133</v>
      </c>
      <c r="DE73" s="11"/>
      <c r="DF73" s="11"/>
      <c r="DG73" s="11"/>
      <c r="DH73" s="11"/>
      <c r="DI73" s="10" t="s">
        <v>297</v>
      </c>
      <c r="DJ73" s="123" t="s">
        <v>128</v>
      </c>
      <c r="DK73" s="9">
        <v>2</v>
      </c>
      <c r="DL73" s="7"/>
      <c r="DM73" s="49"/>
      <c r="DN73" s="7"/>
      <c r="DO73" s="7"/>
      <c r="DP73" s="7"/>
      <c r="DQ73" s="7"/>
      <c r="DR73" s="11" t="s">
        <v>38</v>
      </c>
      <c r="DS73" s="11" t="s">
        <v>38</v>
      </c>
      <c r="DT73" s="11">
        <v>303</v>
      </c>
      <c r="DU73" s="11">
        <v>32.299999999999997</v>
      </c>
      <c r="DV73" s="11">
        <v>67.7</v>
      </c>
      <c r="DW73" s="11">
        <v>1.3</v>
      </c>
      <c r="DX73" s="11" t="s">
        <v>38</v>
      </c>
      <c r="DY73" s="11" t="s">
        <v>38</v>
      </c>
      <c r="DZ73" s="11">
        <v>3.46</v>
      </c>
      <c r="EA73" s="11">
        <v>0</v>
      </c>
      <c r="EB73" s="7"/>
      <c r="EC73" s="116"/>
      <c r="ED73" s="125"/>
      <c r="EE73" s="125"/>
      <c r="EF73" s="7"/>
      <c r="EG73" s="7"/>
      <c r="EH73" s="7"/>
      <c r="EI73" s="7"/>
      <c r="EJ73" s="7"/>
      <c r="EK73" s="115"/>
      <c r="EL73" s="116"/>
      <c r="EM73" s="7"/>
      <c r="EN73" s="116"/>
      <c r="EO73" s="116"/>
      <c r="EP73" s="114"/>
      <c r="EQ73" s="114"/>
      <c r="ER73" s="492">
        <v>10377</v>
      </c>
      <c r="ES73" s="493">
        <v>53</v>
      </c>
      <c r="ET73" s="476">
        <v>6393</v>
      </c>
      <c r="EU73" s="476">
        <v>2</v>
      </c>
      <c r="EV73" s="494">
        <f t="shared" si="28"/>
        <v>241.24528301886792</v>
      </c>
      <c r="EW73" s="495">
        <v>1141</v>
      </c>
      <c r="EX73" s="496">
        <f t="shared" si="29"/>
        <v>43.056603773584904</v>
      </c>
      <c r="EY73" s="489">
        <f t="shared" si="39"/>
        <v>258.33962264150944</v>
      </c>
      <c r="EZ73" s="598"/>
      <c r="FA73" s="55"/>
      <c r="FB73" s="55"/>
      <c r="FC73" s="55"/>
      <c r="FD73" s="608"/>
      <c r="FE73" s="609"/>
      <c r="FF73" s="609"/>
      <c r="FG73" s="610"/>
      <c r="FH73" s="615"/>
      <c r="FI73" s="612"/>
      <c r="FJ73" s="616"/>
      <c r="FK73" s="514"/>
      <c r="FL73" s="114"/>
      <c r="FM73" s="157">
        <f t="shared" si="31"/>
        <v>17.847645862662286</v>
      </c>
      <c r="FN73" s="145">
        <f t="shared" si="34"/>
        <v>4.3056603773584903E-2</v>
      </c>
      <c r="FO73" s="114"/>
      <c r="FP73" s="157">
        <v>17.847645862662286</v>
      </c>
      <c r="FQ73" s="145">
        <v>4.3056603773584903E-2</v>
      </c>
      <c r="FR73" s="147">
        <f>DT73/EX73</f>
        <v>7.0372480280455747</v>
      </c>
      <c r="FS73" s="49"/>
      <c r="FT73" s="112"/>
      <c r="FU73" s="49"/>
      <c r="FV73" s="112"/>
      <c r="FW73" s="112"/>
      <c r="FX73" s="262"/>
      <c r="FY73" s="152"/>
      <c r="FZ73" s="263"/>
      <c r="GA73" s="786">
        <v>1.3</v>
      </c>
      <c r="GB73" s="264"/>
      <c r="GC73" s="156"/>
      <c r="GD73" s="156"/>
      <c r="GE73" s="156"/>
      <c r="GF73" s="156"/>
      <c r="GG73" s="156"/>
      <c r="GH73" s="156"/>
      <c r="GI73" s="156"/>
      <c r="GJ73" s="156"/>
      <c r="GK73" s="156"/>
      <c r="GL73" s="156"/>
      <c r="GM73" s="156"/>
      <c r="GN73" s="156"/>
      <c r="GO73" s="156"/>
      <c r="GP73" s="156"/>
      <c r="GQ73" s="156"/>
      <c r="GR73" s="156"/>
      <c r="GS73" s="156"/>
      <c r="GT73" s="156"/>
      <c r="GU73" s="156"/>
      <c r="GV73" s="156"/>
      <c r="GW73" s="156"/>
      <c r="GX73" s="156"/>
      <c r="GY73" s="156"/>
      <c r="GZ73" s="156"/>
      <c r="HA73" s="156"/>
      <c r="HB73" s="156"/>
      <c r="HC73" s="156"/>
      <c r="HD73" s="156"/>
      <c r="HE73" s="156"/>
      <c r="HF73" s="156"/>
      <c r="HG73" s="156"/>
      <c r="HH73" s="156"/>
      <c r="HI73" s="156"/>
      <c r="HJ73" s="156"/>
      <c r="HK73" s="156"/>
      <c r="HL73" s="156"/>
      <c r="HM73" s="156"/>
      <c r="HN73" s="156"/>
      <c r="HO73" s="156"/>
      <c r="HP73" s="156"/>
      <c r="HQ73" s="156"/>
      <c r="HR73" s="156"/>
      <c r="HS73" s="156"/>
      <c r="HT73" s="156"/>
      <c r="HU73" s="156"/>
      <c r="HV73" s="156"/>
      <c r="HW73" s="156"/>
    </row>
    <row r="74" spans="1:231" ht="15.6" x14ac:dyDescent="0.3">
      <c r="A74" s="7">
        <v>105</v>
      </c>
      <c r="B74" s="7">
        <f>COUNTIFS($D$3:D74,D74,$F$3:F74,F74)</f>
        <v>1</v>
      </c>
      <c r="C74" s="14">
        <v>10456</v>
      </c>
      <c r="D74" s="328" t="s">
        <v>1110</v>
      </c>
      <c r="E74" s="17" t="s">
        <v>516</v>
      </c>
      <c r="F74" s="17">
        <v>5712091671</v>
      </c>
      <c r="G74" s="11">
        <v>62</v>
      </c>
      <c r="H74" s="17" t="s">
        <v>1138</v>
      </c>
      <c r="I74" s="470" t="s">
        <v>511</v>
      </c>
      <c r="J74" s="445" t="s">
        <v>839</v>
      </c>
      <c r="K74" s="11" t="s">
        <v>36</v>
      </c>
      <c r="L74" s="11">
        <v>10</v>
      </c>
      <c r="M74" s="17">
        <v>2</v>
      </c>
      <c r="N74" s="11" t="s">
        <v>38</v>
      </c>
      <c r="O74" s="11"/>
      <c r="P74" s="11" t="s">
        <v>551</v>
      </c>
      <c r="Q74" s="11"/>
      <c r="R74" s="11"/>
      <c r="S74" s="454" t="s">
        <v>124</v>
      </c>
      <c r="T74" s="454" t="s">
        <v>124</v>
      </c>
      <c r="U74" s="454" t="s">
        <v>124</v>
      </c>
      <c r="V74" s="474" t="s">
        <v>573</v>
      </c>
      <c r="W74" s="454" t="s">
        <v>124</v>
      </c>
      <c r="X74" s="454" t="s">
        <v>124</v>
      </c>
      <c r="Y74" s="476" t="s">
        <v>124</v>
      </c>
      <c r="Z74" s="455"/>
      <c r="AA74" s="11"/>
      <c r="AB74" s="303"/>
      <c r="AC74" s="361">
        <v>15751</v>
      </c>
      <c r="AD74" s="755">
        <v>118</v>
      </c>
      <c r="AE74" s="11"/>
      <c r="AF74" s="11"/>
      <c r="AG74" s="504" t="s">
        <v>448</v>
      </c>
      <c r="AH74" s="59">
        <v>300</v>
      </c>
      <c r="AI74" s="7"/>
      <c r="AJ74" s="7"/>
      <c r="AK74" s="189"/>
      <c r="AL74" s="7"/>
      <c r="AM74" s="7"/>
      <c r="AN74" s="7"/>
      <c r="AO74" s="934">
        <v>20.9</v>
      </c>
      <c r="AP74" s="39">
        <v>66.8</v>
      </c>
      <c r="AQ74" s="40">
        <v>10.8</v>
      </c>
      <c r="AR74" s="41">
        <f t="shared" si="40"/>
        <v>98.499999999999986</v>
      </c>
      <c r="AS74" s="42">
        <f t="shared" si="41"/>
        <v>0.31287425149700598</v>
      </c>
      <c r="AT74" s="43">
        <f t="shared" si="42"/>
        <v>3.3790419161676648</v>
      </c>
      <c r="AU74" s="44">
        <f t="shared" si="43"/>
        <v>0.26932989690721648</v>
      </c>
      <c r="AV74" s="84">
        <v>19.499699999999997</v>
      </c>
      <c r="AW74" s="45">
        <f t="shared" si="44"/>
        <v>93.3</v>
      </c>
      <c r="AX74" s="46">
        <v>0.35529999999999995</v>
      </c>
      <c r="AY74" s="84">
        <v>1.7</v>
      </c>
      <c r="AZ74" s="9" t="s">
        <v>121</v>
      </c>
      <c r="BA74" s="65">
        <v>22.2</v>
      </c>
      <c r="BB74" s="187" t="s">
        <v>121</v>
      </c>
      <c r="BC74" s="301"/>
      <c r="BD74" s="216"/>
      <c r="BI74" s="83"/>
      <c r="BJ74" s="7">
        <v>28.1</v>
      </c>
      <c r="BK74" s="7">
        <v>71.900000000000006</v>
      </c>
      <c r="BL74" s="78">
        <f t="shared" si="32"/>
        <v>0.39082058414464532</v>
      </c>
      <c r="BM74" s="82" t="s">
        <v>121</v>
      </c>
      <c r="BN74" s="7" t="s">
        <v>121</v>
      </c>
      <c r="BO74" s="9" t="s">
        <v>121</v>
      </c>
      <c r="BP74" s="7">
        <v>2.4</v>
      </c>
      <c r="BQ74" s="48">
        <v>2.2000000000000002</v>
      </c>
      <c r="BR74" s="81"/>
      <c r="BS74" s="80">
        <f t="shared" si="46"/>
        <v>47.8</v>
      </c>
      <c r="BT74" s="304" t="s">
        <v>121</v>
      </c>
      <c r="BU74" s="343" t="s">
        <v>121</v>
      </c>
      <c r="BV74" s="304" t="s">
        <v>121</v>
      </c>
      <c r="BW74" s="561">
        <f t="shared" si="33"/>
        <v>66.800000000000011</v>
      </c>
      <c r="BX74" s="84">
        <v>21.5</v>
      </c>
      <c r="BY74" s="84">
        <f t="shared" si="36"/>
        <v>14.760534429599179</v>
      </c>
      <c r="BZ74" s="84">
        <v>26.3</v>
      </c>
      <c r="CA74" s="84">
        <f t="shared" si="37"/>
        <v>18.055909558067832</v>
      </c>
      <c r="CB74" s="84">
        <v>49.5</v>
      </c>
      <c r="CC74" s="84">
        <f t="shared" si="38"/>
        <v>33.98355601233299</v>
      </c>
      <c r="CD74" s="304" t="s">
        <v>121</v>
      </c>
      <c r="CE74" s="7"/>
      <c r="CF74" s="7"/>
      <c r="CG74" s="7"/>
      <c r="CH74" s="7"/>
      <c r="CI74" s="7"/>
      <c r="CJ74" s="86"/>
      <c r="CK74" s="86"/>
      <c r="CL74" s="45">
        <f t="shared" si="45"/>
        <v>0.81749049429657794</v>
      </c>
      <c r="CM74" s="7"/>
      <c r="CN74" s="7"/>
      <c r="CO74" s="618"/>
      <c r="CP74" s="13"/>
      <c r="CQ74" s="13"/>
      <c r="CR74" s="13"/>
      <c r="CS74" s="13"/>
      <c r="CT74" s="13"/>
      <c r="CU74" s="13"/>
      <c r="CV74" s="634"/>
      <c r="CW74" s="36"/>
      <c r="CX74" s="7"/>
      <c r="CY74" s="7"/>
      <c r="CZ74" s="121">
        <v>3</v>
      </c>
      <c r="DA74" s="9" t="s">
        <v>884</v>
      </c>
      <c r="DB74" s="111" t="s">
        <v>884</v>
      </c>
      <c r="DC74" s="35"/>
      <c r="DD74" s="12"/>
      <c r="DE74" s="11"/>
      <c r="DF74" s="11"/>
      <c r="DG74" s="11"/>
      <c r="DH74" s="11"/>
      <c r="DI74" s="10" t="s">
        <v>297</v>
      </c>
      <c r="DJ74" s="123" t="s">
        <v>448</v>
      </c>
      <c r="DK74" s="9">
        <v>2</v>
      </c>
      <c r="DL74" s="7"/>
      <c r="DM74" s="7"/>
      <c r="DN74" s="7"/>
      <c r="DO74" s="7"/>
      <c r="DP74" s="7"/>
      <c r="DQ74" s="7"/>
      <c r="DR74" s="11" t="s">
        <v>450</v>
      </c>
      <c r="DS74" s="11" t="s">
        <v>38</v>
      </c>
      <c r="DT74" s="11" t="s">
        <v>38</v>
      </c>
      <c r="DU74" s="11" t="s">
        <v>38</v>
      </c>
      <c r="DV74" s="11" t="s">
        <v>38</v>
      </c>
      <c r="DW74" s="11" t="s">
        <v>38</v>
      </c>
      <c r="DX74" s="11" t="s">
        <v>38</v>
      </c>
      <c r="DY74" s="11" t="s">
        <v>38</v>
      </c>
      <c r="DZ74" s="11" t="s">
        <v>38</v>
      </c>
      <c r="EA74" s="11" t="s">
        <v>38</v>
      </c>
      <c r="EB74" s="7"/>
      <c r="EC74" s="114"/>
      <c r="ED74" s="114"/>
      <c r="EE74" s="114"/>
      <c r="EF74" s="114"/>
      <c r="EG74" s="114"/>
      <c r="EH74" s="114"/>
      <c r="EI74" s="114"/>
      <c r="EJ74" s="114"/>
      <c r="EK74" s="114"/>
      <c r="EL74" s="114"/>
      <c r="EM74" s="114"/>
      <c r="EN74" s="114"/>
      <c r="EO74" s="114"/>
      <c r="EP74" s="557"/>
      <c r="EQ74" s="114"/>
      <c r="ER74" s="492">
        <v>10456</v>
      </c>
      <c r="ES74" s="493">
        <v>55</v>
      </c>
      <c r="ET74" s="476">
        <v>14491</v>
      </c>
      <c r="EU74" s="476">
        <v>2</v>
      </c>
      <c r="EV74" s="494">
        <f t="shared" si="28"/>
        <v>526.9454545454546</v>
      </c>
      <c r="EW74" s="495">
        <v>1852</v>
      </c>
      <c r="EX74" s="496">
        <f t="shared" si="29"/>
        <v>67.345454545454544</v>
      </c>
      <c r="EY74" s="489">
        <f t="shared" si="39"/>
        <v>673.4545454545455</v>
      </c>
      <c r="EZ74" s="598"/>
      <c r="FA74" s="55"/>
      <c r="FB74" s="55"/>
      <c r="FC74" s="55"/>
      <c r="FD74" s="608"/>
      <c r="FE74" s="609"/>
      <c r="FF74" s="609"/>
      <c r="FG74" s="610"/>
      <c r="FH74" s="615"/>
      <c r="FI74" s="612"/>
      <c r="FJ74" s="616"/>
      <c r="FK74" s="514"/>
      <c r="FL74" s="114"/>
      <c r="FM74" s="157">
        <f t="shared" si="31"/>
        <v>12.780346421917052</v>
      </c>
      <c r="FN74" s="145">
        <f t="shared" si="34"/>
        <v>6.7345454545454542E-2</v>
      </c>
      <c r="FO74" s="114"/>
      <c r="FP74" s="157">
        <v>12.780346421917052</v>
      </c>
      <c r="FQ74" s="145">
        <v>6.7345454545454542E-2</v>
      </c>
      <c r="FR74" s="147"/>
      <c r="FS74" s="114"/>
      <c r="FT74" s="114"/>
      <c r="FU74" s="114"/>
      <c r="FV74" s="114"/>
      <c r="FW74" s="114"/>
      <c r="FX74" s="55"/>
      <c r="FY74" s="152"/>
      <c r="FZ74" s="213"/>
      <c r="GA74" s="20"/>
      <c r="GB74" s="215"/>
      <c r="GC74" s="156"/>
      <c r="GD74" s="156"/>
      <c r="GE74" s="156"/>
      <c r="GF74" s="156"/>
      <c r="GG74" s="156"/>
      <c r="GH74" s="156"/>
      <c r="GI74" s="156"/>
      <c r="GJ74" s="156"/>
      <c r="GK74" s="156"/>
      <c r="GL74" s="156"/>
      <c r="GM74" s="156"/>
      <c r="GN74" s="156"/>
      <c r="GO74" s="156"/>
      <c r="GP74" s="156"/>
      <c r="GQ74" s="156"/>
      <c r="GR74" s="156"/>
      <c r="GS74" s="156"/>
      <c r="GT74" s="156"/>
      <c r="GU74" s="156"/>
      <c r="GV74" s="156"/>
      <c r="GW74" s="156"/>
      <c r="GX74" s="156"/>
      <c r="GY74" s="156"/>
      <c r="GZ74" s="156"/>
      <c r="HA74" s="156"/>
      <c r="HB74" s="156"/>
      <c r="HC74" s="156"/>
      <c r="HD74" s="156"/>
      <c r="HE74" s="156"/>
      <c r="HF74" s="156"/>
      <c r="HG74" s="156"/>
      <c r="HH74" s="156"/>
      <c r="HI74" s="156"/>
      <c r="HJ74" s="156"/>
      <c r="HK74" s="156"/>
      <c r="HL74" s="156"/>
      <c r="HM74" s="156"/>
      <c r="HN74" s="156"/>
      <c r="HO74" s="156"/>
      <c r="HP74" s="156"/>
      <c r="HQ74" s="156"/>
      <c r="HR74" s="156"/>
      <c r="HS74" s="156"/>
      <c r="HT74" s="156"/>
      <c r="HU74" s="156"/>
      <c r="HV74" s="156"/>
      <c r="HW74" s="156"/>
    </row>
    <row r="75" spans="1:231" x14ac:dyDescent="0.3">
      <c r="A75" s="7">
        <v>123</v>
      </c>
      <c r="B75" s="7">
        <f>COUNTIFS($D$3:D75,D75,$F$3:F75,F75)</f>
        <v>1</v>
      </c>
      <c r="C75" s="14">
        <v>10539</v>
      </c>
      <c r="D75" s="328" t="s">
        <v>1319</v>
      </c>
      <c r="E75" s="17" t="s">
        <v>720</v>
      </c>
      <c r="F75" s="17">
        <v>6403222584</v>
      </c>
      <c r="G75" s="11">
        <f>LEFT(H75,4)-CONCATENATE(19,LEFT(F75,2))</f>
        <v>55</v>
      </c>
      <c r="H75" s="17" t="s">
        <v>1320</v>
      </c>
      <c r="I75" s="469" t="s">
        <v>1321</v>
      </c>
      <c r="J75" s="380" t="s">
        <v>35</v>
      </c>
      <c r="K75" s="17" t="s">
        <v>36</v>
      </c>
      <c r="L75" s="11">
        <v>18</v>
      </c>
      <c r="M75" s="17">
        <v>3</v>
      </c>
      <c r="N75" s="17" t="s">
        <v>38</v>
      </c>
      <c r="O75" s="11"/>
      <c r="P75" s="11" t="s">
        <v>678</v>
      </c>
      <c r="Q75" s="11"/>
      <c r="R75" s="11"/>
      <c r="S75" s="454" t="s">
        <v>124</v>
      </c>
      <c r="T75" s="454" t="s">
        <v>124</v>
      </c>
      <c r="U75" s="454" t="s">
        <v>124</v>
      </c>
      <c r="V75" s="474" t="s">
        <v>573</v>
      </c>
      <c r="W75" s="454" t="s">
        <v>124</v>
      </c>
      <c r="X75" s="476" t="s">
        <v>124</v>
      </c>
      <c r="Y75" s="476" t="s">
        <v>124</v>
      </c>
      <c r="Z75" s="455"/>
      <c r="AA75" s="11"/>
      <c r="AB75" s="11"/>
      <c r="AC75" s="361">
        <v>9837</v>
      </c>
      <c r="AD75" s="755">
        <v>246</v>
      </c>
      <c r="AE75" s="361" t="s">
        <v>124</v>
      </c>
      <c r="AF75" s="361" t="s">
        <v>124</v>
      </c>
      <c r="AG75" s="504" t="s">
        <v>128</v>
      </c>
      <c r="AH75" s="59">
        <v>1000</v>
      </c>
      <c r="AI75" s="7"/>
      <c r="AJ75" s="7"/>
      <c r="AK75" s="189"/>
      <c r="AL75" s="7"/>
      <c r="AM75" s="7"/>
      <c r="AN75" s="7"/>
      <c r="AO75" s="411">
        <v>35.299999999999997</v>
      </c>
      <c r="AP75" s="39">
        <v>60.4</v>
      </c>
      <c r="AQ75" s="40">
        <v>2.8</v>
      </c>
      <c r="AR75" s="41">
        <f t="shared" si="40"/>
        <v>98.499999999999986</v>
      </c>
      <c r="AS75" s="42">
        <f t="shared" si="41"/>
        <v>0.58443708609271516</v>
      </c>
      <c r="AT75" s="43">
        <f t="shared" si="42"/>
        <v>1.6364238410596024</v>
      </c>
      <c r="AU75" s="44">
        <f t="shared" si="43"/>
        <v>0.55854430379746833</v>
      </c>
      <c r="AV75" s="84">
        <v>32.228899999999996</v>
      </c>
      <c r="AW75" s="45">
        <f t="shared" si="44"/>
        <v>91.3</v>
      </c>
      <c r="AX75" s="46">
        <v>1.3060999999999998</v>
      </c>
      <c r="AY75" s="84">
        <v>3.7</v>
      </c>
      <c r="AZ75" s="9" t="s">
        <v>121</v>
      </c>
      <c r="BA75" s="65">
        <v>3.8</v>
      </c>
      <c r="BB75" s="187" t="s">
        <v>121</v>
      </c>
      <c r="BC75" s="301"/>
      <c r="BD75" s="216"/>
      <c r="BI75" s="345"/>
      <c r="BJ75" s="7">
        <v>44.2</v>
      </c>
      <c r="BK75" s="7">
        <v>55.8</v>
      </c>
      <c r="BL75" s="195">
        <f t="shared" si="32"/>
        <v>0.79211469534050183</v>
      </c>
      <c r="BM75" s="82" t="s">
        <v>121</v>
      </c>
      <c r="BN75" s="7" t="s">
        <v>121</v>
      </c>
      <c r="BO75" s="9" t="s">
        <v>121</v>
      </c>
      <c r="BP75" s="7">
        <v>2.7</v>
      </c>
      <c r="BQ75" s="48">
        <v>5.5</v>
      </c>
      <c r="BR75" s="81"/>
      <c r="BS75" s="80">
        <f t="shared" si="46"/>
        <v>47.3</v>
      </c>
      <c r="BT75" s="304" t="s">
        <v>121</v>
      </c>
      <c r="BU75" s="343" t="s">
        <v>121</v>
      </c>
      <c r="BV75" s="304" t="s">
        <v>121</v>
      </c>
      <c r="BW75" s="80">
        <f t="shared" si="33"/>
        <v>60.399999999999991</v>
      </c>
      <c r="BX75" s="49">
        <v>27.2</v>
      </c>
      <c r="BY75" s="84">
        <f t="shared" si="36"/>
        <v>16.678984771573599</v>
      </c>
      <c r="BZ75" s="49">
        <v>20.100000000000001</v>
      </c>
      <c r="CA75" s="84">
        <f t="shared" si="37"/>
        <v>12.325279187817257</v>
      </c>
      <c r="CB75" s="49">
        <v>51.2</v>
      </c>
      <c r="CC75" s="84">
        <f t="shared" si="38"/>
        <v>31.395736040609133</v>
      </c>
      <c r="CD75" s="304" t="s">
        <v>121</v>
      </c>
      <c r="CE75" s="7"/>
      <c r="CF75" s="7"/>
      <c r="CG75" s="7"/>
      <c r="CH75" s="7"/>
      <c r="CI75" s="7"/>
      <c r="CJ75" s="7"/>
      <c r="CK75" s="7"/>
      <c r="CL75" s="45">
        <f t="shared" si="45"/>
        <v>1.353233830845771</v>
      </c>
      <c r="CM75" s="7"/>
      <c r="CN75" s="7"/>
      <c r="CO75" s="618"/>
      <c r="CP75" s="13"/>
      <c r="CQ75" s="13"/>
      <c r="CR75" s="13"/>
      <c r="CS75" s="13"/>
      <c r="CT75" s="13"/>
      <c r="CU75" s="13"/>
      <c r="CV75" s="634"/>
      <c r="CW75" s="36"/>
      <c r="CX75" s="7"/>
      <c r="CY75" s="7"/>
      <c r="CZ75" s="310" t="s">
        <v>525</v>
      </c>
      <c r="DA75" s="9" t="s">
        <v>884</v>
      </c>
      <c r="DB75" s="9" t="s">
        <v>884</v>
      </c>
      <c r="DC75" s="251">
        <f>AP75-(BY75+CA75+CC75)</f>
        <v>0</v>
      </c>
      <c r="DD75" s="112" t="s">
        <v>1248</v>
      </c>
      <c r="DE75" s="11"/>
      <c r="DF75" s="11"/>
      <c r="DG75" s="11"/>
      <c r="DH75" s="11"/>
      <c r="DI75" s="10" t="s">
        <v>297</v>
      </c>
      <c r="DJ75" s="123" t="s">
        <v>128</v>
      </c>
      <c r="DK75" s="9">
        <v>2</v>
      </c>
      <c r="DL75" s="7"/>
      <c r="DM75" s="49"/>
      <c r="DN75" s="7"/>
      <c r="DO75" s="7"/>
      <c r="DP75" s="7"/>
      <c r="DQ75" s="7"/>
      <c r="DR75" s="11" t="s">
        <v>38</v>
      </c>
      <c r="DS75" s="11" t="s">
        <v>38</v>
      </c>
      <c r="DT75" s="11">
        <v>150</v>
      </c>
      <c r="DU75" s="11">
        <v>7.3</v>
      </c>
      <c r="DV75" s="11">
        <v>92.7</v>
      </c>
      <c r="DW75" s="11" t="s">
        <v>38</v>
      </c>
      <c r="DX75" s="11" t="s">
        <v>38</v>
      </c>
      <c r="DY75" s="11" t="s">
        <v>38</v>
      </c>
      <c r="DZ75" s="11" t="s">
        <v>38</v>
      </c>
      <c r="EA75" s="11">
        <v>0</v>
      </c>
      <c r="EB75" s="7"/>
      <c r="EC75" s="114"/>
      <c r="ED75" s="114"/>
      <c r="EE75" s="114"/>
      <c r="EF75" s="7"/>
      <c r="EG75" s="7"/>
      <c r="EH75" s="7"/>
      <c r="EI75" s="7"/>
      <c r="EJ75" s="7"/>
      <c r="EK75" s="115"/>
      <c r="EL75" s="116"/>
      <c r="EM75" s="7"/>
      <c r="EN75" s="116"/>
      <c r="EO75" s="116"/>
      <c r="EP75" s="114"/>
      <c r="EQ75" s="114"/>
      <c r="ER75" s="492">
        <v>10539</v>
      </c>
      <c r="ES75" s="493">
        <v>61</v>
      </c>
      <c r="ET75" s="476">
        <v>30544</v>
      </c>
      <c r="EU75" s="476">
        <v>2</v>
      </c>
      <c r="EV75" s="494">
        <v>1001.4426229508197</v>
      </c>
      <c r="EW75" s="495">
        <v>3165</v>
      </c>
      <c r="EX75" s="496">
        <v>103.77049180327869</v>
      </c>
      <c r="EY75" s="489">
        <v>1867.8688524590164</v>
      </c>
      <c r="EZ75" s="598"/>
      <c r="FA75" s="55"/>
      <c r="FB75" s="55"/>
      <c r="FC75" s="55"/>
      <c r="FD75" s="608"/>
      <c r="FE75" s="609"/>
      <c r="FF75" s="609"/>
      <c r="FG75" s="610"/>
      <c r="FH75" s="615"/>
      <c r="FI75" s="612"/>
      <c r="FJ75" s="616"/>
      <c r="FK75" s="514"/>
      <c r="FL75" s="114"/>
      <c r="FM75" s="157">
        <f t="shared" si="31"/>
        <v>10.362100576217916</v>
      </c>
      <c r="FN75" s="145">
        <f t="shared" si="34"/>
        <v>0.10377049180327869</v>
      </c>
      <c r="FO75" s="114"/>
      <c r="FP75" s="157">
        <v>10.362100576217916</v>
      </c>
      <c r="FQ75" s="145">
        <v>0.10377049180327869</v>
      </c>
      <c r="FR75" s="147">
        <f>DT75/EX75</f>
        <v>1.4454976303317535</v>
      </c>
      <c r="FS75" s="148"/>
      <c r="FT75" s="149"/>
      <c r="FU75" s="150"/>
      <c r="FV75" s="149"/>
      <c r="FW75" s="149"/>
      <c r="FX75" s="151"/>
      <c r="FY75" s="152"/>
      <c r="FZ75" s="153"/>
      <c r="GA75" s="154"/>
      <c r="GB75" s="155"/>
      <c r="GC75" s="156"/>
      <c r="GD75" s="156"/>
      <c r="GE75" s="156"/>
      <c r="GF75" s="156"/>
      <c r="GG75" s="156"/>
      <c r="GH75" s="156"/>
      <c r="GI75" s="156"/>
      <c r="GJ75" s="156"/>
      <c r="GK75" s="156"/>
      <c r="GL75" s="156"/>
      <c r="GM75" s="156"/>
      <c r="GN75" s="156"/>
      <c r="GO75" s="156"/>
      <c r="GP75" s="156"/>
      <c r="GQ75" s="156"/>
      <c r="GR75" s="156"/>
      <c r="GS75" s="156"/>
      <c r="GT75" s="156"/>
      <c r="GU75" s="156"/>
      <c r="GV75" s="156"/>
      <c r="GW75" s="156"/>
      <c r="GX75" s="156"/>
      <c r="GY75" s="156"/>
      <c r="GZ75" s="156"/>
      <c r="HA75" s="156"/>
      <c r="HB75" s="156"/>
      <c r="HC75" s="156"/>
      <c r="HD75" s="156"/>
      <c r="HE75" s="156"/>
      <c r="HF75" s="156"/>
      <c r="HG75" s="156"/>
      <c r="HH75" s="156"/>
      <c r="HI75" s="156"/>
      <c r="HJ75" s="156"/>
      <c r="HK75" s="156"/>
      <c r="HL75" s="156"/>
      <c r="HM75" s="156"/>
      <c r="HN75" s="156"/>
      <c r="HO75" s="156"/>
      <c r="HP75" s="156"/>
      <c r="HQ75" s="156"/>
      <c r="HR75" s="156"/>
      <c r="HS75" s="156"/>
      <c r="HT75" s="156"/>
      <c r="HU75" s="156"/>
      <c r="HV75" s="156"/>
      <c r="HW75" s="156"/>
    </row>
    <row r="76" spans="1:231" x14ac:dyDescent="0.3">
      <c r="A76" s="7">
        <v>144</v>
      </c>
      <c r="B76" s="7">
        <f>COUNTIFS($D$3:D76,D76,$F$3:F76,F76)</f>
        <v>1</v>
      </c>
      <c r="C76" s="14">
        <v>10647</v>
      </c>
      <c r="D76" s="328" t="s">
        <v>999</v>
      </c>
      <c r="E76" s="17" t="s">
        <v>456</v>
      </c>
      <c r="F76" s="17">
        <v>306205460</v>
      </c>
      <c r="G76" s="11">
        <v>89</v>
      </c>
      <c r="H76" s="17" t="s">
        <v>1000</v>
      </c>
      <c r="I76" s="469" t="s">
        <v>1001</v>
      </c>
      <c r="J76" s="380" t="s">
        <v>35</v>
      </c>
      <c r="K76" s="17" t="s">
        <v>36</v>
      </c>
      <c r="L76" s="11">
        <v>12</v>
      </c>
      <c r="M76" s="17" t="s">
        <v>907</v>
      </c>
      <c r="N76" s="17" t="s">
        <v>475</v>
      </c>
      <c r="O76" s="11"/>
      <c r="P76" s="11" t="s">
        <v>494</v>
      </c>
      <c r="Q76" s="11"/>
      <c r="R76" s="11"/>
      <c r="S76" s="454" t="s">
        <v>124</v>
      </c>
      <c r="T76" s="454" t="s">
        <v>124</v>
      </c>
      <c r="U76" s="454" t="s">
        <v>124</v>
      </c>
      <c r="V76" s="474" t="s">
        <v>573</v>
      </c>
      <c r="W76" s="454" t="s">
        <v>124</v>
      </c>
      <c r="X76" s="476" t="s">
        <v>124</v>
      </c>
      <c r="Y76" s="476" t="s">
        <v>124</v>
      </c>
      <c r="Z76" s="455"/>
      <c r="AA76" s="11" t="s">
        <v>120</v>
      </c>
      <c r="AB76" s="11"/>
      <c r="AC76" s="361">
        <v>4919</v>
      </c>
      <c r="AD76" s="755">
        <v>12</v>
      </c>
      <c r="AE76" s="361" t="s">
        <v>124</v>
      </c>
      <c r="AF76" s="361" t="s">
        <v>124</v>
      </c>
      <c r="AG76" s="504" t="s">
        <v>444</v>
      </c>
      <c r="AH76" s="558">
        <v>100</v>
      </c>
      <c r="AI76" s="7"/>
      <c r="AJ76" s="7"/>
      <c r="AK76" s="37"/>
      <c r="AL76" s="7"/>
      <c r="AM76" s="7"/>
      <c r="AN76" s="7"/>
      <c r="AO76" s="411">
        <v>16.399999999999999</v>
      </c>
      <c r="AP76" s="39">
        <v>75.3</v>
      </c>
      <c r="AQ76" s="40">
        <v>5.8</v>
      </c>
      <c r="AR76" s="41">
        <f t="shared" si="40"/>
        <v>97.499999999999986</v>
      </c>
      <c r="AS76" s="42">
        <f t="shared" si="41"/>
        <v>0.21779548472775564</v>
      </c>
      <c r="AT76" s="43">
        <f t="shared" si="42"/>
        <v>1.2632138114209828</v>
      </c>
      <c r="AU76" s="44">
        <f t="shared" si="43"/>
        <v>0.20221948212083846</v>
      </c>
      <c r="AV76" s="45">
        <v>14.284399999999998</v>
      </c>
      <c r="AW76" s="45">
        <f t="shared" si="44"/>
        <v>87.1</v>
      </c>
      <c r="AX76" s="46">
        <v>1.2956000000000001</v>
      </c>
      <c r="AY76" s="45">
        <v>7.9</v>
      </c>
      <c r="AZ76" s="9" t="s">
        <v>121</v>
      </c>
      <c r="BA76" s="47">
        <v>2</v>
      </c>
      <c r="BB76" s="187" t="s">
        <v>121</v>
      </c>
      <c r="BC76" s="317" t="s">
        <v>121</v>
      </c>
      <c r="BD76" s="49"/>
      <c r="BE76" s="7"/>
      <c r="BF76" s="7"/>
      <c r="BG76" s="7"/>
      <c r="BH76" s="7"/>
      <c r="BI76" s="48"/>
      <c r="BJ76" s="7">
        <v>58.1</v>
      </c>
      <c r="BK76" s="7">
        <v>41.9</v>
      </c>
      <c r="BL76" s="195">
        <f t="shared" si="32"/>
        <v>1.3866348448687351</v>
      </c>
      <c r="BM76" s="82" t="s">
        <v>121</v>
      </c>
      <c r="BN76" s="7" t="s">
        <v>121</v>
      </c>
      <c r="BO76" s="9" t="s">
        <v>121</v>
      </c>
      <c r="BP76" s="7">
        <v>0.5</v>
      </c>
      <c r="BQ76" s="48">
        <v>0.5</v>
      </c>
      <c r="BR76" s="81"/>
      <c r="BS76" s="80">
        <f t="shared" si="46"/>
        <v>63.9</v>
      </c>
      <c r="BT76" s="304" t="s">
        <v>121</v>
      </c>
      <c r="BU76" s="343" t="s">
        <v>121</v>
      </c>
      <c r="BV76" s="304" t="s">
        <v>121</v>
      </c>
      <c r="BW76" s="561">
        <f t="shared" si="33"/>
        <v>75.300000000000011</v>
      </c>
      <c r="BX76" s="49">
        <v>34.9</v>
      </c>
      <c r="BY76" s="84">
        <f t="shared" si="36"/>
        <v>26.925922131147541</v>
      </c>
      <c r="BZ76" s="49">
        <v>29</v>
      </c>
      <c r="CA76" s="84">
        <f t="shared" si="37"/>
        <v>22.373975409836063</v>
      </c>
      <c r="CB76" s="49">
        <v>33.700000000000003</v>
      </c>
      <c r="CC76" s="84">
        <f t="shared" si="38"/>
        <v>26.000102459016396</v>
      </c>
      <c r="CD76" s="304" t="s">
        <v>121</v>
      </c>
      <c r="CE76" s="7"/>
      <c r="CF76" s="7"/>
      <c r="CG76" s="7"/>
      <c r="CH76" s="7"/>
      <c r="CI76" s="7"/>
      <c r="CJ76" s="7"/>
      <c r="CK76" s="7"/>
      <c r="CL76" s="45">
        <f t="shared" si="45"/>
        <v>1.2034482758620688</v>
      </c>
      <c r="CM76" s="7"/>
      <c r="CN76" s="7"/>
      <c r="CO76" s="618"/>
      <c r="CP76" s="13"/>
      <c r="CQ76" s="13"/>
      <c r="CR76" s="13"/>
      <c r="CS76" s="13"/>
      <c r="CT76" s="13"/>
      <c r="CU76" s="13"/>
      <c r="CV76" s="634"/>
      <c r="CW76" s="36"/>
      <c r="CX76" s="7"/>
      <c r="CY76" s="7"/>
      <c r="CZ76" s="7"/>
      <c r="DA76" s="9" t="s">
        <v>17</v>
      </c>
      <c r="DB76" s="9" t="s">
        <v>17</v>
      </c>
      <c r="DC76" s="251">
        <f>AP76-(BY76+CA76+CC76)</f>
        <v>0</v>
      </c>
      <c r="DD76" s="122" t="s">
        <v>901</v>
      </c>
      <c r="DE76" s="11"/>
      <c r="DF76" s="11"/>
      <c r="DG76" s="11"/>
      <c r="DH76" s="11"/>
      <c r="DI76" s="10" t="s">
        <v>294</v>
      </c>
      <c r="DJ76" s="123" t="s">
        <v>444</v>
      </c>
      <c r="DK76" s="9">
        <v>2</v>
      </c>
      <c r="DL76" s="7"/>
      <c r="DM76" s="49"/>
      <c r="DN76" s="7"/>
      <c r="DO76" s="7"/>
      <c r="DP76" s="7"/>
      <c r="DQ76" s="7"/>
      <c r="DR76" s="11" t="s">
        <v>38</v>
      </c>
      <c r="DS76" s="11" t="s">
        <v>38</v>
      </c>
      <c r="DT76" s="11">
        <v>130</v>
      </c>
      <c r="DU76" s="11">
        <v>0.13</v>
      </c>
      <c r="DV76" s="11">
        <v>0.86</v>
      </c>
      <c r="DW76" s="11" t="s">
        <v>38</v>
      </c>
      <c r="DX76" s="11" t="s">
        <v>38</v>
      </c>
      <c r="DY76" s="11" t="s">
        <v>38</v>
      </c>
      <c r="DZ76" s="11" t="s">
        <v>38</v>
      </c>
      <c r="EA76" s="11">
        <v>0</v>
      </c>
      <c r="EB76" s="7"/>
      <c r="EC76" s="114"/>
      <c r="ED76" s="114"/>
      <c r="EE76" s="114"/>
      <c r="EF76" s="7"/>
      <c r="EG76" s="7"/>
      <c r="EH76" s="7"/>
      <c r="EI76" s="7"/>
      <c r="EJ76" s="7"/>
      <c r="EK76" s="115"/>
      <c r="EL76" s="116"/>
      <c r="EM76" s="7"/>
      <c r="EN76" s="116"/>
      <c r="EO76" s="116"/>
      <c r="EP76" s="114"/>
      <c r="EQ76" s="114"/>
      <c r="ER76" s="492">
        <v>10647</v>
      </c>
      <c r="ES76" s="493">
        <v>36</v>
      </c>
      <c r="ET76" s="476">
        <v>1848</v>
      </c>
      <c r="EU76" s="476">
        <v>2</v>
      </c>
      <c r="EV76" s="494">
        <v>102.66666666666667</v>
      </c>
      <c r="EW76" s="495">
        <v>644</v>
      </c>
      <c r="EX76" s="496">
        <v>35.777777777777779</v>
      </c>
      <c r="EY76" s="489">
        <v>429.33333333333337</v>
      </c>
      <c r="EZ76" s="598"/>
      <c r="FA76" s="55"/>
      <c r="FB76" s="55"/>
      <c r="FC76" s="55"/>
      <c r="FD76" s="608"/>
      <c r="FE76" s="609"/>
      <c r="FF76" s="609"/>
      <c r="FG76" s="610"/>
      <c r="FH76" s="615"/>
      <c r="FI76" s="612"/>
      <c r="FJ76" s="616"/>
      <c r="FK76" s="514"/>
      <c r="FL76" s="114"/>
      <c r="FM76" s="157">
        <f t="shared" si="31"/>
        <v>34.848484848484851</v>
      </c>
      <c r="FN76" s="145">
        <f t="shared" si="34"/>
        <v>3.5777777777777776E-2</v>
      </c>
      <c r="FO76" s="114"/>
      <c r="FP76" s="157">
        <v>34.848484848484851</v>
      </c>
      <c r="FQ76" s="145">
        <v>3.5777777777777776E-2</v>
      </c>
      <c r="FR76" s="147">
        <f>DT76/EX76</f>
        <v>3.6335403726708075</v>
      </c>
      <c r="FS76" s="148"/>
      <c r="FT76" s="149"/>
      <c r="FU76" s="150"/>
      <c r="FV76" s="149"/>
      <c r="FW76" s="149"/>
      <c r="FX76" s="151"/>
      <c r="FY76" s="152"/>
      <c r="FZ76" s="153"/>
      <c r="GA76" s="1124"/>
      <c r="GB76" s="155"/>
      <c r="GC76" s="156"/>
      <c r="GD76" s="156"/>
      <c r="GE76" s="156"/>
      <c r="GF76" s="156"/>
      <c r="GG76" s="156"/>
      <c r="GH76" s="156"/>
      <c r="GI76" s="156"/>
      <c r="GJ76" s="156"/>
      <c r="GK76" s="156"/>
      <c r="GL76" s="156"/>
      <c r="GM76" s="156"/>
      <c r="GN76" s="156"/>
      <c r="GO76" s="156"/>
      <c r="GP76" s="156"/>
      <c r="GQ76" s="156"/>
      <c r="GR76" s="156"/>
      <c r="GS76" s="156"/>
      <c r="GT76" s="156"/>
      <c r="GU76" s="156"/>
      <c r="GV76" s="156"/>
      <c r="GW76" s="156"/>
      <c r="GX76" s="156"/>
      <c r="GY76" s="156"/>
      <c r="GZ76" s="156"/>
      <c r="HA76" s="156"/>
      <c r="HB76" s="156"/>
      <c r="HC76" s="156"/>
      <c r="HD76" s="156"/>
      <c r="HE76" s="156"/>
      <c r="HF76" s="156"/>
      <c r="HG76" s="156"/>
      <c r="HH76" s="156"/>
      <c r="HI76" s="156"/>
      <c r="HJ76" s="156"/>
      <c r="HK76" s="156"/>
      <c r="HL76" s="156"/>
      <c r="HM76" s="156"/>
      <c r="HN76" s="156"/>
      <c r="HO76" s="156"/>
      <c r="HP76" s="156"/>
      <c r="HQ76" s="156"/>
      <c r="HR76" s="156"/>
      <c r="HS76" s="156"/>
      <c r="HT76" s="156"/>
      <c r="HU76" s="156"/>
      <c r="HV76" s="156"/>
      <c r="HW76" s="156"/>
    </row>
    <row r="77" spans="1:231" x14ac:dyDescent="0.3">
      <c r="A77" s="7">
        <v>160</v>
      </c>
      <c r="B77" s="7">
        <f>COUNTIFS($D$3:D77,D77,$F$3:F77,F77)</f>
        <v>1</v>
      </c>
      <c r="C77" s="14">
        <v>10729</v>
      </c>
      <c r="D77" s="328" t="s">
        <v>893</v>
      </c>
      <c r="E77" s="17" t="s">
        <v>894</v>
      </c>
      <c r="F77" s="17">
        <v>5705020321</v>
      </c>
      <c r="G77" s="11">
        <v>62</v>
      </c>
      <c r="H77" s="17" t="s">
        <v>728</v>
      </c>
      <c r="I77" s="469" t="s">
        <v>895</v>
      </c>
      <c r="J77" s="445" t="s">
        <v>553</v>
      </c>
      <c r="K77" s="17" t="s">
        <v>36</v>
      </c>
      <c r="L77" s="11">
        <v>11</v>
      </c>
      <c r="M77" s="17">
        <v>1</v>
      </c>
      <c r="N77" s="17" t="s">
        <v>435</v>
      </c>
      <c r="O77" s="11"/>
      <c r="P77" s="11" t="s">
        <v>494</v>
      </c>
      <c r="Q77" s="381"/>
      <c r="R77" s="381"/>
      <c r="S77" s="617"/>
      <c r="T77" s="617"/>
      <c r="U77" s="617"/>
      <c r="V77" s="632" t="s">
        <v>498</v>
      </c>
      <c r="W77" s="632"/>
      <c r="X77" s="617"/>
      <c r="Y77" s="447"/>
      <c r="Z77" s="455"/>
      <c r="AA77" s="11" t="s">
        <v>503</v>
      </c>
      <c r="AB77" s="11"/>
      <c r="AC77" s="449">
        <v>167</v>
      </c>
      <c r="AD77" s="633">
        <v>1800</v>
      </c>
      <c r="AE77" s="449" t="s">
        <v>124</v>
      </c>
      <c r="AF77" s="449" t="s">
        <v>124</v>
      </c>
      <c r="AG77" s="504" t="s">
        <v>448</v>
      </c>
      <c r="AH77" s="556">
        <v>200</v>
      </c>
      <c r="AI77" s="7"/>
      <c r="AJ77" s="7"/>
      <c r="AK77" s="37"/>
      <c r="AL77" s="7"/>
      <c r="AM77" s="7"/>
      <c r="AN77" s="7"/>
      <c r="AO77" s="934">
        <v>9.4</v>
      </c>
      <c r="AP77" s="39">
        <v>89.2</v>
      </c>
      <c r="AQ77" s="40">
        <v>1.3</v>
      </c>
      <c r="AR77" s="41">
        <f t="shared" si="40"/>
        <v>99.9</v>
      </c>
      <c r="AS77" s="42">
        <f t="shared" si="41"/>
        <v>0.10538116591928251</v>
      </c>
      <c r="AT77" s="43">
        <f t="shared" si="42"/>
        <v>0.13699551569506727</v>
      </c>
      <c r="AU77" s="44">
        <f t="shared" si="43"/>
        <v>0.10386740331491713</v>
      </c>
      <c r="AV77" s="45">
        <v>8.4694000000000003</v>
      </c>
      <c r="AW77" s="45">
        <f t="shared" si="44"/>
        <v>90.1</v>
      </c>
      <c r="AX77" s="46">
        <v>0.46060000000000001</v>
      </c>
      <c r="AY77" s="45">
        <v>4.9000000000000004</v>
      </c>
      <c r="AZ77" s="7" t="s">
        <v>121</v>
      </c>
      <c r="BA77" s="47" t="s">
        <v>121</v>
      </c>
      <c r="BB77" s="48" t="s">
        <v>121</v>
      </c>
      <c r="BC77" s="49">
        <v>0</v>
      </c>
      <c r="BD77" s="49"/>
      <c r="BE77" s="7"/>
      <c r="BF77" s="7"/>
      <c r="BG77" s="7"/>
      <c r="BH77" s="7"/>
      <c r="BI77" s="48"/>
      <c r="BJ77" s="7">
        <v>56.9</v>
      </c>
      <c r="BK77" s="7">
        <v>43.1</v>
      </c>
      <c r="BL77" s="195">
        <f t="shared" si="32"/>
        <v>1.3201856148491879</v>
      </c>
      <c r="BM77" s="79">
        <v>0.1</v>
      </c>
      <c r="BN77" s="80">
        <f t="shared" ref="BN77:BN92" si="47">BM77*100/AO77</f>
        <v>1.0638297872340425</v>
      </c>
      <c r="BO77" s="7" t="s">
        <v>121</v>
      </c>
      <c r="BP77" s="7">
        <v>60.3</v>
      </c>
      <c r="BQ77" s="48">
        <v>69.5</v>
      </c>
      <c r="BR77" s="81"/>
      <c r="BS77" s="80">
        <f t="shared" si="46"/>
        <v>71.7</v>
      </c>
      <c r="BT77" s="49">
        <v>95</v>
      </c>
      <c r="BU77" s="49">
        <v>14054</v>
      </c>
      <c r="BV77" s="80">
        <f t="shared" ref="BV77:BV108" si="48">100-BT77</f>
        <v>5</v>
      </c>
      <c r="BW77" s="80">
        <f t="shared" si="33"/>
        <v>84.650800000000004</v>
      </c>
      <c r="BX77" s="49">
        <v>57.5</v>
      </c>
      <c r="BY77" s="84">
        <f t="shared" ref="BY77:BY108" si="49">BX77*AP77/100</f>
        <v>51.29</v>
      </c>
      <c r="BZ77" s="49">
        <v>14.2</v>
      </c>
      <c r="CA77" s="84">
        <f t="shared" ref="CA77:CA108" si="50">BZ77*AP77/100</f>
        <v>12.666399999999999</v>
      </c>
      <c r="CB77" s="49">
        <v>23.2</v>
      </c>
      <c r="CC77" s="84">
        <f t="shared" ref="CC77:CC108" si="51">CB77*AP77/100</f>
        <v>20.694400000000002</v>
      </c>
      <c r="CD77" s="49">
        <v>0.3</v>
      </c>
      <c r="CE77" s="7"/>
      <c r="CF77" s="7"/>
      <c r="CG77" s="7"/>
      <c r="CH77" s="7"/>
      <c r="CI77" s="7"/>
      <c r="CJ77" s="7"/>
      <c r="CK77" s="7"/>
      <c r="CL77" s="45">
        <f t="shared" si="45"/>
        <v>4.0492957746478879</v>
      </c>
      <c r="CM77" s="7"/>
      <c r="CN77" s="7"/>
      <c r="CO77" s="618"/>
      <c r="CP77" s="13"/>
      <c r="CQ77" s="13"/>
      <c r="CR77" s="13"/>
      <c r="CS77" s="13"/>
      <c r="CT77" s="13"/>
      <c r="CU77" s="13"/>
      <c r="CV77" s="634"/>
      <c r="CW77" s="36"/>
      <c r="CX77" s="7"/>
      <c r="CY77" s="7"/>
      <c r="CZ77" s="121">
        <v>3</v>
      </c>
      <c r="DA77" s="7" t="s">
        <v>884</v>
      </c>
      <c r="DB77" s="111" t="s">
        <v>884</v>
      </c>
      <c r="DC77" s="251"/>
      <c r="DD77" s="35"/>
      <c r="DE77" s="11"/>
      <c r="DF77" s="11"/>
      <c r="DG77" s="11"/>
      <c r="DH77" s="11"/>
      <c r="DI77" s="10" t="s">
        <v>297</v>
      </c>
      <c r="DJ77" s="123" t="s">
        <v>448</v>
      </c>
      <c r="DK77" s="9">
        <v>2</v>
      </c>
      <c r="DL77" s="7"/>
      <c r="DM77" s="113"/>
      <c r="DN77" s="7"/>
      <c r="DO77" s="7"/>
      <c r="DP77" s="7"/>
      <c r="DQ77" s="7"/>
      <c r="DR77" s="11" t="s">
        <v>38</v>
      </c>
      <c r="DS77" s="11" t="s">
        <v>38</v>
      </c>
      <c r="DT77" s="11" t="s">
        <v>38</v>
      </c>
      <c r="DU77" s="11" t="s">
        <v>38</v>
      </c>
      <c r="DV77" s="11" t="s">
        <v>38</v>
      </c>
      <c r="DW77" s="11" t="s">
        <v>38</v>
      </c>
      <c r="DX77" s="11" t="s">
        <v>38</v>
      </c>
      <c r="DY77" s="11" t="s">
        <v>38</v>
      </c>
      <c r="DZ77" s="11" t="s">
        <v>38</v>
      </c>
      <c r="EA77" s="11" t="s">
        <v>38</v>
      </c>
      <c r="EB77" s="7"/>
      <c r="EC77" s="114"/>
      <c r="ED77" s="114"/>
      <c r="EE77" s="114"/>
      <c r="EF77" s="7"/>
      <c r="EG77" s="7"/>
      <c r="EH77" s="7"/>
      <c r="EI77" s="7"/>
      <c r="EJ77" s="7"/>
      <c r="EK77" s="115"/>
      <c r="EL77" s="116"/>
      <c r="EM77" s="7"/>
      <c r="EN77" s="116"/>
      <c r="EO77" s="116"/>
      <c r="EP77" s="557"/>
      <c r="EQ77" s="114"/>
      <c r="ER77" s="485">
        <v>10729</v>
      </c>
      <c r="ES77" s="486">
        <v>75</v>
      </c>
      <c r="ET77" s="486">
        <v>9499</v>
      </c>
      <c r="EU77" s="486">
        <v>4000</v>
      </c>
      <c r="EV77" s="486">
        <v>38220</v>
      </c>
      <c r="EW77" s="487">
        <v>1186</v>
      </c>
      <c r="EX77" s="488">
        <f t="shared" ref="EX77:EX86" si="52">EW77/EU77*EV77/ES77</f>
        <v>151.09639999999999</v>
      </c>
      <c r="EY77" s="489">
        <f t="shared" ref="EY77:EY86" si="53">L77*EX77</f>
        <v>1662.0603999999998</v>
      </c>
      <c r="EZ77" s="598"/>
      <c r="FA77" s="55"/>
      <c r="FB77" s="55"/>
      <c r="FC77" s="55"/>
      <c r="FD77" s="608"/>
      <c r="FE77" s="609"/>
      <c r="FF77" s="609"/>
      <c r="FG77" s="610"/>
      <c r="FH77" s="615"/>
      <c r="FI77" s="612"/>
      <c r="FJ77" s="616"/>
      <c r="FK77" s="514"/>
      <c r="FL77" s="114"/>
      <c r="FM77" s="7"/>
      <c r="FN77" s="145">
        <f t="shared" ref="FN77:FN108" si="54">AC77/1000</f>
        <v>0.16700000000000001</v>
      </c>
      <c r="FO77" s="114"/>
      <c r="FP77" s="43">
        <f t="shared" ref="FP77:FP86" si="55">EW77*100/ET77</f>
        <v>12.485524792083377</v>
      </c>
      <c r="FQ77" s="146">
        <f t="shared" ref="FQ77:FQ86" si="56">EX77/1000</f>
        <v>0.15109639999999999</v>
      </c>
      <c r="FR77" s="147"/>
      <c r="FS77" s="148"/>
      <c r="FT77" s="112"/>
      <c r="FU77" s="49"/>
      <c r="FV77" s="112"/>
      <c r="FW77" s="112"/>
      <c r="FX77" s="262"/>
      <c r="FY77" s="152"/>
      <c r="FZ77" s="263"/>
      <c r="GA77" s="163"/>
      <c r="GB77" s="264"/>
      <c r="GC77" s="156"/>
      <c r="GD77" s="156"/>
      <c r="GE77" s="156"/>
      <c r="GF77" s="156"/>
      <c r="GG77" s="156"/>
      <c r="GH77" s="156"/>
      <c r="GI77" s="156"/>
      <c r="GJ77" s="156"/>
      <c r="GK77" s="156"/>
      <c r="GL77" s="156"/>
      <c r="GM77" s="156"/>
      <c r="GN77" s="156"/>
      <c r="GO77" s="156"/>
      <c r="GP77" s="156"/>
      <c r="GQ77" s="156"/>
      <c r="GR77" s="156"/>
      <c r="GS77" s="156"/>
      <c r="GT77" s="156"/>
      <c r="GU77" s="156"/>
      <c r="GV77" s="156"/>
      <c r="GW77" s="156"/>
      <c r="GX77" s="156"/>
      <c r="GY77" s="156"/>
      <c r="GZ77" s="156"/>
      <c r="HA77" s="156"/>
      <c r="HB77" s="156"/>
      <c r="HC77" s="156"/>
      <c r="HD77" s="156"/>
      <c r="HE77" s="156"/>
      <c r="HF77" s="156"/>
      <c r="HG77" s="156"/>
      <c r="HH77" s="156"/>
      <c r="HI77" s="156"/>
      <c r="HJ77" s="156"/>
      <c r="HK77" s="156"/>
      <c r="HL77" s="156"/>
      <c r="HM77" s="156"/>
      <c r="HN77" s="156"/>
      <c r="HO77" s="156"/>
      <c r="HP77" s="156"/>
      <c r="HQ77" s="156"/>
      <c r="HR77" s="156"/>
      <c r="HS77" s="156"/>
      <c r="HT77" s="156"/>
      <c r="HU77" s="156"/>
      <c r="HV77" s="156"/>
      <c r="HW77" s="156"/>
    </row>
    <row r="78" spans="1:231" x14ac:dyDescent="0.3">
      <c r="A78" s="7">
        <v>175</v>
      </c>
      <c r="B78" s="7">
        <f>COUNTIFS($D$3:D78,D78,$F$3:F78,F78)</f>
        <v>2</v>
      </c>
      <c r="C78" s="442">
        <v>10803</v>
      </c>
      <c r="D78" s="443" t="s">
        <v>1110</v>
      </c>
      <c r="E78" s="16" t="s">
        <v>516</v>
      </c>
      <c r="F78" s="656">
        <v>5712091671</v>
      </c>
      <c r="G78" s="11">
        <v>62</v>
      </c>
      <c r="H78" s="173" t="s">
        <v>1111</v>
      </c>
      <c r="I78" s="54" t="s">
        <v>511</v>
      </c>
      <c r="J78" s="19" t="s">
        <v>35</v>
      </c>
      <c r="K78" s="16" t="s">
        <v>36</v>
      </c>
      <c r="L78" s="20">
        <v>36</v>
      </c>
      <c r="M78" s="17" t="s">
        <v>674</v>
      </c>
      <c r="N78" s="17" t="s">
        <v>38</v>
      </c>
      <c r="O78" s="11"/>
      <c r="P78" s="11" t="s">
        <v>595</v>
      </c>
      <c r="Q78" s="169" t="s">
        <v>749</v>
      </c>
      <c r="R78" s="169"/>
      <c r="S78" s="228"/>
      <c r="T78" s="228"/>
      <c r="U78" s="228"/>
      <c r="V78" s="229" t="s">
        <v>498</v>
      </c>
      <c r="W78" s="229"/>
      <c r="X78" s="228"/>
      <c r="Y78" s="180"/>
      <c r="Z78" s="182"/>
      <c r="AA78" s="20" t="s">
        <v>503</v>
      </c>
      <c r="AB78" s="11"/>
      <c r="AC78" s="231">
        <v>70</v>
      </c>
      <c r="AD78" s="177">
        <v>2500</v>
      </c>
      <c r="AE78" s="20"/>
      <c r="AF78" s="20"/>
      <c r="AG78" s="20" t="s">
        <v>128</v>
      </c>
      <c r="AH78" s="37">
        <v>300</v>
      </c>
      <c r="AI78" s="7"/>
      <c r="AJ78" s="7"/>
      <c r="AK78" s="37"/>
      <c r="AL78" s="7"/>
      <c r="AM78" s="7"/>
      <c r="AN78" s="7"/>
      <c r="AO78" s="411">
        <v>28.3</v>
      </c>
      <c r="AP78" s="39">
        <v>67.900000000000006</v>
      </c>
      <c r="AQ78" s="40">
        <v>3.1</v>
      </c>
      <c r="AR78" s="41">
        <f t="shared" si="40"/>
        <v>99.3</v>
      </c>
      <c r="AS78" s="42">
        <f t="shared" si="41"/>
        <v>0.41678939617083943</v>
      </c>
      <c r="AT78" s="43">
        <f t="shared" si="42"/>
        <v>1.2920471281296022</v>
      </c>
      <c r="AU78" s="44">
        <f t="shared" si="43"/>
        <v>0.39859154929577467</v>
      </c>
      <c r="AV78" s="45">
        <v>26.319000000000003</v>
      </c>
      <c r="AW78" s="45">
        <f t="shared" si="44"/>
        <v>93</v>
      </c>
      <c r="AX78" s="46">
        <v>0.56600000000000006</v>
      </c>
      <c r="AY78" s="45">
        <v>2</v>
      </c>
      <c r="AZ78" s="7" t="s">
        <v>121</v>
      </c>
      <c r="BA78" s="47">
        <v>57.8</v>
      </c>
      <c r="BB78" s="48" t="s">
        <v>121</v>
      </c>
      <c r="BC78" s="49">
        <v>0.1</v>
      </c>
      <c r="BD78" s="49"/>
      <c r="BE78" s="7"/>
      <c r="BF78" s="7"/>
      <c r="BG78" s="7"/>
      <c r="BH78" s="7"/>
      <c r="BI78" s="48"/>
      <c r="BJ78" s="7">
        <v>29</v>
      </c>
      <c r="BK78" s="7">
        <v>71</v>
      </c>
      <c r="BL78" s="78">
        <f t="shared" si="32"/>
        <v>0.40845070422535212</v>
      </c>
      <c r="BM78" s="79">
        <v>0.1</v>
      </c>
      <c r="BN78" s="80">
        <f t="shared" si="47"/>
        <v>0.35335689045936397</v>
      </c>
      <c r="BO78" s="7" t="s">
        <v>121</v>
      </c>
      <c r="BP78" s="7">
        <v>57.7</v>
      </c>
      <c r="BQ78" s="48">
        <v>37.1</v>
      </c>
      <c r="BR78" s="81"/>
      <c r="BS78" s="80">
        <f t="shared" si="46"/>
        <v>63.199999999999996</v>
      </c>
      <c r="BT78" s="49">
        <v>93.1</v>
      </c>
      <c r="BU78" s="49">
        <v>19120</v>
      </c>
      <c r="BV78" s="80">
        <f t="shared" si="48"/>
        <v>6.9000000000000057</v>
      </c>
      <c r="BW78" s="561">
        <f t="shared" si="33"/>
        <v>66.949400000000011</v>
      </c>
      <c r="BX78" s="49">
        <v>41.3</v>
      </c>
      <c r="BY78" s="84">
        <f t="shared" si="49"/>
        <v>28.0427</v>
      </c>
      <c r="BZ78" s="49">
        <v>21.9</v>
      </c>
      <c r="CA78" s="84">
        <f t="shared" si="50"/>
        <v>14.870100000000001</v>
      </c>
      <c r="CB78" s="49">
        <v>35.4</v>
      </c>
      <c r="CC78" s="84">
        <f t="shared" si="51"/>
        <v>24.036600000000004</v>
      </c>
      <c r="CD78" s="49">
        <v>1</v>
      </c>
      <c r="CE78" s="7"/>
      <c r="CF78" s="7"/>
      <c r="CG78" s="7"/>
      <c r="CH78" s="7"/>
      <c r="CI78" s="7"/>
      <c r="CJ78" s="7"/>
      <c r="CK78" s="7"/>
      <c r="CL78" s="45">
        <f t="shared" si="45"/>
        <v>1.8858447488584476</v>
      </c>
      <c r="CM78" s="7"/>
      <c r="CN78" s="7"/>
      <c r="CO78" s="618"/>
      <c r="CP78" s="13"/>
      <c r="CQ78" s="13"/>
      <c r="CR78" s="13"/>
      <c r="CS78" s="13"/>
      <c r="CT78" s="13"/>
      <c r="CU78" s="13"/>
      <c r="CV78" s="634"/>
      <c r="CW78" s="36"/>
      <c r="CX78" s="7"/>
      <c r="CY78" s="7"/>
      <c r="CZ78" s="121">
        <v>3</v>
      </c>
      <c r="DA78" s="7" t="s">
        <v>884</v>
      </c>
      <c r="DB78" s="111" t="s">
        <v>884</v>
      </c>
      <c r="DC78" s="251"/>
      <c r="DD78" s="112" t="s">
        <v>1058</v>
      </c>
      <c r="DE78" s="11"/>
      <c r="DF78" s="11"/>
      <c r="DG78" s="11"/>
      <c r="DH78" s="11"/>
      <c r="DI78" s="10" t="s">
        <v>297</v>
      </c>
      <c r="DJ78" s="7" t="s">
        <v>128</v>
      </c>
      <c r="DK78" s="9">
        <v>2</v>
      </c>
      <c r="DL78" s="7"/>
      <c r="DM78" s="49"/>
      <c r="DN78" s="7"/>
      <c r="DO78" s="7"/>
      <c r="DP78" s="7"/>
      <c r="DQ78" s="7"/>
      <c r="DR78" s="11" t="s">
        <v>38</v>
      </c>
      <c r="DS78" s="11" t="s">
        <v>38</v>
      </c>
      <c r="DT78" s="11" t="s">
        <v>38</v>
      </c>
      <c r="DU78" s="11" t="s">
        <v>38</v>
      </c>
      <c r="DV78" s="11" t="s">
        <v>38</v>
      </c>
      <c r="DW78" s="11" t="s">
        <v>38</v>
      </c>
      <c r="DX78" s="11" t="s">
        <v>38</v>
      </c>
      <c r="DY78" s="11" t="s">
        <v>38</v>
      </c>
      <c r="DZ78" s="11" t="s">
        <v>38</v>
      </c>
      <c r="EA78" s="11" t="s">
        <v>38</v>
      </c>
      <c r="EB78" s="7"/>
      <c r="EC78" s="114"/>
      <c r="ED78" s="114"/>
      <c r="EE78" s="114"/>
      <c r="EF78" s="7"/>
      <c r="EG78" s="7">
        <v>3</v>
      </c>
      <c r="EH78" s="7"/>
      <c r="EI78" s="7"/>
      <c r="EJ78" s="7"/>
      <c r="EK78" s="115"/>
      <c r="EL78" s="116"/>
      <c r="EM78" s="7"/>
      <c r="EN78" s="116"/>
      <c r="EO78" s="116"/>
      <c r="EP78" s="114"/>
      <c r="EQ78" s="114"/>
      <c r="ER78" s="461">
        <v>10803</v>
      </c>
      <c r="ES78" s="462">
        <v>75</v>
      </c>
      <c r="ET78" s="462">
        <v>2274</v>
      </c>
      <c r="EU78" s="462">
        <v>4000</v>
      </c>
      <c r="EV78" s="462">
        <v>38220</v>
      </c>
      <c r="EW78" s="463">
        <v>428</v>
      </c>
      <c r="EX78" s="464">
        <f t="shared" si="52"/>
        <v>54.527200000000001</v>
      </c>
      <c r="EY78" s="436">
        <f t="shared" si="53"/>
        <v>1962.9792</v>
      </c>
      <c r="EZ78" s="577"/>
      <c r="FA78" s="220"/>
      <c r="FB78" s="220"/>
      <c r="FC78" s="220"/>
      <c r="FD78" s="713"/>
      <c r="FE78" s="714"/>
      <c r="FF78" s="714"/>
      <c r="FG78" s="661"/>
      <c r="FH78" s="612"/>
      <c r="FI78" s="612"/>
      <c r="FJ78" s="616"/>
      <c r="FK78" s="219"/>
      <c r="FL78" s="114"/>
      <c r="FM78" s="7"/>
      <c r="FN78" s="145">
        <f t="shared" si="54"/>
        <v>7.0000000000000007E-2</v>
      </c>
      <c r="FO78" s="114"/>
      <c r="FP78" s="43">
        <f t="shared" si="55"/>
        <v>18.821459982409852</v>
      </c>
      <c r="FQ78" s="146">
        <f t="shared" si="56"/>
        <v>5.4527199999999998E-2</v>
      </c>
      <c r="FR78" s="147"/>
      <c r="FS78" s="148"/>
      <c r="FT78" s="149"/>
      <c r="FU78" s="150"/>
      <c r="FV78" s="149"/>
      <c r="FW78" s="149"/>
      <c r="FX78" s="151"/>
      <c r="FY78" s="152"/>
      <c r="FZ78" s="153"/>
      <c r="GA78" s="1069"/>
      <c r="GB78" s="155"/>
      <c r="GC78" s="156"/>
      <c r="GD78" s="156"/>
      <c r="GE78" s="156"/>
      <c r="GF78" s="156"/>
      <c r="GG78" s="156"/>
      <c r="GH78" s="156"/>
      <c r="GI78" s="156"/>
      <c r="GJ78" s="156"/>
      <c r="GK78" s="156"/>
      <c r="GL78" s="156"/>
      <c r="GM78" s="156"/>
      <c r="GN78" s="156"/>
      <c r="GO78" s="156"/>
      <c r="GP78" s="156"/>
      <c r="GQ78" s="156"/>
      <c r="GR78" s="156"/>
      <c r="GS78" s="156"/>
      <c r="GT78" s="156"/>
      <c r="GU78" s="156"/>
      <c r="GV78" s="156"/>
      <c r="GW78" s="156"/>
      <c r="GX78" s="156"/>
      <c r="GY78" s="156"/>
      <c r="GZ78" s="156"/>
      <c r="HA78" s="156"/>
      <c r="HB78" s="156"/>
      <c r="HC78" s="156"/>
      <c r="HD78" s="156"/>
      <c r="HE78" s="156"/>
      <c r="HF78" s="156"/>
      <c r="HG78" s="156"/>
      <c r="HH78" s="156"/>
      <c r="HI78" s="156"/>
      <c r="HJ78" s="156"/>
      <c r="HK78" s="156"/>
      <c r="HL78" s="156"/>
      <c r="HM78" s="156"/>
      <c r="HN78" s="156"/>
      <c r="HO78" s="156"/>
      <c r="HP78" s="156"/>
      <c r="HQ78" s="156"/>
      <c r="HR78" s="156"/>
      <c r="HS78" s="156"/>
      <c r="HT78" s="156"/>
      <c r="HU78" s="156"/>
      <c r="HV78" s="156"/>
      <c r="HW78" s="156"/>
    </row>
    <row r="79" spans="1:231" x14ac:dyDescent="0.3">
      <c r="A79" s="7">
        <v>177</v>
      </c>
      <c r="B79" s="7">
        <f>COUNTIFS($D$3:D79,D79,$F$3:F79,F79)</f>
        <v>1</v>
      </c>
      <c r="C79" s="442">
        <v>10810</v>
      </c>
      <c r="D79" s="443" t="s">
        <v>1007</v>
      </c>
      <c r="E79" s="16" t="s">
        <v>34</v>
      </c>
      <c r="F79" s="656">
        <v>6754190234</v>
      </c>
      <c r="G79" s="11">
        <v>52</v>
      </c>
      <c r="H79" s="173" t="s">
        <v>1008</v>
      </c>
      <c r="I79" s="54" t="s">
        <v>511</v>
      </c>
      <c r="J79" s="19" t="s">
        <v>35</v>
      </c>
      <c r="K79" s="16" t="s">
        <v>36</v>
      </c>
      <c r="L79" s="20">
        <v>21</v>
      </c>
      <c r="M79" s="17" t="s">
        <v>618</v>
      </c>
      <c r="N79" s="656" t="s">
        <v>435</v>
      </c>
      <c r="O79" s="669"/>
      <c r="P79" s="669" t="s">
        <v>595</v>
      </c>
      <c r="Q79" s="169" t="s">
        <v>749</v>
      </c>
      <c r="R79" s="169"/>
      <c r="S79" s="228"/>
      <c r="T79" s="228"/>
      <c r="U79" s="228"/>
      <c r="V79" s="229" t="s">
        <v>498</v>
      </c>
      <c r="W79" s="229"/>
      <c r="X79" s="228"/>
      <c r="Y79" s="180"/>
      <c r="Z79" s="552"/>
      <c r="AA79" s="550" t="s">
        <v>120</v>
      </c>
      <c r="AB79" s="11"/>
      <c r="AC79" s="924">
        <v>24.7</v>
      </c>
      <c r="AD79" s="556">
        <v>519</v>
      </c>
      <c r="AE79" s="550"/>
      <c r="AF79" s="550"/>
      <c r="AG79" s="550" t="s">
        <v>444</v>
      </c>
      <c r="AH79" s="556">
        <v>100</v>
      </c>
      <c r="AI79" s="7"/>
      <c r="AJ79" s="7"/>
      <c r="AK79" s="37"/>
      <c r="AL79" s="7"/>
      <c r="AM79" s="7"/>
      <c r="AN79" s="7"/>
      <c r="AO79" s="411">
        <v>19.2</v>
      </c>
      <c r="AP79" s="39">
        <v>75</v>
      </c>
      <c r="AQ79" s="40">
        <v>3.8</v>
      </c>
      <c r="AR79" s="41">
        <f t="shared" si="40"/>
        <v>98</v>
      </c>
      <c r="AS79" s="42">
        <f t="shared" si="41"/>
        <v>0.25600000000000001</v>
      </c>
      <c r="AT79" s="43">
        <f t="shared" si="42"/>
        <v>0.9728</v>
      </c>
      <c r="AU79" s="44">
        <f t="shared" si="43"/>
        <v>0.24365482233502539</v>
      </c>
      <c r="AV79" s="45">
        <v>17.2224</v>
      </c>
      <c r="AW79" s="45">
        <f t="shared" si="44"/>
        <v>89.7</v>
      </c>
      <c r="AX79" s="46">
        <v>1.0175999999999998</v>
      </c>
      <c r="AY79" s="45">
        <v>5.3</v>
      </c>
      <c r="AZ79" s="7" t="s">
        <v>121</v>
      </c>
      <c r="BA79" s="47">
        <v>55.6</v>
      </c>
      <c r="BB79" s="48" t="s">
        <v>121</v>
      </c>
      <c r="BC79" s="49">
        <v>0.1</v>
      </c>
      <c r="BD79" s="49"/>
      <c r="BE79" s="7"/>
      <c r="BF79" s="7"/>
      <c r="BG79" s="7"/>
      <c r="BH79" s="7"/>
      <c r="BI79" s="48"/>
      <c r="BJ79" s="7">
        <v>95.7</v>
      </c>
      <c r="BK79" s="7">
        <v>4.3</v>
      </c>
      <c r="BL79" s="78">
        <f t="shared" si="32"/>
        <v>22.255813953488374</v>
      </c>
      <c r="BM79" s="79">
        <v>0</v>
      </c>
      <c r="BN79" s="80">
        <f t="shared" si="47"/>
        <v>0</v>
      </c>
      <c r="BO79" s="7" t="s">
        <v>121</v>
      </c>
      <c r="BP79" s="7">
        <v>31.3</v>
      </c>
      <c r="BQ79" s="48" t="s">
        <v>121</v>
      </c>
      <c r="BR79" s="81"/>
      <c r="BS79" s="80">
        <f t="shared" si="46"/>
        <v>83.5</v>
      </c>
      <c r="BT79" s="49">
        <v>97.6</v>
      </c>
      <c r="BU79" s="49">
        <v>11273</v>
      </c>
      <c r="BV79" s="80">
        <f t="shared" si="48"/>
        <v>2.4000000000000057</v>
      </c>
      <c r="BW79" s="561">
        <f t="shared" si="33"/>
        <v>72.599999999999994</v>
      </c>
      <c r="BX79" s="49">
        <v>53.6</v>
      </c>
      <c r="BY79" s="84">
        <f t="shared" si="49"/>
        <v>40.200000000000003</v>
      </c>
      <c r="BZ79" s="49">
        <v>29.9</v>
      </c>
      <c r="CA79" s="84">
        <f t="shared" si="50"/>
        <v>22.425000000000001</v>
      </c>
      <c r="CB79" s="49">
        <v>13.3</v>
      </c>
      <c r="CC79" s="84">
        <f t="shared" si="51"/>
        <v>9.9749999999999996</v>
      </c>
      <c r="CD79" s="49">
        <v>1.2</v>
      </c>
      <c r="CE79" s="7"/>
      <c r="CF79" s="7"/>
      <c r="CG79" s="7"/>
      <c r="CH79" s="7"/>
      <c r="CI79" s="7"/>
      <c r="CJ79" s="7"/>
      <c r="CK79" s="7"/>
      <c r="CL79" s="45">
        <f t="shared" si="45"/>
        <v>1.7926421404682276</v>
      </c>
      <c r="CM79" s="7"/>
      <c r="CN79" s="7"/>
      <c r="CO79" s="618"/>
      <c r="CP79" s="13"/>
      <c r="CQ79" s="13"/>
      <c r="CR79" s="13"/>
      <c r="CS79" s="13"/>
      <c r="CT79" s="13"/>
      <c r="CU79" s="13"/>
      <c r="CV79" s="634"/>
      <c r="CW79" s="36"/>
      <c r="CX79" s="7"/>
      <c r="CY79" s="7"/>
      <c r="CZ79" s="121">
        <v>3</v>
      </c>
      <c r="DA79" s="7" t="s">
        <v>17</v>
      </c>
      <c r="DB79" s="111" t="s">
        <v>17</v>
      </c>
      <c r="DC79" s="251"/>
      <c r="DD79" s="112" t="s">
        <v>901</v>
      </c>
      <c r="DE79" s="11"/>
      <c r="DF79" s="11"/>
      <c r="DG79" s="11"/>
      <c r="DH79" s="11"/>
      <c r="DI79" s="10" t="s">
        <v>294</v>
      </c>
      <c r="DJ79" s="7" t="s">
        <v>444</v>
      </c>
      <c r="DK79" s="9">
        <v>2</v>
      </c>
      <c r="DL79" s="7"/>
      <c r="DM79" s="49"/>
      <c r="DN79" s="7"/>
      <c r="DO79" s="7"/>
      <c r="DP79" s="7"/>
      <c r="DQ79" s="7"/>
      <c r="DR79" s="11" t="s">
        <v>38</v>
      </c>
      <c r="DS79" s="11" t="s">
        <v>38</v>
      </c>
      <c r="DT79" s="11" t="s">
        <v>38</v>
      </c>
      <c r="DU79" s="11" t="s">
        <v>38</v>
      </c>
      <c r="DV79" s="11" t="s">
        <v>38</v>
      </c>
      <c r="DW79" s="11" t="s">
        <v>38</v>
      </c>
      <c r="DX79" s="11" t="s">
        <v>38</v>
      </c>
      <c r="DY79" s="11" t="s">
        <v>38</v>
      </c>
      <c r="DZ79" s="11" t="s">
        <v>38</v>
      </c>
      <c r="EA79" s="11" t="s">
        <v>38</v>
      </c>
      <c r="EB79" s="7"/>
      <c r="EC79" s="114"/>
      <c r="ED79" s="114"/>
      <c r="EE79" s="114"/>
      <c r="EF79" s="7"/>
      <c r="EG79" s="7"/>
      <c r="EH79" s="7"/>
      <c r="EI79" s="7"/>
      <c r="EJ79" s="7"/>
      <c r="EK79" s="115"/>
      <c r="EL79" s="116"/>
      <c r="EM79" s="7"/>
      <c r="EN79" s="116"/>
      <c r="EO79" s="116"/>
      <c r="EP79" s="114"/>
      <c r="EQ79" s="114"/>
      <c r="ER79" s="461">
        <v>10810</v>
      </c>
      <c r="ES79" s="954">
        <v>75</v>
      </c>
      <c r="ET79" s="954">
        <v>6883</v>
      </c>
      <c r="EU79" s="954">
        <v>3992</v>
      </c>
      <c r="EV79" s="954">
        <v>38220</v>
      </c>
      <c r="EW79" s="954">
        <v>204</v>
      </c>
      <c r="EX79" s="715">
        <f t="shared" si="52"/>
        <v>26.041683366733469</v>
      </c>
      <c r="EY79" s="959">
        <f t="shared" si="53"/>
        <v>546.87535070140291</v>
      </c>
      <c r="EZ79" s="557"/>
      <c r="FA79" s="557"/>
      <c r="FB79" s="557"/>
      <c r="FC79" s="557"/>
      <c r="FD79" s="592"/>
      <c r="FE79" s="592"/>
      <c r="FF79" s="592"/>
      <c r="FG79" s="716"/>
      <c r="FH79" s="975"/>
      <c r="FI79" s="612"/>
      <c r="FJ79" s="616"/>
      <c r="FK79" s="553"/>
      <c r="FL79" s="114"/>
      <c r="FM79" s="7"/>
      <c r="FN79" s="145">
        <f t="shared" si="54"/>
        <v>2.47E-2</v>
      </c>
      <c r="FO79" s="114"/>
      <c r="FP79" s="43">
        <f t="shared" si="55"/>
        <v>2.9638239139909923</v>
      </c>
      <c r="FQ79" s="146">
        <f t="shared" si="56"/>
        <v>2.6041683366733469E-2</v>
      </c>
      <c r="FR79" s="147"/>
      <c r="FS79" s="148"/>
      <c r="FT79" s="149"/>
      <c r="FU79" s="150"/>
      <c r="FV79" s="149"/>
      <c r="FW79" s="149"/>
      <c r="FX79" s="151"/>
      <c r="FY79" s="152"/>
      <c r="FZ79" s="153"/>
      <c r="GA79" s="154"/>
      <c r="GB79" s="155"/>
      <c r="GC79" s="156"/>
      <c r="GD79" s="156"/>
      <c r="GE79" s="156"/>
      <c r="GF79" s="156"/>
      <c r="GG79" s="156"/>
      <c r="GH79" s="156"/>
      <c r="GI79" s="156"/>
      <c r="GJ79" s="156"/>
      <c r="GK79" s="156"/>
      <c r="GL79" s="156"/>
      <c r="GM79" s="156"/>
      <c r="GN79" s="156"/>
      <c r="GO79" s="156"/>
      <c r="GP79" s="156"/>
      <c r="GQ79" s="156"/>
      <c r="GR79" s="156"/>
      <c r="GS79" s="156"/>
      <c r="GT79" s="156"/>
      <c r="GU79" s="156"/>
      <c r="GV79" s="156"/>
      <c r="GW79" s="156"/>
      <c r="GX79" s="156"/>
      <c r="GY79" s="156"/>
      <c r="GZ79" s="156"/>
      <c r="HA79" s="156"/>
      <c r="HB79" s="156"/>
      <c r="HC79" s="156"/>
      <c r="HD79" s="156"/>
      <c r="HE79" s="156"/>
      <c r="HF79" s="156"/>
      <c r="HG79" s="156"/>
      <c r="HH79" s="156"/>
      <c r="HI79" s="156"/>
      <c r="HJ79" s="156"/>
      <c r="HK79" s="156"/>
      <c r="HL79" s="156"/>
      <c r="HM79" s="156"/>
      <c r="HN79" s="156"/>
      <c r="HO79" s="156"/>
      <c r="HP79" s="156"/>
      <c r="HQ79" s="156"/>
      <c r="HR79" s="156"/>
      <c r="HS79" s="156"/>
      <c r="HT79" s="156"/>
      <c r="HU79" s="156"/>
      <c r="HV79" s="156"/>
      <c r="HW79" s="156"/>
    </row>
    <row r="80" spans="1:231" x14ac:dyDescent="0.3">
      <c r="A80" s="7">
        <v>179</v>
      </c>
      <c r="B80" s="7">
        <f>COUNTIFS($D$3:D80,D80,$F$3:F80,F80)</f>
        <v>1</v>
      </c>
      <c r="C80" s="442">
        <v>10815</v>
      </c>
      <c r="D80" s="443" t="s">
        <v>1115</v>
      </c>
      <c r="E80" s="16" t="s">
        <v>636</v>
      </c>
      <c r="F80" s="656">
        <v>6403301223</v>
      </c>
      <c r="G80" s="11">
        <v>55</v>
      </c>
      <c r="H80" s="173" t="s">
        <v>1116</v>
      </c>
      <c r="I80" s="54" t="s">
        <v>1117</v>
      </c>
      <c r="J80" s="19" t="s">
        <v>35</v>
      </c>
      <c r="K80" s="16" t="s">
        <v>36</v>
      </c>
      <c r="L80" s="20">
        <v>33</v>
      </c>
      <c r="M80" s="17" t="s">
        <v>618</v>
      </c>
      <c r="N80" s="656" t="s">
        <v>38</v>
      </c>
      <c r="O80" s="669"/>
      <c r="P80" s="669" t="s">
        <v>595</v>
      </c>
      <c r="Q80" s="169" t="s">
        <v>749</v>
      </c>
      <c r="R80" s="169"/>
      <c r="S80" s="228"/>
      <c r="T80" s="228"/>
      <c r="U80" s="228"/>
      <c r="V80" s="229" t="s">
        <v>498</v>
      </c>
      <c r="W80" s="229"/>
      <c r="X80" s="228"/>
      <c r="Y80" s="180"/>
      <c r="Z80" s="552"/>
      <c r="AA80" s="550" t="s">
        <v>120</v>
      </c>
      <c r="AB80" s="11"/>
      <c r="AC80" s="681">
        <v>171.3</v>
      </c>
      <c r="AD80" s="670">
        <v>5700</v>
      </c>
      <c r="AE80" s="215"/>
      <c r="AF80" s="215"/>
      <c r="AG80" s="682" t="s">
        <v>128</v>
      </c>
      <c r="AH80" s="556">
        <v>600</v>
      </c>
      <c r="AI80" s="114"/>
      <c r="AJ80" s="7"/>
      <c r="AK80" s="37"/>
      <c r="AL80" s="7"/>
      <c r="AM80" s="7"/>
      <c r="AN80" s="7"/>
      <c r="AO80" s="411">
        <v>25.9</v>
      </c>
      <c r="AP80" s="39">
        <v>67.5</v>
      </c>
      <c r="AQ80" s="40">
        <v>4.9000000000000004</v>
      </c>
      <c r="AR80" s="41">
        <f t="shared" si="40"/>
        <v>98.300000000000011</v>
      </c>
      <c r="AS80" s="42">
        <f t="shared" si="41"/>
        <v>0.38370370370370366</v>
      </c>
      <c r="AT80" s="43">
        <f t="shared" si="42"/>
        <v>1.8801481481481481</v>
      </c>
      <c r="AU80" s="44">
        <f t="shared" si="43"/>
        <v>0.3577348066298342</v>
      </c>
      <c r="AV80" s="45">
        <v>24.0352</v>
      </c>
      <c r="AW80" s="45">
        <f t="shared" si="44"/>
        <v>92.8</v>
      </c>
      <c r="AX80" s="46">
        <v>0.56980000000000008</v>
      </c>
      <c r="AY80" s="45">
        <v>2.2000000000000002</v>
      </c>
      <c r="AZ80" s="7" t="s">
        <v>121</v>
      </c>
      <c r="BA80" s="47">
        <v>77.400000000000006</v>
      </c>
      <c r="BB80" s="48" t="s">
        <v>121</v>
      </c>
      <c r="BC80" s="49">
        <v>7.0000000000000007E-2</v>
      </c>
      <c r="BD80" s="49"/>
      <c r="BE80" s="7"/>
      <c r="BF80" s="7"/>
      <c r="BG80" s="7"/>
      <c r="BH80" s="7"/>
      <c r="BI80" s="48"/>
      <c r="BJ80" s="7">
        <v>39.9</v>
      </c>
      <c r="BK80" s="7">
        <v>60</v>
      </c>
      <c r="BL80" s="195">
        <f t="shared" si="32"/>
        <v>0.66499999999999992</v>
      </c>
      <c r="BM80" s="79">
        <v>0</v>
      </c>
      <c r="BN80" s="80">
        <f t="shared" si="47"/>
        <v>0</v>
      </c>
      <c r="BO80" s="7" t="s">
        <v>121</v>
      </c>
      <c r="BP80" s="7">
        <v>54.7</v>
      </c>
      <c r="BQ80" s="48">
        <v>63.8</v>
      </c>
      <c r="BR80" s="81"/>
      <c r="BS80" s="80">
        <f t="shared" si="46"/>
        <v>56.9</v>
      </c>
      <c r="BT80" s="49">
        <v>92.4</v>
      </c>
      <c r="BU80" s="49">
        <v>10364</v>
      </c>
      <c r="BV80" s="80">
        <f t="shared" si="48"/>
        <v>7.5999999999999943</v>
      </c>
      <c r="BW80" s="80">
        <f t="shared" si="33"/>
        <v>65.88</v>
      </c>
      <c r="BX80" s="49">
        <v>31.9</v>
      </c>
      <c r="BY80" s="84">
        <f t="shared" si="49"/>
        <v>21.532499999999999</v>
      </c>
      <c r="BZ80" s="49">
        <v>25</v>
      </c>
      <c r="CA80" s="84">
        <f t="shared" si="50"/>
        <v>16.875</v>
      </c>
      <c r="CB80" s="49">
        <v>40.700000000000003</v>
      </c>
      <c r="CC80" s="84">
        <f t="shared" si="51"/>
        <v>27.4725</v>
      </c>
      <c r="CD80" s="49">
        <v>0.24</v>
      </c>
      <c r="CE80" s="7"/>
      <c r="CF80" s="7"/>
      <c r="CG80" s="7"/>
      <c r="CH80" s="7"/>
      <c r="CI80" s="7"/>
      <c r="CJ80" s="7"/>
      <c r="CK80" s="7"/>
      <c r="CL80" s="45">
        <f t="shared" si="45"/>
        <v>1.276</v>
      </c>
      <c r="CM80" s="7"/>
      <c r="CN80" s="7"/>
      <c r="CO80" s="618"/>
      <c r="CP80" s="13"/>
      <c r="CQ80" s="13"/>
      <c r="CR80" s="13"/>
      <c r="CS80" s="13"/>
      <c r="CT80" s="13"/>
      <c r="CU80" s="13"/>
      <c r="CV80" s="634"/>
      <c r="CW80" s="36"/>
      <c r="CX80" s="7"/>
      <c r="CY80" s="7"/>
      <c r="CZ80" s="7"/>
      <c r="DA80" s="7" t="s">
        <v>884</v>
      </c>
      <c r="DB80" s="111" t="s">
        <v>884</v>
      </c>
      <c r="DC80" s="251"/>
      <c r="DD80" s="112" t="s">
        <v>1058</v>
      </c>
      <c r="DE80" s="11"/>
      <c r="DF80" s="11"/>
      <c r="DG80" s="11"/>
      <c r="DH80" s="11"/>
      <c r="DI80" s="10" t="s">
        <v>297</v>
      </c>
      <c r="DJ80" s="123" t="s">
        <v>128</v>
      </c>
      <c r="DK80" s="9">
        <v>2</v>
      </c>
      <c r="DL80" s="7"/>
      <c r="DM80" s="7"/>
      <c r="DN80" s="7"/>
      <c r="DO80" s="7"/>
      <c r="DP80" s="7"/>
      <c r="DQ80" s="7"/>
      <c r="DR80" s="11" t="s">
        <v>38</v>
      </c>
      <c r="DS80" s="11" t="s">
        <v>38</v>
      </c>
      <c r="DT80" s="11" t="s">
        <v>38</v>
      </c>
      <c r="DU80" s="11" t="s">
        <v>38</v>
      </c>
      <c r="DV80" s="11" t="s">
        <v>38</v>
      </c>
      <c r="DW80" s="11" t="s">
        <v>38</v>
      </c>
      <c r="DX80" s="11" t="s">
        <v>38</v>
      </c>
      <c r="DY80" s="11" t="s">
        <v>38</v>
      </c>
      <c r="DZ80" s="11" t="s">
        <v>38</v>
      </c>
      <c r="EA80" s="11" t="s">
        <v>38</v>
      </c>
      <c r="EB80" s="7"/>
      <c r="EC80" s="114"/>
      <c r="ED80" s="114"/>
      <c r="EE80" s="114"/>
      <c r="EF80" s="114"/>
      <c r="EG80" s="7">
        <v>3</v>
      </c>
      <c r="EH80" s="114"/>
      <c r="EI80" s="114"/>
      <c r="EJ80" s="114"/>
      <c r="EK80" s="114"/>
      <c r="EL80" s="114"/>
      <c r="EM80" s="114"/>
      <c r="EN80" s="114"/>
      <c r="EO80" s="114"/>
      <c r="EP80" s="114"/>
      <c r="EQ80" s="114"/>
      <c r="ER80" s="485">
        <v>10815</v>
      </c>
      <c r="ES80" s="672">
        <v>75</v>
      </c>
      <c r="ET80" s="672">
        <v>5430</v>
      </c>
      <c r="EU80" s="672">
        <v>4000</v>
      </c>
      <c r="EV80" s="672">
        <v>38220</v>
      </c>
      <c r="EW80" s="673">
        <v>1262</v>
      </c>
      <c r="EX80" s="674">
        <f t="shared" si="52"/>
        <v>160.77879999999999</v>
      </c>
      <c r="EY80" s="489">
        <f t="shared" si="53"/>
        <v>5305.7003999999997</v>
      </c>
      <c r="EZ80" s="598"/>
      <c r="FA80" s="598"/>
      <c r="FB80" s="598"/>
      <c r="FC80" s="598"/>
      <c r="FD80" s="675"/>
      <c r="FE80" s="623"/>
      <c r="FF80" s="623"/>
      <c r="FG80" s="676"/>
      <c r="FH80" s="615"/>
      <c r="FI80" s="612"/>
      <c r="FJ80" s="616"/>
      <c r="FK80" s="677"/>
      <c r="FL80" s="114"/>
      <c r="FM80" s="7"/>
      <c r="FN80" s="145">
        <f t="shared" si="54"/>
        <v>0.17130000000000001</v>
      </c>
      <c r="FO80" s="114"/>
      <c r="FP80" s="43">
        <f t="shared" si="55"/>
        <v>23.241252302025782</v>
      </c>
      <c r="FQ80" s="146">
        <f t="shared" si="56"/>
        <v>0.1607788</v>
      </c>
      <c r="FR80" s="147"/>
      <c r="FS80" s="114"/>
      <c r="FT80" s="114"/>
      <c r="FU80" s="114"/>
      <c r="FV80" s="114"/>
      <c r="FW80" s="114"/>
      <c r="FX80" s="55"/>
      <c r="FY80" s="152"/>
      <c r="FZ80" s="213"/>
      <c r="GA80" s="11"/>
      <c r="GB80" s="215"/>
      <c r="GC80" s="156"/>
      <c r="GD80" s="156"/>
      <c r="GE80" s="156"/>
      <c r="GF80" s="156"/>
      <c r="GG80" s="156"/>
      <c r="GH80" s="156"/>
      <c r="GI80" s="156"/>
      <c r="GJ80" s="156"/>
      <c r="GK80" s="156"/>
      <c r="GL80" s="156"/>
      <c r="GM80" s="156"/>
      <c r="GN80" s="156"/>
      <c r="GO80" s="156"/>
      <c r="GP80" s="156"/>
      <c r="GQ80" s="156"/>
      <c r="GR80" s="156"/>
      <c r="GS80" s="156"/>
      <c r="GT80" s="156"/>
      <c r="GU80" s="156"/>
      <c r="GV80" s="156"/>
      <c r="GW80" s="156"/>
      <c r="GX80" s="156"/>
      <c r="GY80" s="156"/>
      <c r="GZ80" s="156"/>
      <c r="HA80" s="156"/>
      <c r="HB80" s="156"/>
      <c r="HC80" s="156"/>
      <c r="HD80" s="156"/>
      <c r="HE80" s="156"/>
      <c r="HF80" s="156"/>
      <c r="HG80" s="156"/>
      <c r="HH80" s="156"/>
      <c r="HI80" s="156"/>
      <c r="HJ80" s="156"/>
      <c r="HK80" s="156"/>
      <c r="HL80" s="156"/>
      <c r="HM80" s="156"/>
      <c r="HN80" s="156"/>
      <c r="HO80" s="156"/>
      <c r="HP80" s="156"/>
      <c r="HQ80" s="156"/>
      <c r="HR80" s="156"/>
      <c r="HS80" s="156"/>
      <c r="HT80" s="156"/>
      <c r="HU80" s="156"/>
      <c r="HV80" s="156"/>
      <c r="HW80" s="156"/>
    </row>
    <row r="81" spans="1:231" x14ac:dyDescent="0.3">
      <c r="A81" s="7">
        <v>185</v>
      </c>
      <c r="B81" s="7">
        <f>COUNTIFS($D$3:D81,D81,$F$3:F81,F81)</f>
        <v>1</v>
      </c>
      <c r="C81" s="14">
        <v>10847</v>
      </c>
      <c r="D81" s="328" t="s">
        <v>1130</v>
      </c>
      <c r="E81" s="17" t="s">
        <v>1131</v>
      </c>
      <c r="F81" s="17">
        <v>8106245785</v>
      </c>
      <c r="G81" s="11">
        <v>38</v>
      </c>
      <c r="H81" s="17" t="s">
        <v>1132</v>
      </c>
      <c r="I81" s="469" t="s">
        <v>511</v>
      </c>
      <c r="J81" s="380" t="s">
        <v>35</v>
      </c>
      <c r="K81" s="17" t="s">
        <v>36</v>
      </c>
      <c r="L81" s="11">
        <v>5</v>
      </c>
      <c r="M81" s="17">
        <v>3</v>
      </c>
      <c r="N81" s="17" t="s">
        <v>435</v>
      </c>
      <c r="O81" s="11"/>
      <c r="P81" s="11" t="s">
        <v>595</v>
      </c>
      <c r="Q81" s="381"/>
      <c r="R81" s="381"/>
      <c r="S81" s="617"/>
      <c r="T81" s="617"/>
      <c r="U81" s="617"/>
      <c r="V81" s="632" t="s">
        <v>498</v>
      </c>
      <c r="W81" s="632"/>
      <c r="X81" s="617"/>
      <c r="Y81" s="447"/>
      <c r="Z81" s="678"/>
      <c r="AA81" s="215" t="s">
        <v>503</v>
      </c>
      <c r="AB81" s="11"/>
      <c r="AC81" s="681">
        <v>67</v>
      </c>
      <c r="AD81" s="670">
        <v>335</v>
      </c>
      <c r="AE81" s="215"/>
      <c r="AF81" s="215"/>
      <c r="AG81" s="682" t="s">
        <v>128</v>
      </c>
      <c r="AH81" s="37">
        <v>100</v>
      </c>
      <c r="AJ81" s="7"/>
      <c r="AK81" s="37"/>
      <c r="AL81" s="7"/>
      <c r="AM81" s="7"/>
      <c r="AN81" s="7"/>
      <c r="AO81" s="411">
        <v>30.1</v>
      </c>
      <c r="AP81" s="39">
        <v>67.099999999999994</v>
      </c>
      <c r="AQ81" s="40">
        <v>1.5</v>
      </c>
      <c r="AR81" s="41">
        <f t="shared" si="40"/>
        <v>98.699999999999989</v>
      </c>
      <c r="AS81" s="42">
        <f t="shared" si="41"/>
        <v>0.44858420268256338</v>
      </c>
      <c r="AT81" s="43">
        <f t="shared" si="42"/>
        <v>0.67287630402384502</v>
      </c>
      <c r="AU81" s="44">
        <f t="shared" si="43"/>
        <v>0.43877551020408168</v>
      </c>
      <c r="AV81" s="45">
        <v>27.692000000000004</v>
      </c>
      <c r="AW81" s="45">
        <f t="shared" si="44"/>
        <v>92</v>
      </c>
      <c r="AX81" s="46">
        <v>0.90300000000000014</v>
      </c>
      <c r="AY81" s="45">
        <v>3</v>
      </c>
      <c r="AZ81" s="7" t="s">
        <v>121</v>
      </c>
      <c r="BA81" s="47">
        <v>56</v>
      </c>
      <c r="BB81" s="48" t="s">
        <v>121</v>
      </c>
      <c r="BC81" s="49">
        <v>0.1</v>
      </c>
      <c r="BD81" s="49"/>
      <c r="BE81" s="7"/>
      <c r="BF81" s="7"/>
      <c r="BG81" s="7"/>
      <c r="BH81" s="7"/>
      <c r="BI81" s="48"/>
      <c r="BJ81" s="7">
        <v>30.9</v>
      </c>
      <c r="BK81" s="7">
        <v>69.099999999999994</v>
      </c>
      <c r="BL81" s="78">
        <f t="shared" si="32"/>
        <v>0.447178002894356</v>
      </c>
      <c r="BM81" s="79">
        <v>0</v>
      </c>
      <c r="BN81" s="80">
        <f t="shared" si="47"/>
        <v>0</v>
      </c>
      <c r="BO81" s="7" t="s">
        <v>121</v>
      </c>
      <c r="BP81" s="7">
        <v>50.5</v>
      </c>
      <c r="BQ81" s="48">
        <v>70.099999999999994</v>
      </c>
      <c r="BR81" s="81"/>
      <c r="BS81" s="80">
        <f t="shared" si="46"/>
        <v>69.900000000000006</v>
      </c>
      <c r="BT81" s="49">
        <v>92.9</v>
      </c>
      <c r="BU81" s="49">
        <v>9280</v>
      </c>
      <c r="BV81" s="80">
        <f t="shared" si="48"/>
        <v>7.0999999999999943</v>
      </c>
      <c r="BW81" s="80">
        <f t="shared" si="33"/>
        <v>65.959299999999985</v>
      </c>
      <c r="BX81" s="49">
        <v>41.3</v>
      </c>
      <c r="BY81" s="84">
        <f t="shared" si="49"/>
        <v>27.712299999999995</v>
      </c>
      <c r="BZ81" s="49">
        <v>28.6</v>
      </c>
      <c r="CA81" s="84">
        <f t="shared" si="50"/>
        <v>19.1906</v>
      </c>
      <c r="CB81" s="49">
        <v>28.4</v>
      </c>
      <c r="CC81" s="84">
        <f t="shared" si="51"/>
        <v>19.056399999999996</v>
      </c>
      <c r="CD81" s="49">
        <v>0.02</v>
      </c>
      <c r="CE81" s="7"/>
      <c r="CF81" s="7"/>
      <c r="CG81" s="7"/>
      <c r="CH81" s="7"/>
      <c r="CI81" s="7"/>
      <c r="CJ81" s="7"/>
      <c r="CK81" s="7"/>
      <c r="CL81" s="45">
        <f t="shared" si="45"/>
        <v>1.444055944055944</v>
      </c>
      <c r="CM81" s="7"/>
      <c r="CN81" s="7"/>
      <c r="CO81" s="618"/>
      <c r="CP81" s="13"/>
      <c r="CQ81" s="13"/>
      <c r="CR81" s="13"/>
      <c r="CS81" s="13"/>
      <c r="CT81" s="13"/>
      <c r="CU81" s="13"/>
      <c r="CV81" s="634"/>
      <c r="CW81" s="36"/>
      <c r="CX81" s="7"/>
      <c r="CY81" s="7"/>
      <c r="CZ81" s="121">
        <v>3</v>
      </c>
      <c r="DA81" s="7" t="s">
        <v>884</v>
      </c>
      <c r="DB81" s="111" t="s">
        <v>884</v>
      </c>
      <c r="DC81" s="251"/>
      <c r="DD81" s="112" t="s">
        <v>1133</v>
      </c>
      <c r="DE81" s="11"/>
      <c r="DF81" s="11"/>
      <c r="DG81" s="11"/>
      <c r="DH81" s="11"/>
      <c r="DI81" s="10" t="s">
        <v>297</v>
      </c>
      <c r="DJ81" s="123" t="s">
        <v>128</v>
      </c>
      <c r="DK81" s="9">
        <v>2</v>
      </c>
      <c r="DL81" s="7"/>
      <c r="DM81" s="7" t="s">
        <v>511</v>
      </c>
      <c r="DN81" s="7"/>
      <c r="DO81" s="7"/>
      <c r="DP81" s="7"/>
      <c r="DQ81" s="7"/>
      <c r="DR81" s="11" t="s">
        <v>38</v>
      </c>
      <c r="DS81" s="11" t="s">
        <v>38</v>
      </c>
      <c r="DT81" s="11" t="s">
        <v>38</v>
      </c>
      <c r="DU81" s="11" t="s">
        <v>38</v>
      </c>
      <c r="DV81" s="11" t="s">
        <v>38</v>
      </c>
      <c r="DW81" s="11" t="s">
        <v>38</v>
      </c>
      <c r="DX81" s="11" t="s">
        <v>38</v>
      </c>
      <c r="DY81" s="11" t="s">
        <v>38</v>
      </c>
      <c r="DZ81" s="11" t="s">
        <v>38</v>
      </c>
      <c r="EA81" s="11" t="s">
        <v>38</v>
      </c>
      <c r="EB81" s="7"/>
      <c r="EC81" s="114"/>
      <c r="ED81" s="114"/>
      <c r="EE81" s="114"/>
      <c r="EF81" s="7">
        <v>5</v>
      </c>
      <c r="EG81" s="212">
        <v>1</v>
      </c>
      <c r="EH81" s="7">
        <v>1</v>
      </c>
      <c r="EI81" s="7" t="s">
        <v>299</v>
      </c>
      <c r="EJ81" s="7" t="s">
        <v>299</v>
      </c>
      <c r="EK81" s="115" t="s">
        <v>299</v>
      </c>
      <c r="EL81" s="116">
        <v>1</v>
      </c>
      <c r="EM81" s="7"/>
      <c r="EN81" s="116">
        <v>2</v>
      </c>
      <c r="EO81" s="116">
        <v>1</v>
      </c>
      <c r="EP81" s="114"/>
      <c r="EQ81" s="114"/>
      <c r="ER81" s="485">
        <v>10847</v>
      </c>
      <c r="ES81" s="672">
        <v>75</v>
      </c>
      <c r="ET81" s="672">
        <v>9850</v>
      </c>
      <c r="EU81" s="672">
        <v>4000</v>
      </c>
      <c r="EV81" s="672">
        <v>38220</v>
      </c>
      <c r="EW81" s="673">
        <v>749</v>
      </c>
      <c r="EX81" s="674">
        <f t="shared" si="52"/>
        <v>95.422600000000003</v>
      </c>
      <c r="EY81" s="489">
        <f t="shared" si="53"/>
        <v>477.113</v>
      </c>
      <c r="EZ81" s="598"/>
      <c r="FA81" s="598"/>
      <c r="FB81" s="598"/>
      <c r="FC81" s="598"/>
      <c r="FD81" s="675"/>
      <c r="FE81" s="623"/>
      <c r="FF81" s="623"/>
      <c r="FG81" s="676"/>
      <c r="FH81" s="615"/>
      <c r="FI81" s="612"/>
      <c r="FJ81" s="616"/>
      <c r="FK81" s="677"/>
      <c r="FL81" s="114"/>
      <c r="FM81" s="7"/>
      <c r="FN81" s="145">
        <f t="shared" si="54"/>
        <v>6.7000000000000004E-2</v>
      </c>
      <c r="FO81" s="114"/>
      <c r="FP81" s="43">
        <f t="shared" si="55"/>
        <v>7.6040609137055837</v>
      </c>
      <c r="FQ81" s="146">
        <f t="shared" si="56"/>
        <v>9.5422599999999996E-2</v>
      </c>
      <c r="FR81" s="147"/>
      <c r="FS81" s="148" t="s">
        <v>423</v>
      </c>
      <c r="FT81" s="112" t="s">
        <v>1134</v>
      </c>
      <c r="FU81" s="49" t="s">
        <v>423</v>
      </c>
      <c r="FV81" s="112" t="s">
        <v>1135</v>
      </c>
      <c r="FW81" s="112" t="s">
        <v>1136</v>
      </c>
      <c r="FX81" s="158">
        <v>10847</v>
      </c>
      <c r="FY81" s="159" t="s">
        <v>1137</v>
      </c>
      <c r="FZ81" s="350"/>
      <c r="GA81" s="214">
        <v>0.15164526545000001</v>
      </c>
      <c r="GB81" s="264"/>
      <c r="GC81" s="163"/>
      <c r="GD81" s="163"/>
      <c r="GE81" s="163"/>
      <c r="GF81" s="163"/>
      <c r="GG81" s="163"/>
      <c r="GH81" s="163"/>
      <c r="GI81" s="163"/>
      <c r="GJ81" s="163"/>
      <c r="GK81" s="163"/>
      <c r="GL81" s="163"/>
      <c r="GM81" s="163"/>
      <c r="GN81" s="163"/>
      <c r="GO81" s="163"/>
      <c r="GP81" s="163"/>
      <c r="GQ81" s="163"/>
      <c r="GR81" s="166"/>
      <c r="GS81" s="163"/>
      <c r="GT81" s="163"/>
      <c r="GU81" s="163"/>
      <c r="GV81" s="163"/>
      <c r="GW81" s="163"/>
      <c r="GX81" s="163"/>
      <c r="GY81" s="163"/>
      <c r="GZ81" s="163"/>
      <c r="HA81" s="163"/>
      <c r="HB81" s="163"/>
      <c r="HC81" s="163"/>
      <c r="HD81" s="163"/>
      <c r="HE81" s="163"/>
      <c r="HF81" s="163"/>
      <c r="HG81" s="163"/>
      <c r="HH81" s="163"/>
      <c r="HI81" s="163"/>
      <c r="HJ81" s="163"/>
      <c r="HK81" s="163"/>
      <c r="HL81" s="163"/>
      <c r="HM81" s="163"/>
      <c r="HN81" s="163"/>
      <c r="HO81" s="163"/>
      <c r="HP81" s="163"/>
      <c r="HQ81" s="163"/>
      <c r="HR81" s="163"/>
      <c r="HS81" s="163"/>
      <c r="HT81" s="163"/>
      <c r="HU81" s="163"/>
      <c r="HV81" s="163"/>
      <c r="HW81" s="163"/>
    </row>
    <row r="82" spans="1:231" x14ac:dyDescent="0.3">
      <c r="A82" s="7">
        <v>186</v>
      </c>
      <c r="B82" s="7">
        <f>COUNTIFS($D$3:D82,D82,$F$3:F82,F82)</f>
        <v>1</v>
      </c>
      <c r="C82" s="442">
        <v>10851</v>
      </c>
      <c r="D82" s="443" t="s">
        <v>1083</v>
      </c>
      <c r="E82" s="16" t="s">
        <v>535</v>
      </c>
      <c r="F82" s="656">
        <v>7311208190</v>
      </c>
      <c r="G82" s="11">
        <v>46</v>
      </c>
      <c r="H82" s="173" t="s">
        <v>1084</v>
      </c>
      <c r="I82" s="54" t="s">
        <v>591</v>
      </c>
      <c r="J82" s="19" t="s">
        <v>35</v>
      </c>
      <c r="K82" s="16" t="s">
        <v>36</v>
      </c>
      <c r="L82" s="20">
        <v>9</v>
      </c>
      <c r="M82" s="17" t="s">
        <v>873</v>
      </c>
      <c r="N82" s="656" t="s">
        <v>38</v>
      </c>
      <c r="O82" s="669"/>
      <c r="P82" s="669" t="s">
        <v>595</v>
      </c>
      <c r="Q82" s="169"/>
      <c r="R82" s="169"/>
      <c r="S82" s="228"/>
      <c r="T82" s="228"/>
      <c r="U82" s="228"/>
      <c r="V82" s="229" t="s">
        <v>602</v>
      </c>
      <c r="W82" s="229"/>
      <c r="X82" s="228"/>
      <c r="Y82" s="180"/>
      <c r="Z82" s="552"/>
      <c r="AA82" s="550" t="s">
        <v>603</v>
      </c>
      <c r="AB82" s="11"/>
      <c r="AC82" s="681">
        <v>85</v>
      </c>
      <c r="AD82" s="670">
        <v>762</v>
      </c>
      <c r="AE82" s="215"/>
      <c r="AF82" s="215"/>
      <c r="AG82" s="682" t="s">
        <v>444</v>
      </c>
      <c r="AH82" s="556">
        <v>100</v>
      </c>
      <c r="AI82" t="s">
        <v>604</v>
      </c>
      <c r="AJ82" s="7"/>
      <c r="AK82" s="37"/>
      <c r="AL82" s="7"/>
      <c r="AM82" s="7"/>
      <c r="AN82" s="7"/>
      <c r="AO82" s="934">
        <v>23.9</v>
      </c>
      <c r="AP82" s="39">
        <v>69</v>
      </c>
      <c r="AQ82" s="40">
        <v>6.9</v>
      </c>
      <c r="AR82" s="41">
        <f t="shared" si="40"/>
        <v>99.800000000000011</v>
      </c>
      <c r="AS82" s="42">
        <f t="shared" si="41"/>
        <v>0.34637681159420286</v>
      </c>
      <c r="AT82" s="43">
        <f t="shared" si="42"/>
        <v>2.3899999999999997</v>
      </c>
      <c r="AU82" s="44">
        <f t="shared" si="43"/>
        <v>0.31488801054018439</v>
      </c>
      <c r="AV82" s="45">
        <v>22.2987</v>
      </c>
      <c r="AW82" s="45">
        <f t="shared" si="44"/>
        <v>93.3</v>
      </c>
      <c r="AX82" s="46">
        <v>0.40629999999999994</v>
      </c>
      <c r="AY82" s="45">
        <v>1.7</v>
      </c>
      <c r="AZ82" s="7" t="s">
        <v>121</v>
      </c>
      <c r="BA82" s="47">
        <v>26.8</v>
      </c>
      <c r="BB82" s="48" t="s">
        <v>121</v>
      </c>
      <c r="BC82" s="49">
        <v>0.25</v>
      </c>
      <c r="BD82" s="49"/>
      <c r="BE82" s="7"/>
      <c r="BF82" s="7"/>
      <c r="BG82" s="7"/>
      <c r="BH82" s="7"/>
      <c r="BI82" s="48"/>
      <c r="BJ82" s="7">
        <v>31.7</v>
      </c>
      <c r="BK82" s="7">
        <v>68.3</v>
      </c>
      <c r="BL82" s="78">
        <f t="shared" si="32"/>
        <v>0.46412884333821375</v>
      </c>
      <c r="BM82" s="79">
        <v>0.2</v>
      </c>
      <c r="BN82" s="80">
        <f t="shared" si="47"/>
        <v>0.83682008368200844</v>
      </c>
      <c r="BO82" s="7" t="s">
        <v>121</v>
      </c>
      <c r="BP82" s="7">
        <v>52.5</v>
      </c>
      <c r="BQ82" s="48">
        <v>50.4</v>
      </c>
      <c r="BR82" s="81"/>
      <c r="BS82" s="80">
        <f t="shared" si="46"/>
        <v>29.700000000000003</v>
      </c>
      <c r="BT82" s="49">
        <v>89.9</v>
      </c>
      <c r="BU82" s="49">
        <v>8430</v>
      </c>
      <c r="BV82" s="80">
        <f t="shared" si="48"/>
        <v>10.099999999999994</v>
      </c>
      <c r="BW82" s="561">
        <f t="shared" si="33"/>
        <v>68.31</v>
      </c>
      <c r="BX82" s="49">
        <v>14.9</v>
      </c>
      <c r="BY82" s="84">
        <f t="shared" si="49"/>
        <v>10.281000000000001</v>
      </c>
      <c r="BZ82" s="49">
        <v>14.8</v>
      </c>
      <c r="CA82" s="84">
        <f t="shared" si="50"/>
        <v>10.212</v>
      </c>
      <c r="CB82" s="49">
        <v>69.3</v>
      </c>
      <c r="CC82" s="84">
        <f t="shared" si="51"/>
        <v>47.817</v>
      </c>
      <c r="CD82" s="49">
        <v>2.6</v>
      </c>
      <c r="CE82" s="7"/>
      <c r="CF82" s="7"/>
      <c r="CG82" s="7"/>
      <c r="CH82" s="7"/>
      <c r="CI82" s="7"/>
      <c r="CJ82" s="7"/>
      <c r="CK82" s="7"/>
      <c r="CL82" s="45">
        <f t="shared" si="45"/>
        <v>1.0067567567567568</v>
      </c>
      <c r="CM82" s="7"/>
      <c r="CN82" s="7"/>
      <c r="CO82" s="618"/>
      <c r="CP82" s="13"/>
      <c r="CQ82" s="13"/>
      <c r="CR82" s="13"/>
      <c r="CS82" s="13"/>
      <c r="CT82" s="13"/>
      <c r="CU82" s="13"/>
      <c r="CV82" s="634"/>
      <c r="CW82" s="36"/>
      <c r="CX82" s="7"/>
      <c r="CY82" s="7"/>
      <c r="CZ82" s="121">
        <v>3</v>
      </c>
      <c r="DA82" s="7" t="s">
        <v>884</v>
      </c>
      <c r="DB82" s="111" t="s">
        <v>884</v>
      </c>
      <c r="DC82" s="251"/>
      <c r="DD82" s="112" t="s">
        <v>1058</v>
      </c>
      <c r="DE82" s="11"/>
      <c r="DF82" s="11"/>
      <c r="DG82" s="11"/>
      <c r="DH82" s="11"/>
      <c r="DI82" s="10" t="s">
        <v>297</v>
      </c>
      <c r="DJ82" s="123" t="s">
        <v>444</v>
      </c>
      <c r="DK82" s="9">
        <v>2</v>
      </c>
      <c r="DL82" s="7"/>
      <c r="DM82" s="7" t="s">
        <v>591</v>
      </c>
      <c r="DN82" s="7"/>
      <c r="DO82" s="7"/>
      <c r="DP82" s="7"/>
      <c r="DQ82" s="7"/>
      <c r="DR82" s="11" t="s">
        <v>38</v>
      </c>
      <c r="DS82" s="11" t="s">
        <v>38</v>
      </c>
      <c r="DT82" s="11">
        <v>115</v>
      </c>
      <c r="DU82" s="11">
        <v>14.8</v>
      </c>
      <c r="DV82" s="11">
        <v>85.2</v>
      </c>
      <c r="DW82" s="11" t="s">
        <v>38</v>
      </c>
      <c r="DX82" s="11" t="s">
        <v>38</v>
      </c>
      <c r="DY82" s="11" t="s">
        <v>38</v>
      </c>
      <c r="DZ82" s="11" t="s">
        <v>38</v>
      </c>
      <c r="EA82" s="11">
        <v>0</v>
      </c>
      <c r="EB82" s="7"/>
      <c r="EC82" s="114"/>
      <c r="ED82" s="114"/>
      <c r="EE82" s="114"/>
      <c r="EF82" s="7">
        <v>35</v>
      </c>
      <c r="EG82" s="7">
        <v>3</v>
      </c>
      <c r="EH82" s="7">
        <v>1</v>
      </c>
      <c r="EI82" s="7">
        <v>180</v>
      </c>
      <c r="EJ82" s="7">
        <v>96</v>
      </c>
      <c r="EK82" s="115">
        <f>EJ82/(EI82*EI82*0.01*0.01)</f>
        <v>29.629629629629626</v>
      </c>
      <c r="EL82" s="116">
        <v>2</v>
      </c>
      <c r="EM82" s="7"/>
      <c r="EN82" s="116">
        <v>2</v>
      </c>
      <c r="EO82" s="116">
        <v>2</v>
      </c>
      <c r="EP82" s="557"/>
      <c r="EQ82" s="114"/>
      <c r="ER82" s="485">
        <v>10851</v>
      </c>
      <c r="ES82" s="672">
        <v>75</v>
      </c>
      <c r="ET82" s="672">
        <v>2099</v>
      </c>
      <c r="EU82" s="672">
        <v>4002</v>
      </c>
      <c r="EV82" s="672">
        <v>38220</v>
      </c>
      <c r="EW82" s="673">
        <v>551</v>
      </c>
      <c r="EX82" s="674">
        <f t="shared" si="52"/>
        <v>70.162318840579701</v>
      </c>
      <c r="EY82" s="489">
        <f t="shared" si="53"/>
        <v>631.46086956521731</v>
      </c>
      <c r="EZ82" s="598"/>
      <c r="FA82" s="598"/>
      <c r="FB82" s="598"/>
      <c r="FC82" s="598"/>
      <c r="FD82" s="675"/>
      <c r="FE82" s="623"/>
      <c r="FF82" s="623"/>
      <c r="FG82" s="676"/>
      <c r="FH82" s="615"/>
      <c r="FI82" s="612"/>
      <c r="FJ82" s="616"/>
      <c r="FK82" s="677"/>
      <c r="FL82" s="114"/>
      <c r="FM82" s="7"/>
      <c r="FN82" s="145">
        <f t="shared" si="54"/>
        <v>8.5000000000000006E-2</v>
      </c>
      <c r="FO82" s="114"/>
      <c r="FP82" s="43">
        <f t="shared" si="55"/>
        <v>26.250595521676988</v>
      </c>
      <c r="FQ82" s="146">
        <f t="shared" si="56"/>
        <v>7.0162318840579704E-2</v>
      </c>
      <c r="FR82" s="147">
        <f>DT82/EX82</f>
        <v>1.6390564322895151</v>
      </c>
      <c r="FS82" s="148" t="s">
        <v>423</v>
      </c>
      <c r="FT82" s="112" t="s">
        <v>1085</v>
      </c>
      <c r="FU82" s="49" t="s">
        <v>423</v>
      </c>
      <c r="FV82" s="112" t="s">
        <v>1086</v>
      </c>
      <c r="FW82" s="112" t="s">
        <v>1087</v>
      </c>
      <c r="FX82" s="158">
        <v>10851</v>
      </c>
      <c r="FY82" s="159" t="s">
        <v>1088</v>
      </c>
      <c r="FZ82" s="635"/>
      <c r="GA82" s="214">
        <v>0.17610090019999999</v>
      </c>
      <c r="GB82" s="162"/>
      <c r="GC82" s="163"/>
      <c r="GD82" s="163"/>
      <c r="GE82" s="163"/>
      <c r="GF82" s="163"/>
      <c r="GG82" s="163"/>
      <c r="GH82" s="163"/>
      <c r="GI82" s="163"/>
      <c r="GJ82" s="163"/>
      <c r="GK82" s="163"/>
      <c r="GL82" s="163"/>
      <c r="GM82" s="163"/>
      <c r="GN82" s="163"/>
      <c r="GO82" s="163"/>
      <c r="GP82" s="163"/>
      <c r="GQ82" s="163"/>
      <c r="GR82" s="166"/>
      <c r="GS82" s="163"/>
      <c r="GT82" s="163"/>
      <c r="GU82" s="163"/>
      <c r="GV82" s="163"/>
      <c r="GW82" s="163"/>
      <c r="GX82" s="163"/>
      <c r="GY82" s="163"/>
      <c r="GZ82" s="163"/>
      <c r="HA82" s="163"/>
      <c r="HB82" s="163"/>
      <c r="HC82" s="163"/>
      <c r="HD82" s="163"/>
      <c r="HE82" s="163"/>
      <c r="HF82" s="163"/>
      <c r="HG82" s="163"/>
      <c r="HH82" s="163"/>
      <c r="HI82" s="163"/>
      <c r="HJ82" s="163"/>
      <c r="HK82" s="163"/>
      <c r="HL82" s="163"/>
      <c r="HM82" s="163"/>
      <c r="HN82" s="163"/>
      <c r="HO82" s="163"/>
      <c r="HP82" s="163"/>
      <c r="HQ82" s="163"/>
      <c r="HR82" s="163"/>
      <c r="HS82" s="163"/>
      <c r="HT82" s="163"/>
      <c r="HU82" s="163"/>
      <c r="HV82" s="163"/>
      <c r="HW82" s="163"/>
    </row>
    <row r="83" spans="1:231" x14ac:dyDescent="0.3">
      <c r="A83" s="7">
        <v>194</v>
      </c>
      <c r="B83" s="7">
        <f>COUNTIFS($D$3:D83,D83,$F$3:F83,F83)</f>
        <v>1</v>
      </c>
      <c r="C83" s="14">
        <v>10886</v>
      </c>
      <c r="D83" s="328" t="s">
        <v>1239</v>
      </c>
      <c r="E83" s="17" t="s">
        <v>894</v>
      </c>
      <c r="F83" s="17">
        <v>5808100078</v>
      </c>
      <c r="G83" s="11">
        <f>LEFT(H83,4)-CONCATENATE(19,LEFT(F83,2))</f>
        <v>61</v>
      </c>
      <c r="H83" s="17" t="s">
        <v>1240</v>
      </c>
      <c r="I83" s="469" t="s">
        <v>1241</v>
      </c>
      <c r="J83" s="380" t="s">
        <v>35</v>
      </c>
      <c r="K83" s="17" t="s">
        <v>36</v>
      </c>
      <c r="L83" s="11">
        <v>10</v>
      </c>
      <c r="M83" s="17" t="s">
        <v>873</v>
      </c>
      <c r="N83" s="17" t="s">
        <v>38</v>
      </c>
      <c r="O83" s="11"/>
      <c r="P83" s="11" t="s">
        <v>595</v>
      </c>
      <c r="Q83" s="381"/>
      <c r="R83" s="381"/>
      <c r="S83" s="617"/>
      <c r="T83" s="617"/>
      <c r="U83" s="617"/>
      <c r="V83" s="632" t="s">
        <v>602</v>
      </c>
      <c r="W83" s="632"/>
      <c r="X83" s="617"/>
      <c r="Y83" s="447"/>
      <c r="Z83" s="678"/>
      <c r="AA83" s="215" t="s">
        <v>958</v>
      </c>
      <c r="AB83" s="11"/>
      <c r="AC83" s="670">
        <v>155.30000000000001</v>
      </c>
      <c r="AD83" s="670">
        <v>1550</v>
      </c>
      <c r="AE83" s="671"/>
      <c r="AF83" s="671"/>
      <c r="AG83" s="671" t="s">
        <v>448</v>
      </c>
      <c r="AH83" s="556">
        <v>200</v>
      </c>
      <c r="AI83" t="s">
        <v>604</v>
      </c>
      <c r="AJ83" s="7"/>
      <c r="AK83" s="37"/>
      <c r="AL83" s="7"/>
      <c r="AM83" s="7"/>
      <c r="AN83" s="7"/>
      <c r="AO83" s="934">
        <v>26.4</v>
      </c>
      <c r="AP83" s="39">
        <v>63.8</v>
      </c>
      <c r="AQ83" s="40">
        <v>9.4</v>
      </c>
      <c r="AR83" s="41">
        <f t="shared" si="40"/>
        <v>99.6</v>
      </c>
      <c r="AS83" s="42">
        <f t="shared" si="41"/>
        <v>0.41379310344827586</v>
      </c>
      <c r="AT83" s="43">
        <f t="shared" si="42"/>
        <v>3.8896551724137933</v>
      </c>
      <c r="AU83" s="44">
        <f t="shared" si="43"/>
        <v>0.36065573770491799</v>
      </c>
      <c r="AV83" s="45">
        <v>24.710399999999996</v>
      </c>
      <c r="AW83" s="45">
        <f t="shared" si="44"/>
        <v>93.6</v>
      </c>
      <c r="AX83" s="46">
        <v>0.36959999999999993</v>
      </c>
      <c r="AY83" s="45">
        <v>1.4</v>
      </c>
      <c r="AZ83" s="7" t="s">
        <v>121</v>
      </c>
      <c r="BA83" s="47">
        <v>56.4</v>
      </c>
      <c r="BB83" s="48" t="s">
        <v>121</v>
      </c>
      <c r="BC83" s="49">
        <v>0.06</v>
      </c>
      <c r="BD83" s="49"/>
      <c r="BE83" s="7"/>
      <c r="BF83" s="7"/>
      <c r="BG83" s="7"/>
      <c r="BH83" s="7"/>
      <c r="BI83" s="48"/>
      <c r="BJ83" s="7">
        <v>42.8</v>
      </c>
      <c r="BK83" s="7">
        <v>57.2</v>
      </c>
      <c r="BL83" s="195">
        <f t="shared" si="32"/>
        <v>0.74825174825174812</v>
      </c>
      <c r="BM83" s="79">
        <v>0.02</v>
      </c>
      <c r="BN83" s="80">
        <f t="shared" si="47"/>
        <v>7.575757575757576E-2</v>
      </c>
      <c r="BO83" s="7" t="s">
        <v>121</v>
      </c>
      <c r="BP83" s="7">
        <v>67.099999999999994</v>
      </c>
      <c r="BQ83" s="48">
        <v>62</v>
      </c>
      <c r="BR83" s="81"/>
      <c r="BS83" s="80">
        <f t="shared" si="46"/>
        <v>77.2</v>
      </c>
      <c r="BT83" s="49">
        <v>94.9</v>
      </c>
      <c r="BU83" s="49">
        <v>15819</v>
      </c>
      <c r="BV83" s="80">
        <f t="shared" si="48"/>
        <v>5.0999999999999943</v>
      </c>
      <c r="BW83" s="561">
        <f t="shared" si="33"/>
        <v>63.672399999999996</v>
      </c>
      <c r="BX83" s="49">
        <v>26.5</v>
      </c>
      <c r="BY83" s="84">
        <f t="shared" si="49"/>
        <v>16.906999999999996</v>
      </c>
      <c r="BZ83" s="49">
        <v>50.7</v>
      </c>
      <c r="CA83" s="84">
        <f t="shared" si="50"/>
        <v>32.346599999999995</v>
      </c>
      <c r="CB83" s="49">
        <v>22.6</v>
      </c>
      <c r="CC83" s="84">
        <f t="shared" si="51"/>
        <v>14.418800000000001</v>
      </c>
      <c r="CD83" s="49">
        <v>0.5</v>
      </c>
      <c r="CE83" s="7"/>
      <c r="CF83" s="7"/>
      <c r="CG83" s="7"/>
      <c r="CH83" s="7"/>
      <c r="CI83" s="7"/>
      <c r="CJ83" s="7"/>
      <c r="CK83" s="7"/>
      <c r="CL83" s="45">
        <f t="shared" si="45"/>
        <v>0.52268244575936884</v>
      </c>
      <c r="CM83" s="7"/>
      <c r="CN83" s="7"/>
      <c r="CO83" s="618"/>
      <c r="CP83" s="13"/>
      <c r="CQ83" s="13"/>
      <c r="CR83" s="13"/>
      <c r="CS83" s="13"/>
      <c r="CT83" s="13"/>
      <c r="CU83" s="13"/>
      <c r="CV83" s="634"/>
      <c r="CW83" s="36"/>
      <c r="CX83" s="7"/>
      <c r="CY83" s="7"/>
      <c r="CZ83" s="121">
        <v>3</v>
      </c>
      <c r="DA83" s="7" t="s">
        <v>884</v>
      </c>
      <c r="DB83" s="111" t="s">
        <v>884</v>
      </c>
      <c r="DC83" s="251"/>
      <c r="DD83" s="122" t="s">
        <v>1058</v>
      </c>
      <c r="DE83" s="11"/>
      <c r="DF83" s="11"/>
      <c r="DG83" s="11"/>
      <c r="DH83" s="11"/>
      <c r="DI83" s="10" t="s">
        <v>297</v>
      </c>
      <c r="DJ83" t="s">
        <v>448</v>
      </c>
      <c r="DK83" s="9">
        <v>2</v>
      </c>
      <c r="DL83" s="7"/>
      <c r="DM83" s="113" t="s">
        <v>1241</v>
      </c>
      <c r="DN83" s="7"/>
      <c r="DO83" s="7"/>
      <c r="DP83" s="7"/>
      <c r="DQ83" s="7"/>
      <c r="DR83" s="11" t="s">
        <v>38</v>
      </c>
      <c r="DS83" s="11" t="s">
        <v>38</v>
      </c>
      <c r="DT83" s="11" t="s">
        <v>38</v>
      </c>
      <c r="DU83" s="11" t="s">
        <v>38</v>
      </c>
      <c r="DV83" s="11" t="s">
        <v>38</v>
      </c>
      <c r="DW83" s="11" t="s">
        <v>38</v>
      </c>
      <c r="DX83" s="11" t="s">
        <v>38</v>
      </c>
      <c r="DY83" s="11" t="s">
        <v>38</v>
      </c>
      <c r="DZ83" s="11" t="s">
        <v>38</v>
      </c>
      <c r="EA83" s="11" t="s">
        <v>38</v>
      </c>
      <c r="EB83" s="7"/>
      <c r="EC83" s="114"/>
      <c r="ED83" s="114"/>
      <c r="EE83" s="114"/>
      <c r="EF83" s="7">
        <v>10</v>
      </c>
      <c r="EG83" s="7">
        <v>2</v>
      </c>
      <c r="EH83" s="7">
        <v>1</v>
      </c>
      <c r="EI83" s="7" t="s">
        <v>299</v>
      </c>
      <c r="EJ83" s="7" t="s">
        <v>299</v>
      </c>
      <c r="EK83" s="115" t="s">
        <v>299</v>
      </c>
      <c r="EL83" s="116">
        <v>1</v>
      </c>
      <c r="EM83" s="7"/>
      <c r="EN83" s="116">
        <v>2</v>
      </c>
      <c r="EO83" s="116">
        <v>2</v>
      </c>
      <c r="EP83" s="557"/>
      <c r="EQ83" s="114"/>
      <c r="ER83" s="485">
        <v>10886</v>
      </c>
      <c r="ES83" s="672">
        <v>75</v>
      </c>
      <c r="ET83" s="672">
        <v>8968</v>
      </c>
      <c r="EU83" s="672">
        <v>4000</v>
      </c>
      <c r="EV83" s="672">
        <v>38220</v>
      </c>
      <c r="EW83" s="673">
        <v>1442</v>
      </c>
      <c r="EX83" s="674">
        <f t="shared" si="52"/>
        <v>183.71080000000001</v>
      </c>
      <c r="EY83" s="489">
        <f t="shared" si="53"/>
        <v>1837.1080000000002</v>
      </c>
      <c r="EZ83" s="598"/>
      <c r="FA83" s="598"/>
      <c r="FB83" s="598"/>
      <c r="FC83" s="598"/>
      <c r="FD83" s="675"/>
      <c r="FE83" s="623"/>
      <c r="FF83" s="623"/>
      <c r="FG83" s="676"/>
      <c r="FH83" s="615"/>
      <c r="FI83" s="612"/>
      <c r="FJ83" s="616"/>
      <c r="FK83" s="677"/>
      <c r="FL83" s="557"/>
      <c r="FM83" s="7"/>
      <c r="FN83" s="145">
        <f t="shared" si="54"/>
        <v>0.15530000000000002</v>
      </c>
      <c r="FO83" s="114"/>
      <c r="FP83" s="43">
        <f t="shared" si="55"/>
        <v>16.079393398751115</v>
      </c>
      <c r="FQ83" s="146">
        <f t="shared" si="56"/>
        <v>0.18371080000000001</v>
      </c>
      <c r="FR83" s="147"/>
      <c r="FS83" s="148" t="s">
        <v>423</v>
      </c>
      <c r="FT83" s="112" t="s">
        <v>1134</v>
      </c>
      <c r="FU83" s="49" t="s">
        <v>423</v>
      </c>
      <c r="FV83" s="112" t="s">
        <v>1242</v>
      </c>
      <c r="FW83" s="112" t="s">
        <v>1243</v>
      </c>
      <c r="FX83" s="158">
        <v>10886</v>
      </c>
      <c r="FY83" s="159" t="s">
        <v>1137</v>
      </c>
      <c r="FZ83" s="350"/>
      <c r="GA83" s="161"/>
      <c r="GB83" s="264"/>
      <c r="GC83" s="163"/>
      <c r="GD83" s="163"/>
      <c r="GE83" s="163"/>
      <c r="GF83" s="163"/>
      <c r="GG83" s="163"/>
      <c r="GH83" s="163"/>
      <c r="GI83" s="163"/>
      <c r="GJ83" s="163"/>
      <c r="GK83" s="163"/>
      <c r="GL83" s="163"/>
      <c r="GM83" s="163"/>
      <c r="GN83" s="163"/>
      <c r="GO83" s="163"/>
      <c r="GP83" s="163"/>
      <c r="GQ83" s="163"/>
      <c r="GR83" s="166"/>
      <c r="GS83" s="163"/>
      <c r="GT83" s="163"/>
      <c r="GU83" s="163"/>
      <c r="GV83" s="163"/>
      <c r="GW83" s="163"/>
      <c r="GX83" s="163"/>
      <c r="GY83" s="163"/>
      <c r="GZ83" s="163"/>
      <c r="HA83" s="163"/>
      <c r="HB83" s="163"/>
      <c r="HC83" s="163"/>
      <c r="HD83" s="163"/>
      <c r="HE83" s="163"/>
      <c r="HF83" s="163"/>
      <c r="HG83" s="163"/>
      <c r="HH83" s="163"/>
      <c r="HI83" s="163"/>
      <c r="HJ83" s="163"/>
      <c r="HK83" s="163"/>
      <c r="HL83" s="163"/>
      <c r="HM83" s="163"/>
      <c r="HN83" s="163"/>
      <c r="HO83" s="163"/>
      <c r="HP83" s="163"/>
      <c r="HQ83" s="163"/>
      <c r="HR83" s="163"/>
      <c r="HS83" s="163"/>
      <c r="HT83" s="163"/>
      <c r="HU83" s="163"/>
      <c r="HV83" s="163"/>
      <c r="HW83" s="163"/>
    </row>
    <row r="84" spans="1:231" x14ac:dyDescent="0.3">
      <c r="A84" s="7">
        <v>198</v>
      </c>
      <c r="B84" s="7">
        <f>COUNTIFS($D$3:D84,D84,$F$3:F84,F84)</f>
        <v>1</v>
      </c>
      <c r="C84" s="14">
        <v>11042</v>
      </c>
      <c r="D84" s="328" t="s">
        <v>1167</v>
      </c>
      <c r="E84" s="17" t="s">
        <v>552</v>
      </c>
      <c r="F84" s="17">
        <v>6359070212</v>
      </c>
      <c r="G84" s="11">
        <f>LEFT(H84,4)-CONCATENATE(19,LEFT(F84,2))</f>
        <v>56</v>
      </c>
      <c r="H84" s="17" t="s">
        <v>1168</v>
      </c>
      <c r="I84" s="469" t="s">
        <v>1169</v>
      </c>
      <c r="J84" s="380" t="s">
        <v>35</v>
      </c>
      <c r="K84" s="17" t="s">
        <v>36</v>
      </c>
      <c r="L84" s="11">
        <v>27</v>
      </c>
      <c r="M84" s="17" t="s">
        <v>554</v>
      </c>
      <c r="N84" s="17" t="s">
        <v>38</v>
      </c>
      <c r="O84" s="11"/>
      <c r="P84" s="11" t="s">
        <v>39</v>
      </c>
      <c r="Q84" s="381"/>
      <c r="R84" s="381"/>
      <c r="S84" s="617"/>
      <c r="T84" s="617"/>
      <c r="U84" s="617"/>
      <c r="V84" s="632" t="s">
        <v>602</v>
      </c>
      <c r="W84" s="632"/>
      <c r="X84" s="617"/>
      <c r="Y84" s="447"/>
      <c r="Z84" s="678"/>
      <c r="AA84" s="215" t="s">
        <v>120</v>
      </c>
      <c r="AB84" s="11"/>
      <c r="AC84" s="670">
        <v>208.9</v>
      </c>
      <c r="AD84" s="670">
        <v>5600</v>
      </c>
      <c r="AE84" s="671"/>
      <c r="AF84" s="671"/>
      <c r="AG84" s="671" t="s">
        <v>444</v>
      </c>
      <c r="AH84" s="556">
        <v>600</v>
      </c>
      <c r="AI84" t="s">
        <v>604</v>
      </c>
      <c r="AJ84" s="7"/>
      <c r="AK84" s="37"/>
      <c r="AL84" s="7"/>
      <c r="AM84" s="7"/>
      <c r="AN84" s="7"/>
      <c r="AO84" s="934">
        <v>28</v>
      </c>
      <c r="AP84" s="39">
        <v>65.900000000000006</v>
      </c>
      <c r="AQ84" s="40">
        <v>5.6</v>
      </c>
      <c r="AR84" s="41">
        <f t="shared" si="40"/>
        <v>99.5</v>
      </c>
      <c r="AS84" s="42">
        <f t="shared" si="41"/>
        <v>0.42488619119878601</v>
      </c>
      <c r="AT84" s="43">
        <f t="shared" si="42"/>
        <v>2.3793626707132014</v>
      </c>
      <c r="AU84" s="44">
        <f t="shared" si="43"/>
        <v>0.39160839160839161</v>
      </c>
      <c r="AV84" s="45">
        <v>25.564</v>
      </c>
      <c r="AW84" s="45">
        <f t="shared" si="44"/>
        <v>91.3</v>
      </c>
      <c r="AX84" s="46">
        <v>1.036</v>
      </c>
      <c r="AY84" s="45">
        <v>3.7</v>
      </c>
      <c r="AZ84" s="7" t="s">
        <v>121</v>
      </c>
      <c r="BA84" s="47">
        <v>46.2</v>
      </c>
      <c r="BB84" s="48" t="s">
        <v>121</v>
      </c>
      <c r="BC84" s="49">
        <v>0</v>
      </c>
      <c r="BD84" s="49"/>
      <c r="BE84" s="7"/>
      <c r="BF84" s="7"/>
      <c r="BG84" s="7"/>
      <c r="BH84" s="7"/>
      <c r="BI84" s="48"/>
      <c r="BJ84" s="7">
        <v>48.7</v>
      </c>
      <c r="BK84" s="7">
        <v>51.3</v>
      </c>
      <c r="BL84" s="195">
        <f t="shared" si="32"/>
        <v>0.94931773879142312</v>
      </c>
      <c r="BM84" s="79">
        <v>0.5</v>
      </c>
      <c r="BN84" s="80">
        <f t="shared" si="47"/>
        <v>1.7857142857142858</v>
      </c>
      <c r="BO84" s="7" t="s">
        <v>121</v>
      </c>
      <c r="BP84" s="7">
        <v>39.4</v>
      </c>
      <c r="BQ84" s="48">
        <v>30</v>
      </c>
      <c r="BR84" s="81"/>
      <c r="BS84" s="80">
        <f t="shared" si="46"/>
        <v>41.3</v>
      </c>
      <c r="BT84" s="49">
        <v>91.2</v>
      </c>
      <c r="BU84" s="49">
        <v>9862</v>
      </c>
      <c r="BV84" s="80">
        <f t="shared" si="48"/>
        <v>8.7999999999999972</v>
      </c>
      <c r="BW84" s="80">
        <f t="shared" si="33"/>
        <v>65.109200000000016</v>
      </c>
      <c r="BX84" s="49">
        <v>20.100000000000001</v>
      </c>
      <c r="BY84" s="84">
        <f t="shared" si="49"/>
        <v>13.245900000000001</v>
      </c>
      <c r="BZ84" s="49">
        <v>21.2</v>
      </c>
      <c r="CA84" s="84">
        <f t="shared" si="50"/>
        <v>13.970800000000002</v>
      </c>
      <c r="CB84" s="49">
        <v>57.5</v>
      </c>
      <c r="CC84" s="84">
        <f t="shared" si="51"/>
        <v>37.892500000000005</v>
      </c>
      <c r="CD84" s="49">
        <v>0.9</v>
      </c>
      <c r="CE84" s="7"/>
      <c r="CF84" s="7"/>
      <c r="CG84" s="7"/>
      <c r="CH84" s="7"/>
      <c r="CI84" s="7"/>
      <c r="CJ84" s="7"/>
      <c r="CK84" s="7"/>
      <c r="CL84" s="45">
        <f t="shared" si="45"/>
        <v>0.94811320754716988</v>
      </c>
      <c r="CM84" s="7"/>
      <c r="CN84" s="7"/>
      <c r="CO84" s="618"/>
      <c r="CP84" s="13"/>
      <c r="CQ84" s="13"/>
      <c r="CR84" s="13"/>
      <c r="CS84" s="13"/>
      <c r="CT84" s="13"/>
      <c r="CU84" s="13"/>
      <c r="CV84" s="634"/>
      <c r="CW84" s="36"/>
      <c r="CX84" s="7"/>
      <c r="CY84" s="7"/>
      <c r="CZ84" s="121">
        <v>3</v>
      </c>
      <c r="DA84" s="7" t="s">
        <v>17</v>
      </c>
      <c r="DB84" s="111" t="s">
        <v>17</v>
      </c>
      <c r="DC84" s="251"/>
      <c r="DD84" s="122" t="s">
        <v>1058</v>
      </c>
      <c r="DE84" s="11"/>
      <c r="DF84" s="11"/>
      <c r="DG84" s="11"/>
      <c r="DH84" s="11"/>
      <c r="DI84" s="10" t="s">
        <v>294</v>
      </c>
      <c r="DJ84" t="s">
        <v>444</v>
      </c>
      <c r="DK84" s="9">
        <v>2</v>
      </c>
      <c r="DL84" s="7"/>
      <c r="DM84" s="113" t="s">
        <v>1170</v>
      </c>
      <c r="DN84" s="7"/>
      <c r="DO84" s="7"/>
      <c r="DP84" s="7"/>
      <c r="DQ84" s="7"/>
      <c r="DR84" s="11" t="s">
        <v>38</v>
      </c>
      <c r="DS84" s="11" t="s">
        <v>38</v>
      </c>
      <c r="DT84" s="11" t="s">
        <v>38</v>
      </c>
      <c r="DU84" s="11" t="s">
        <v>38</v>
      </c>
      <c r="DV84" s="11" t="s">
        <v>38</v>
      </c>
      <c r="DW84" s="11" t="s">
        <v>38</v>
      </c>
      <c r="DX84" s="11" t="s">
        <v>38</v>
      </c>
      <c r="DY84" s="11" t="s">
        <v>38</v>
      </c>
      <c r="DZ84" s="11" t="s">
        <v>38</v>
      </c>
      <c r="EA84" s="11" t="s">
        <v>38</v>
      </c>
      <c r="EB84" s="7"/>
      <c r="EC84" s="114"/>
      <c r="ED84" s="114"/>
      <c r="EE84" s="114"/>
      <c r="EF84" s="7">
        <v>40</v>
      </c>
      <c r="EG84" s="7">
        <v>3</v>
      </c>
      <c r="EH84" s="7">
        <v>1</v>
      </c>
      <c r="EI84" s="7" t="s">
        <v>299</v>
      </c>
      <c r="EJ84" s="7" t="s">
        <v>299</v>
      </c>
      <c r="EK84" s="115" t="s">
        <v>299</v>
      </c>
      <c r="EL84" s="116">
        <v>2</v>
      </c>
      <c r="EM84" s="7"/>
      <c r="EN84" s="116">
        <v>2</v>
      </c>
      <c r="EO84" s="116">
        <v>2</v>
      </c>
      <c r="EP84" s="557"/>
      <c r="EQ84" s="114"/>
      <c r="ER84" s="485">
        <v>11042</v>
      </c>
      <c r="ES84" s="672">
        <v>75</v>
      </c>
      <c r="ET84" s="672">
        <v>6306</v>
      </c>
      <c r="EU84" s="672">
        <v>4000</v>
      </c>
      <c r="EV84" s="672">
        <v>38220</v>
      </c>
      <c r="EW84" s="673">
        <v>1437</v>
      </c>
      <c r="EX84" s="674">
        <f t="shared" si="52"/>
        <v>183.07380000000001</v>
      </c>
      <c r="EY84" s="489">
        <f t="shared" si="53"/>
        <v>4942.9926000000005</v>
      </c>
      <c r="EZ84" s="598"/>
      <c r="FA84" s="598"/>
      <c r="FB84" s="598"/>
      <c r="FC84" s="598"/>
      <c r="FD84" s="675"/>
      <c r="FE84" s="623"/>
      <c r="FF84" s="623"/>
      <c r="FG84" s="676"/>
      <c r="FH84" s="615"/>
      <c r="FI84" s="612"/>
      <c r="FJ84" s="616"/>
      <c r="FK84" s="677"/>
      <c r="FL84" s="114"/>
      <c r="FM84" s="7"/>
      <c r="FN84" s="145">
        <f t="shared" si="54"/>
        <v>0.2089</v>
      </c>
      <c r="FO84" s="114"/>
      <c r="FP84" s="43">
        <f t="shared" si="55"/>
        <v>22.787821122740247</v>
      </c>
      <c r="FQ84" s="146">
        <f t="shared" si="56"/>
        <v>0.18307380000000001</v>
      </c>
      <c r="FR84" s="147"/>
      <c r="FS84" s="148" t="s">
        <v>423</v>
      </c>
      <c r="FT84" s="112" t="s">
        <v>1171</v>
      </c>
      <c r="FU84" s="49" t="s">
        <v>423</v>
      </c>
      <c r="FV84" s="112" t="s">
        <v>1172</v>
      </c>
      <c r="FW84" s="112" t="s">
        <v>1173</v>
      </c>
      <c r="FX84" s="158">
        <v>11042</v>
      </c>
      <c r="FY84" s="159" t="s">
        <v>1137</v>
      </c>
      <c r="FZ84" s="263"/>
      <c r="GA84" s="214">
        <v>0.72954792904999999</v>
      </c>
      <c r="GB84" s="264"/>
      <c r="GC84" s="163"/>
      <c r="GD84" s="163"/>
      <c r="GE84" s="163"/>
      <c r="GF84" s="163"/>
      <c r="GG84" s="163"/>
      <c r="GH84" s="163"/>
      <c r="GI84" s="163"/>
      <c r="GJ84" s="163"/>
      <c r="GK84" s="163"/>
      <c r="GL84" s="163"/>
      <c r="GM84" s="163"/>
      <c r="GN84" s="163"/>
      <c r="GO84" s="163"/>
      <c r="GP84" s="163"/>
      <c r="GQ84" s="163"/>
      <c r="GR84" s="166"/>
      <c r="GS84" s="163"/>
      <c r="GT84" s="163"/>
      <c r="GU84" s="163"/>
      <c r="GV84" s="163"/>
      <c r="GW84" s="163"/>
      <c r="GX84" s="163"/>
      <c r="GY84" s="163"/>
      <c r="GZ84" s="163"/>
      <c r="HA84" s="163"/>
      <c r="HB84" s="163"/>
      <c r="HC84" s="163"/>
      <c r="HD84" s="163"/>
      <c r="HE84" s="163"/>
      <c r="HF84" s="163"/>
      <c r="HG84" s="163"/>
      <c r="HH84" s="163"/>
      <c r="HI84" s="163"/>
      <c r="HJ84" s="163"/>
      <c r="HK84" s="163"/>
      <c r="HL84" s="163"/>
      <c r="HM84" s="163"/>
      <c r="HN84" s="163"/>
      <c r="HO84" s="163"/>
      <c r="HP84" s="163"/>
      <c r="HQ84" s="163"/>
      <c r="HR84" s="163"/>
      <c r="HS84" s="163"/>
      <c r="HT84" s="163"/>
      <c r="HU84" s="163"/>
      <c r="HV84" s="163"/>
      <c r="HW84" s="163"/>
    </row>
    <row r="85" spans="1:231" x14ac:dyDescent="0.3">
      <c r="A85" s="7">
        <v>202</v>
      </c>
      <c r="B85" s="7">
        <f>COUNTIFS($D$3:D85,D85,$F$3:F85,F85)</f>
        <v>2</v>
      </c>
      <c r="C85" s="14">
        <v>11053</v>
      </c>
      <c r="D85" s="443" t="s">
        <v>1130</v>
      </c>
      <c r="E85" s="16" t="s">
        <v>1131</v>
      </c>
      <c r="F85" s="16">
        <v>8106245785</v>
      </c>
      <c r="G85" s="11">
        <f>LEFT(H85,4)-CONCATENATE(19,LEFT(F85,2))</f>
        <v>38</v>
      </c>
      <c r="H85" s="16" t="s">
        <v>1255</v>
      </c>
      <c r="I85" s="54" t="s">
        <v>511</v>
      </c>
      <c r="J85" s="19" t="s">
        <v>35</v>
      </c>
      <c r="K85" s="16" t="s">
        <v>36</v>
      </c>
      <c r="L85" s="20">
        <v>24</v>
      </c>
      <c r="M85" s="16" t="s">
        <v>434</v>
      </c>
      <c r="N85" s="16" t="s">
        <v>435</v>
      </c>
      <c r="O85" s="20"/>
      <c r="P85" s="20" t="s">
        <v>39</v>
      </c>
      <c r="Q85" s="169"/>
      <c r="R85" s="169"/>
      <c r="S85" s="228"/>
      <c r="T85" s="228"/>
      <c r="U85" s="228"/>
      <c r="V85" s="229" t="s">
        <v>917</v>
      </c>
      <c r="W85" s="229"/>
      <c r="X85" s="617"/>
      <c r="Y85" s="447"/>
      <c r="Z85" s="451"/>
      <c r="AA85" s="452" t="s">
        <v>503</v>
      </c>
      <c r="AB85" s="11"/>
      <c r="AC85" s="670">
        <v>123</v>
      </c>
      <c r="AD85" s="670">
        <v>2900</v>
      </c>
      <c r="AE85" s="671"/>
      <c r="AF85" s="671"/>
      <c r="AG85" s="671" t="s">
        <v>128</v>
      </c>
      <c r="AH85" s="37">
        <v>300</v>
      </c>
      <c r="AI85" t="s">
        <v>604</v>
      </c>
      <c r="AJ85" s="7"/>
      <c r="AK85" s="37"/>
      <c r="AL85" s="7"/>
      <c r="AM85" s="7"/>
      <c r="AN85" s="7"/>
      <c r="AO85" s="411">
        <v>31.4</v>
      </c>
      <c r="AP85" s="39">
        <v>63.2</v>
      </c>
      <c r="AQ85" s="40">
        <v>4.3</v>
      </c>
      <c r="AR85" s="41">
        <f t="shared" si="40"/>
        <v>98.899999999999991</v>
      </c>
      <c r="AS85" s="42">
        <f t="shared" si="41"/>
        <v>0.49683544303797461</v>
      </c>
      <c r="AT85" s="43">
        <f t="shared" si="42"/>
        <v>2.1363924050632908</v>
      </c>
      <c r="AU85" s="44">
        <f t="shared" si="43"/>
        <v>0.46518518518518515</v>
      </c>
      <c r="AV85" s="45">
        <v>27.223800000000001</v>
      </c>
      <c r="AW85" s="45">
        <f t="shared" si="44"/>
        <v>86.7</v>
      </c>
      <c r="AX85" s="46">
        <v>2.6061999999999999</v>
      </c>
      <c r="AY85" s="45">
        <v>8.3000000000000007</v>
      </c>
      <c r="AZ85" s="7" t="s">
        <v>121</v>
      </c>
      <c r="BA85" s="47">
        <v>9.6999999999999993</v>
      </c>
      <c r="BB85" s="48" t="s">
        <v>121</v>
      </c>
      <c r="BC85" s="49">
        <v>0.1</v>
      </c>
      <c r="BD85" s="49"/>
      <c r="BE85" s="7"/>
      <c r="BF85" s="7"/>
      <c r="BG85" s="7"/>
      <c r="BH85" s="7"/>
      <c r="BI85" s="48"/>
      <c r="BJ85" s="7">
        <v>43.4</v>
      </c>
      <c r="BK85" s="7">
        <v>56.6</v>
      </c>
      <c r="BL85" s="195">
        <f t="shared" si="32"/>
        <v>0.7667844522968198</v>
      </c>
      <c r="BM85" s="79">
        <v>0.4</v>
      </c>
      <c r="BN85" s="80">
        <f t="shared" si="47"/>
        <v>1.2738853503184715</v>
      </c>
      <c r="BO85" s="7" t="s">
        <v>121</v>
      </c>
      <c r="BP85" s="7">
        <v>37.700000000000003</v>
      </c>
      <c r="BQ85" s="48">
        <v>50.1</v>
      </c>
      <c r="BR85" s="81"/>
      <c r="BS85" s="80">
        <f t="shared" si="46"/>
        <v>75.400000000000006</v>
      </c>
      <c r="BT85" s="49">
        <v>92.3</v>
      </c>
      <c r="BU85" s="49">
        <v>13764</v>
      </c>
      <c r="BV85" s="80">
        <f t="shared" si="48"/>
        <v>7.7000000000000028</v>
      </c>
      <c r="BW85" s="80">
        <f t="shared" si="33"/>
        <v>62.125600000000006</v>
      </c>
      <c r="BX85" s="49">
        <v>39.200000000000003</v>
      </c>
      <c r="BY85" s="84">
        <f t="shared" si="49"/>
        <v>24.774400000000004</v>
      </c>
      <c r="BZ85" s="49">
        <v>36.200000000000003</v>
      </c>
      <c r="CA85" s="84">
        <f t="shared" si="50"/>
        <v>22.878400000000003</v>
      </c>
      <c r="CB85" s="49">
        <v>22.9</v>
      </c>
      <c r="CC85" s="84">
        <f t="shared" si="51"/>
        <v>14.472799999999999</v>
      </c>
      <c r="CD85" s="49">
        <v>0</v>
      </c>
      <c r="CE85" s="7"/>
      <c r="CF85" s="7"/>
      <c r="CG85" s="7"/>
      <c r="CH85" s="7"/>
      <c r="CI85" s="7"/>
      <c r="CJ85" s="7"/>
      <c r="CK85" s="7"/>
      <c r="CL85" s="45">
        <f t="shared" si="45"/>
        <v>1.0828729281767955</v>
      </c>
      <c r="CM85" s="7"/>
      <c r="CN85" s="7"/>
      <c r="CO85" s="618"/>
      <c r="CP85" s="13"/>
      <c r="CQ85" s="13"/>
      <c r="CR85" s="13"/>
      <c r="CS85" s="13"/>
      <c r="CT85" s="13"/>
      <c r="CU85" s="13"/>
      <c r="CV85" s="634"/>
      <c r="CW85" s="36"/>
      <c r="CX85" s="7"/>
      <c r="CY85" s="7"/>
      <c r="CZ85" s="121">
        <v>3</v>
      </c>
      <c r="DA85" s="7" t="s">
        <v>884</v>
      </c>
      <c r="DB85" s="111" t="s">
        <v>884</v>
      </c>
      <c r="DC85" s="251"/>
      <c r="DD85" s="122" t="s">
        <v>1256</v>
      </c>
      <c r="DE85" s="11"/>
      <c r="DF85" s="11"/>
      <c r="DG85" s="11"/>
      <c r="DH85" s="11"/>
      <c r="DI85" s="10" t="s">
        <v>297</v>
      </c>
      <c r="DJ85" t="s">
        <v>128</v>
      </c>
      <c r="DK85" s="9">
        <v>2</v>
      </c>
      <c r="DL85" s="7"/>
      <c r="DM85" s="7"/>
      <c r="DN85" s="7"/>
      <c r="DO85" s="7"/>
      <c r="DP85" s="7"/>
      <c r="DQ85" s="7"/>
      <c r="DR85" s="11" t="s">
        <v>38</v>
      </c>
      <c r="DS85" s="11" t="s">
        <v>38</v>
      </c>
      <c r="DT85" s="11" t="s">
        <v>38</v>
      </c>
      <c r="DU85" s="11" t="s">
        <v>38</v>
      </c>
      <c r="DV85" s="11" t="s">
        <v>38</v>
      </c>
      <c r="DW85" s="11" t="s">
        <v>38</v>
      </c>
      <c r="DX85" s="11" t="s">
        <v>38</v>
      </c>
      <c r="DY85" s="11" t="s">
        <v>38</v>
      </c>
      <c r="DZ85" s="11" t="s">
        <v>38</v>
      </c>
      <c r="EA85" s="11" t="s">
        <v>38</v>
      </c>
      <c r="EB85" s="7"/>
      <c r="EC85" s="114"/>
      <c r="ED85" s="114"/>
      <c r="EE85" s="114"/>
      <c r="EF85" s="114"/>
      <c r="EG85" s="114"/>
      <c r="EH85" s="114"/>
      <c r="EI85" s="114"/>
      <c r="EJ85" s="114"/>
      <c r="EK85" s="114"/>
      <c r="EL85" s="114"/>
      <c r="EM85" s="114"/>
      <c r="EN85" s="114"/>
      <c r="EO85" s="114"/>
      <c r="EP85" s="114"/>
      <c r="EQ85" s="114"/>
      <c r="ER85" s="485">
        <v>11053</v>
      </c>
      <c r="ES85" s="696">
        <v>75</v>
      </c>
      <c r="ET85" s="696">
        <v>65634</v>
      </c>
      <c r="EU85" s="696">
        <v>4000</v>
      </c>
      <c r="EV85" s="696">
        <v>38220</v>
      </c>
      <c r="EW85" s="697">
        <v>930</v>
      </c>
      <c r="EX85" s="698">
        <f t="shared" si="52"/>
        <v>118.482</v>
      </c>
      <c r="EY85" s="436">
        <f t="shared" si="53"/>
        <v>2843.5680000000002</v>
      </c>
      <c r="EZ85" s="577"/>
      <c r="FA85" s="577"/>
      <c r="FB85" s="577"/>
      <c r="FC85" s="577"/>
      <c r="FD85" s="699"/>
      <c r="FE85" s="460"/>
      <c r="FF85" s="460"/>
      <c r="FG85" s="700"/>
      <c r="FH85" s="612"/>
      <c r="FI85" s="612"/>
      <c r="FJ85" s="616"/>
      <c r="FK85" s="677"/>
      <c r="FL85" s="114"/>
      <c r="FM85" s="7"/>
      <c r="FN85" s="145">
        <f t="shared" si="54"/>
        <v>0.123</v>
      </c>
      <c r="FO85" s="114"/>
      <c r="FP85" s="43">
        <f t="shared" si="55"/>
        <v>1.4169485327726483</v>
      </c>
      <c r="FQ85" s="146">
        <f t="shared" si="56"/>
        <v>0.118482</v>
      </c>
      <c r="FR85" s="147"/>
      <c r="FS85" s="114"/>
      <c r="FT85" s="114"/>
      <c r="FU85" s="114"/>
      <c r="FV85" s="114"/>
      <c r="FW85" s="114"/>
      <c r="FX85" s="55"/>
      <c r="FY85" s="152"/>
      <c r="FZ85" s="213"/>
      <c r="GA85" s="11"/>
      <c r="GB85" s="215"/>
      <c r="GC85" s="156"/>
      <c r="GD85" s="156"/>
      <c r="GE85" s="156"/>
      <c r="GF85" s="156"/>
      <c r="GG85" s="156"/>
      <c r="GH85" s="156"/>
      <c r="GI85" s="156"/>
      <c r="GJ85" s="156"/>
      <c r="GK85" s="156"/>
      <c r="GL85" s="156"/>
      <c r="GM85" s="156"/>
      <c r="GN85" s="156"/>
      <c r="GO85" s="156"/>
      <c r="GP85" s="156"/>
      <c r="GQ85" s="156"/>
      <c r="GR85" s="156"/>
      <c r="GS85" s="156"/>
      <c r="GT85" s="156"/>
      <c r="GU85" s="156"/>
      <c r="GV85" s="156"/>
      <c r="GW85" s="156"/>
      <c r="GX85" s="156"/>
      <c r="GY85" s="156"/>
      <c r="GZ85" s="156"/>
      <c r="HA85" s="156"/>
      <c r="HB85" s="156"/>
      <c r="HC85" s="156"/>
      <c r="HD85" s="156"/>
      <c r="HE85" s="156"/>
      <c r="HF85" s="156"/>
      <c r="HG85" s="156"/>
      <c r="HH85" s="156"/>
      <c r="HI85" s="156"/>
      <c r="HJ85" s="156"/>
      <c r="HK85" s="156"/>
      <c r="HL85" s="156"/>
      <c r="HM85" s="156"/>
      <c r="HN85" s="156"/>
      <c r="HO85" s="156"/>
      <c r="HP85" s="156"/>
      <c r="HQ85" s="156"/>
      <c r="HR85" s="156"/>
      <c r="HS85" s="156"/>
      <c r="HT85" s="156"/>
      <c r="HU85" s="156"/>
      <c r="HV85" s="156"/>
      <c r="HW85" s="156"/>
    </row>
    <row r="86" spans="1:231" x14ac:dyDescent="0.3">
      <c r="A86" s="7">
        <v>203</v>
      </c>
      <c r="B86" s="7">
        <f>COUNTIFS($D$3:D86,D86,$F$3:F86,F86)</f>
        <v>1</v>
      </c>
      <c r="C86" s="442">
        <v>11057</v>
      </c>
      <c r="D86" s="443" t="s">
        <v>938</v>
      </c>
      <c r="E86" s="16" t="s">
        <v>530</v>
      </c>
      <c r="F86" s="16">
        <v>515607147</v>
      </c>
      <c r="G86" s="11">
        <f>LEFT(H86,4)-CONCATENATE(19,LEFT(F86,2))</f>
        <v>68</v>
      </c>
      <c r="H86" s="16" t="s">
        <v>939</v>
      </c>
      <c r="I86" s="54" t="s">
        <v>511</v>
      </c>
      <c r="J86" s="19" t="s">
        <v>35</v>
      </c>
      <c r="K86" s="16" t="s">
        <v>36</v>
      </c>
      <c r="L86" s="20">
        <v>11</v>
      </c>
      <c r="M86" s="16" t="s">
        <v>873</v>
      </c>
      <c r="N86" s="16" t="s">
        <v>38</v>
      </c>
      <c r="O86" s="20"/>
      <c r="P86" s="20" t="s">
        <v>39</v>
      </c>
      <c r="Q86" s="169"/>
      <c r="R86" s="169"/>
      <c r="S86" s="228"/>
      <c r="T86" s="228"/>
      <c r="U86" s="228"/>
      <c r="V86" s="229" t="s">
        <v>917</v>
      </c>
      <c r="W86" s="230"/>
      <c r="X86" s="228"/>
      <c r="Y86" s="180"/>
      <c r="Z86" s="182"/>
      <c r="AA86" s="20" t="s">
        <v>958</v>
      </c>
      <c r="AB86" s="11"/>
      <c r="AC86" s="177">
        <v>166</v>
      </c>
      <c r="AD86" s="177">
        <v>1800</v>
      </c>
      <c r="AE86" s="178"/>
      <c r="AF86" s="178"/>
      <c r="AG86" s="178" t="s">
        <v>444</v>
      </c>
      <c r="AH86" s="37">
        <v>200</v>
      </c>
      <c r="AI86" t="s">
        <v>604</v>
      </c>
      <c r="AJ86" s="7"/>
      <c r="AK86" s="37"/>
      <c r="AL86" s="7"/>
      <c r="AM86" s="7"/>
      <c r="AN86" s="7"/>
      <c r="AO86" s="934">
        <v>14.3</v>
      </c>
      <c r="AP86" s="39">
        <v>80.7</v>
      </c>
      <c r="AQ86" s="40">
        <v>4.7</v>
      </c>
      <c r="AR86" s="41">
        <f t="shared" si="40"/>
        <v>99.7</v>
      </c>
      <c r="AS86" s="42">
        <f t="shared" si="41"/>
        <v>0.17719950433705081</v>
      </c>
      <c r="AT86" s="43">
        <f t="shared" si="42"/>
        <v>0.83283767038413881</v>
      </c>
      <c r="AU86" s="44">
        <f t="shared" si="43"/>
        <v>0.16744730679156908</v>
      </c>
      <c r="AV86" s="45">
        <v>12.541100000000002</v>
      </c>
      <c r="AW86" s="45">
        <f t="shared" si="44"/>
        <v>87.7</v>
      </c>
      <c r="AX86" s="46">
        <v>1.0439000000000001</v>
      </c>
      <c r="AY86" s="45">
        <v>7.3</v>
      </c>
      <c r="AZ86" s="7" t="s">
        <v>121</v>
      </c>
      <c r="BA86" s="47">
        <v>11.7</v>
      </c>
      <c r="BB86" s="48" t="s">
        <v>121</v>
      </c>
      <c r="BC86" s="49">
        <v>0.03</v>
      </c>
      <c r="BD86" s="49"/>
      <c r="BE86" s="7"/>
      <c r="BF86" s="7"/>
      <c r="BG86" s="7"/>
      <c r="BH86" s="7"/>
      <c r="BI86" s="48"/>
      <c r="BJ86" s="7">
        <v>43.1</v>
      </c>
      <c r="BK86" s="7">
        <v>56.9</v>
      </c>
      <c r="BL86" s="195">
        <f t="shared" si="32"/>
        <v>0.75746924428822504</v>
      </c>
      <c r="BM86" s="79">
        <v>0.2</v>
      </c>
      <c r="BN86" s="80">
        <f t="shared" si="47"/>
        <v>1.3986013986013985</v>
      </c>
      <c r="BO86" s="7" t="s">
        <v>121</v>
      </c>
      <c r="BP86" s="7">
        <v>34.1</v>
      </c>
      <c r="BQ86" s="48">
        <v>33.700000000000003</v>
      </c>
      <c r="BR86" s="81"/>
      <c r="BS86" s="80">
        <f t="shared" si="46"/>
        <v>57.8</v>
      </c>
      <c r="BT86" s="49">
        <v>85.5</v>
      </c>
      <c r="BU86" s="49">
        <v>13265</v>
      </c>
      <c r="BV86" s="80">
        <f t="shared" si="48"/>
        <v>14.5</v>
      </c>
      <c r="BW86" s="80">
        <f t="shared" si="33"/>
        <v>79.893000000000001</v>
      </c>
      <c r="BX86" s="49">
        <v>36.4</v>
      </c>
      <c r="BY86" s="84">
        <f t="shared" si="49"/>
        <v>29.3748</v>
      </c>
      <c r="BZ86" s="49">
        <v>21.4</v>
      </c>
      <c r="CA86" s="84">
        <f t="shared" si="50"/>
        <v>17.2698</v>
      </c>
      <c r="CB86" s="49">
        <v>41.2</v>
      </c>
      <c r="CC86" s="84">
        <f t="shared" si="51"/>
        <v>33.248400000000004</v>
      </c>
      <c r="CD86" s="49">
        <v>3.3</v>
      </c>
      <c r="CE86" s="7"/>
      <c r="CF86" s="7"/>
      <c r="CG86" s="7"/>
      <c r="CH86" s="7"/>
      <c r="CI86" s="7"/>
      <c r="CJ86" s="7"/>
      <c r="CK86" s="7"/>
      <c r="CL86" s="45">
        <f t="shared" si="45"/>
        <v>1.7009345794392523</v>
      </c>
      <c r="CM86" s="7"/>
      <c r="CN86" s="7"/>
      <c r="CO86" s="618"/>
      <c r="CP86" s="13"/>
      <c r="CQ86" s="13"/>
      <c r="CR86" s="13"/>
      <c r="CS86" s="13"/>
      <c r="CT86" s="13"/>
      <c r="CU86" s="13"/>
      <c r="CV86" s="634"/>
      <c r="CW86" s="36"/>
      <c r="CX86" s="7"/>
      <c r="CY86" s="7"/>
      <c r="CZ86" s="121">
        <v>3</v>
      </c>
      <c r="DA86" s="7" t="s">
        <v>17</v>
      </c>
      <c r="DB86" s="111" t="s">
        <v>17</v>
      </c>
      <c r="DC86" s="251"/>
      <c r="DD86" s="122" t="s">
        <v>901</v>
      </c>
      <c r="DE86" s="11"/>
      <c r="DF86" s="11"/>
      <c r="DG86" s="11"/>
      <c r="DH86" s="11"/>
      <c r="DI86" s="10" t="s">
        <v>294</v>
      </c>
      <c r="DJ86" t="s">
        <v>444</v>
      </c>
      <c r="DK86" s="9">
        <v>2</v>
      </c>
      <c r="DL86" s="7"/>
      <c r="DM86" s="7"/>
      <c r="DN86" s="7"/>
      <c r="DO86" s="7"/>
      <c r="DP86" s="7"/>
      <c r="DQ86" s="7"/>
      <c r="DR86" s="11">
        <v>4.8</v>
      </c>
      <c r="DS86" s="11" t="s">
        <v>38</v>
      </c>
      <c r="DT86" s="11" t="s">
        <v>38</v>
      </c>
      <c r="DU86" s="11" t="s">
        <v>38</v>
      </c>
      <c r="DV86" s="11" t="s">
        <v>38</v>
      </c>
      <c r="DW86" s="11" t="s">
        <v>38</v>
      </c>
      <c r="DX86" s="11" t="s">
        <v>38</v>
      </c>
      <c r="DY86" s="11" t="s">
        <v>38</v>
      </c>
      <c r="DZ86" s="11" t="s">
        <v>38</v>
      </c>
      <c r="EA86" s="11" t="s">
        <v>38</v>
      </c>
      <c r="EB86" s="7"/>
      <c r="EC86" s="114"/>
      <c r="ED86" s="114"/>
      <c r="EE86" s="114"/>
      <c r="EF86" s="114"/>
      <c r="EG86" s="114"/>
      <c r="EH86" s="114"/>
      <c r="EI86" s="114"/>
      <c r="EJ86" s="114"/>
      <c r="EK86" s="114"/>
      <c r="EL86" s="114"/>
      <c r="EM86" s="114"/>
      <c r="EN86" s="114"/>
      <c r="EO86" s="114"/>
      <c r="EP86" s="557"/>
      <c r="EQ86" s="114"/>
      <c r="ER86" s="461">
        <v>11057</v>
      </c>
      <c r="ES86" s="462">
        <v>75</v>
      </c>
      <c r="ET86" s="462">
        <v>32274</v>
      </c>
      <c r="EU86" s="462">
        <v>4000</v>
      </c>
      <c r="EV86" s="462">
        <v>38220</v>
      </c>
      <c r="EW86" s="463">
        <v>1264</v>
      </c>
      <c r="EX86" s="464">
        <f t="shared" si="52"/>
        <v>161.03360000000001</v>
      </c>
      <c r="EY86" s="436">
        <f t="shared" si="53"/>
        <v>1771.3696</v>
      </c>
      <c r="EZ86" s="577"/>
      <c r="FA86" s="220"/>
      <c r="FB86" s="220"/>
      <c r="FC86" s="220"/>
      <c r="FD86" s="713"/>
      <c r="FE86" s="714"/>
      <c r="FF86" s="714"/>
      <c r="FG86" s="661"/>
      <c r="FH86" s="612"/>
      <c r="FI86" s="612"/>
      <c r="FJ86" s="616"/>
      <c r="FK86" s="219"/>
      <c r="FL86" s="114"/>
      <c r="FM86" s="7"/>
      <c r="FN86" s="145">
        <f t="shared" si="54"/>
        <v>0.16600000000000001</v>
      </c>
      <c r="FO86" s="114"/>
      <c r="FP86" s="43">
        <f t="shared" si="55"/>
        <v>3.9164652661585175</v>
      </c>
      <c r="FQ86" s="146">
        <f t="shared" si="56"/>
        <v>0.1610336</v>
      </c>
      <c r="FR86" s="147"/>
      <c r="FS86" s="114"/>
      <c r="FT86" s="114"/>
      <c r="FU86" s="114"/>
      <c r="FV86" s="114"/>
      <c r="FW86" s="114"/>
      <c r="FX86" s="55"/>
      <c r="FY86" s="152"/>
      <c r="FZ86" s="213"/>
      <c r="GA86" s="11"/>
      <c r="GB86" s="215"/>
      <c r="GC86" s="156"/>
      <c r="GD86" s="156"/>
      <c r="GE86" s="156"/>
      <c r="GF86" s="156"/>
      <c r="GG86" s="156"/>
      <c r="GH86" s="156"/>
      <c r="GI86" s="156"/>
      <c r="GJ86" s="156"/>
      <c r="GK86" s="156"/>
      <c r="GL86" s="156"/>
      <c r="GM86" s="156"/>
      <c r="GN86" s="156"/>
      <c r="GO86" s="156"/>
      <c r="GP86" s="156"/>
      <c r="GQ86" s="156"/>
      <c r="GR86" s="156"/>
      <c r="GS86" s="156"/>
      <c r="GT86" s="156"/>
      <c r="GU86" s="156"/>
      <c r="GV86" s="156"/>
      <c r="GW86" s="156"/>
      <c r="GX86" s="156"/>
      <c r="GY86" s="156"/>
      <c r="GZ86" s="156"/>
      <c r="HA86" s="156"/>
      <c r="HB86" s="156"/>
      <c r="HC86" s="156"/>
      <c r="HD86" s="156"/>
      <c r="HE86" s="156"/>
      <c r="HF86" s="156"/>
      <c r="HG86" s="156"/>
      <c r="HH86" s="156"/>
      <c r="HI86" s="156"/>
      <c r="HJ86" s="156"/>
      <c r="HK86" s="156"/>
      <c r="HL86" s="156"/>
      <c r="HM86" s="156"/>
      <c r="HN86" s="156"/>
      <c r="HO86" s="156"/>
      <c r="HP86" s="156"/>
      <c r="HQ86" s="156"/>
      <c r="HR86" s="156"/>
      <c r="HS86" s="156"/>
      <c r="HT86" s="156"/>
      <c r="HU86" s="156"/>
      <c r="HV86" s="156"/>
      <c r="HW86" s="156"/>
    </row>
    <row r="87" spans="1:231" x14ac:dyDescent="0.3">
      <c r="A87" s="7">
        <v>211</v>
      </c>
      <c r="B87" s="7">
        <f>COUNTIFS($D$3:D87,D87,$F$3:F87,F87)</f>
        <v>1</v>
      </c>
      <c r="C87" s="442">
        <v>11096</v>
      </c>
      <c r="D87" s="443" t="s">
        <v>905</v>
      </c>
      <c r="E87" s="16" t="s">
        <v>784</v>
      </c>
      <c r="F87" s="16">
        <v>496116148</v>
      </c>
      <c r="G87" s="11">
        <v>70</v>
      </c>
      <c r="H87" s="16" t="s">
        <v>906</v>
      </c>
      <c r="I87" s="54" t="s">
        <v>511</v>
      </c>
      <c r="J87" s="291" t="s">
        <v>553</v>
      </c>
      <c r="K87" s="16" t="s">
        <v>36</v>
      </c>
      <c r="L87" s="20">
        <v>7</v>
      </c>
      <c r="M87" s="16" t="s">
        <v>907</v>
      </c>
      <c r="N87" s="16" t="s">
        <v>435</v>
      </c>
      <c r="O87" s="20"/>
      <c r="P87" s="20" t="s">
        <v>39</v>
      </c>
      <c r="Q87" s="169"/>
      <c r="R87" s="169"/>
      <c r="S87" s="228"/>
      <c r="T87" s="228"/>
      <c r="U87" s="228"/>
      <c r="V87" s="229" t="s">
        <v>917</v>
      </c>
      <c r="W87" s="229"/>
      <c r="X87" s="617"/>
      <c r="Y87" s="447"/>
      <c r="Z87" s="182"/>
      <c r="AA87" s="20" t="s">
        <v>603</v>
      </c>
      <c r="AB87" s="11"/>
      <c r="AC87" s="449">
        <v>68</v>
      </c>
      <c r="AD87" s="449">
        <v>480</v>
      </c>
      <c r="AE87" s="156"/>
      <c r="AF87" s="156"/>
      <c r="AG87" s="178" t="s">
        <v>918</v>
      </c>
      <c r="AH87" s="558" t="s">
        <v>919</v>
      </c>
      <c r="AI87" t="s">
        <v>604</v>
      </c>
      <c r="AJ87" s="7"/>
      <c r="AK87" s="37"/>
      <c r="AL87" s="7"/>
      <c r="AM87" s="7"/>
      <c r="AN87" s="7"/>
      <c r="AO87" s="934">
        <v>8.9</v>
      </c>
      <c r="AP87" s="39">
        <v>85.1</v>
      </c>
      <c r="AQ87" s="40">
        <v>4</v>
      </c>
      <c r="AR87" s="41">
        <f t="shared" si="40"/>
        <v>98</v>
      </c>
      <c r="AS87" s="42">
        <f t="shared" si="41"/>
        <v>0.1045828437132785</v>
      </c>
      <c r="AT87" s="43">
        <f t="shared" si="42"/>
        <v>0.418331374853114</v>
      </c>
      <c r="AU87" s="44">
        <f t="shared" si="43"/>
        <v>9.9887766554433238E-2</v>
      </c>
      <c r="AV87" s="45">
        <v>8.0545000000000009</v>
      </c>
      <c r="AW87" s="45">
        <f t="shared" si="44"/>
        <v>90.5</v>
      </c>
      <c r="AX87" s="46">
        <v>0.40050000000000002</v>
      </c>
      <c r="AY87" s="45">
        <v>4.5</v>
      </c>
      <c r="AZ87" s="7" t="s">
        <v>121</v>
      </c>
      <c r="BA87" s="47">
        <v>79.599999999999994</v>
      </c>
      <c r="BB87" s="48" t="s">
        <v>121</v>
      </c>
      <c r="BC87" s="49">
        <v>0</v>
      </c>
      <c r="BD87" s="49"/>
      <c r="BE87" s="7"/>
      <c r="BF87" s="7"/>
      <c r="BG87" s="7"/>
      <c r="BH87" s="7"/>
      <c r="BI87" s="48"/>
      <c r="BJ87" s="7">
        <v>40.200000000000003</v>
      </c>
      <c r="BK87" s="7">
        <v>59.8</v>
      </c>
      <c r="BL87" s="195">
        <f t="shared" ref="BL87:BL118" si="57">BJ87/BK87</f>
        <v>0.67224080267558539</v>
      </c>
      <c r="BM87" s="79">
        <v>0.1</v>
      </c>
      <c r="BN87" s="80">
        <f t="shared" si="47"/>
        <v>1.1235955056179774</v>
      </c>
      <c r="BO87" s="7" t="s">
        <v>121</v>
      </c>
      <c r="BP87" s="7">
        <v>54.5</v>
      </c>
      <c r="BQ87" s="48">
        <v>60.2</v>
      </c>
      <c r="BR87" s="81"/>
      <c r="BS87" s="80">
        <f t="shared" si="46"/>
        <v>72.7</v>
      </c>
      <c r="BT87" s="49">
        <v>98</v>
      </c>
      <c r="BU87" s="49">
        <v>13764</v>
      </c>
      <c r="BV87" s="80">
        <f t="shared" si="48"/>
        <v>2</v>
      </c>
      <c r="BW87" s="346">
        <f t="shared" ref="BW87:BW118" si="58">BY87+CA87+CC87</f>
        <v>83.227800000000002</v>
      </c>
      <c r="BX87" s="49">
        <v>38</v>
      </c>
      <c r="BY87" s="84">
        <f t="shared" si="49"/>
        <v>32.337999999999994</v>
      </c>
      <c r="BZ87" s="49">
        <v>34.700000000000003</v>
      </c>
      <c r="CA87" s="84">
        <f t="shared" si="50"/>
        <v>29.529700000000002</v>
      </c>
      <c r="CB87" s="49">
        <v>25.1</v>
      </c>
      <c r="CC87" s="84">
        <f t="shared" si="51"/>
        <v>21.360099999999999</v>
      </c>
      <c r="CD87" s="49">
        <v>0.2</v>
      </c>
      <c r="CE87" s="82"/>
      <c r="CF87" s="82"/>
      <c r="CG87" s="82"/>
      <c r="CH87" s="82"/>
      <c r="CI87" s="82"/>
      <c r="CJ87" s="82"/>
      <c r="CK87" s="82"/>
      <c r="CL87" s="45">
        <f t="shared" si="45"/>
        <v>1.095100864553314</v>
      </c>
      <c r="CM87" s="7"/>
      <c r="CN87" s="7"/>
      <c r="CO87" s="618"/>
      <c r="CP87" s="13"/>
      <c r="CQ87" s="13"/>
      <c r="CR87" s="13"/>
      <c r="CS87" s="13"/>
      <c r="CT87" s="13"/>
      <c r="CU87" s="13"/>
      <c r="CV87" s="634"/>
      <c r="CW87" s="36"/>
      <c r="CX87" s="7"/>
      <c r="CY87" s="7"/>
      <c r="CZ87" s="121">
        <v>3</v>
      </c>
      <c r="DA87" s="7" t="s">
        <v>17</v>
      </c>
      <c r="DB87" s="111" t="s">
        <v>17</v>
      </c>
      <c r="DC87" s="251"/>
      <c r="DD87" s="35"/>
      <c r="DE87" s="11"/>
      <c r="DF87" s="11"/>
      <c r="DG87" s="11"/>
      <c r="DH87" s="11"/>
      <c r="DI87" s="10" t="s">
        <v>294</v>
      </c>
      <c r="DJ87" t="s">
        <v>918</v>
      </c>
      <c r="DK87" s="9">
        <v>2</v>
      </c>
      <c r="DL87" s="7"/>
      <c r="DM87" s="113"/>
      <c r="DN87" s="7"/>
      <c r="DO87" s="7"/>
      <c r="DP87" s="7"/>
      <c r="DQ87" s="7"/>
      <c r="DR87" s="11">
        <v>80.599999999999994</v>
      </c>
      <c r="DS87" s="11" t="s">
        <v>38</v>
      </c>
      <c r="DT87" s="11">
        <v>7777</v>
      </c>
      <c r="DU87" s="11">
        <v>83.7</v>
      </c>
      <c r="DV87" s="11">
        <v>16.3</v>
      </c>
      <c r="DW87" s="11" t="s">
        <v>38</v>
      </c>
      <c r="DX87" s="11" t="s">
        <v>38</v>
      </c>
      <c r="DY87" s="11" t="s">
        <v>38</v>
      </c>
      <c r="DZ87" s="11" t="s">
        <v>38</v>
      </c>
      <c r="EA87" s="11" t="s">
        <v>38</v>
      </c>
      <c r="EB87" s="7" t="s">
        <v>38</v>
      </c>
      <c r="EC87" s="114"/>
      <c r="ED87" s="114"/>
      <c r="EE87" s="114"/>
      <c r="EF87" s="7"/>
      <c r="EG87" s="7"/>
      <c r="EH87" s="7"/>
      <c r="EI87" s="7"/>
      <c r="EJ87" s="7"/>
      <c r="EK87" s="115"/>
      <c r="EL87" s="116"/>
      <c r="EM87" s="7"/>
      <c r="EN87" s="116"/>
      <c r="EO87" s="116"/>
      <c r="EP87" s="557"/>
      <c r="EQ87" s="114"/>
      <c r="ER87" s="461">
        <v>11096</v>
      </c>
      <c r="ES87" s="462">
        <v>75</v>
      </c>
      <c r="ET87" s="462"/>
      <c r="EU87" s="462">
        <v>4000</v>
      </c>
      <c r="EV87" s="462">
        <v>38220</v>
      </c>
      <c r="EW87" s="463"/>
      <c r="EX87" s="464"/>
      <c r="EY87" s="436"/>
      <c r="EZ87" s="577"/>
      <c r="FA87" s="220"/>
      <c r="FB87" s="220"/>
      <c r="FC87" s="220"/>
      <c r="FD87" s="713"/>
      <c r="FE87" s="714"/>
      <c r="FF87" s="714"/>
      <c r="FG87" s="661"/>
      <c r="FH87" s="612"/>
      <c r="FI87" s="612"/>
      <c r="FJ87" s="616"/>
      <c r="FK87" s="514"/>
      <c r="FL87" s="114"/>
      <c r="FM87" s="7"/>
      <c r="FN87" s="145">
        <f t="shared" si="54"/>
        <v>6.8000000000000005E-2</v>
      </c>
      <c r="FO87" s="114"/>
      <c r="FP87" s="43"/>
      <c r="FQ87" s="146"/>
      <c r="FR87" s="147"/>
      <c r="FS87" s="148"/>
      <c r="FT87" s="515"/>
      <c r="FU87" s="516"/>
      <c r="FV87" s="515"/>
      <c r="FW87" s="515"/>
      <c r="FX87" s="517"/>
      <c r="FY87" s="152"/>
      <c r="FZ87" s="518"/>
      <c r="GA87" s="519"/>
      <c r="GB87" s="520"/>
      <c r="GC87" s="156"/>
      <c r="GD87" s="156"/>
      <c r="GE87" s="156"/>
      <c r="GF87" s="156"/>
      <c r="GG87" s="156"/>
      <c r="GH87" s="156"/>
      <c r="GI87" s="156"/>
      <c r="GJ87" s="156"/>
      <c r="GK87" s="156"/>
      <c r="GL87" s="156"/>
      <c r="GM87" s="156"/>
      <c r="GN87" s="156"/>
      <c r="GO87" s="156"/>
      <c r="GP87" s="156"/>
      <c r="GQ87" s="156"/>
      <c r="GR87" s="156"/>
      <c r="GS87" s="156"/>
      <c r="GT87" s="156"/>
      <c r="GU87" s="156"/>
      <c r="GV87" s="156"/>
      <c r="GW87" s="156"/>
      <c r="GX87" s="156"/>
      <c r="GY87" s="156"/>
      <c r="GZ87" s="156"/>
      <c r="HA87" s="156"/>
      <c r="HB87" s="156"/>
      <c r="HC87" s="156"/>
      <c r="HD87" s="156"/>
      <c r="HE87" s="156"/>
      <c r="HF87" s="156"/>
      <c r="HG87" s="156"/>
      <c r="HH87" s="156"/>
      <c r="HI87" s="156"/>
      <c r="HJ87" s="156"/>
      <c r="HK87" s="156"/>
      <c r="HL87" s="156"/>
      <c r="HM87" s="156"/>
      <c r="HN87" s="156"/>
      <c r="HO87" s="156"/>
      <c r="HP87" s="156"/>
      <c r="HQ87" s="156"/>
      <c r="HR87" s="156"/>
      <c r="HS87" s="156"/>
      <c r="HT87" s="156"/>
      <c r="HU87" s="156"/>
      <c r="HV87" s="156"/>
      <c r="HW87" s="156"/>
    </row>
    <row r="88" spans="1:231" x14ac:dyDescent="0.3">
      <c r="A88" s="7">
        <v>220</v>
      </c>
      <c r="B88" s="7">
        <f>COUNTIFS($D$3:D88,D88,$F$3:F88,F88)</f>
        <v>1</v>
      </c>
      <c r="C88" s="442">
        <v>11202</v>
      </c>
      <c r="D88" s="443" t="s">
        <v>1287</v>
      </c>
      <c r="E88" s="16" t="s">
        <v>34</v>
      </c>
      <c r="F88" s="16">
        <v>6060141362</v>
      </c>
      <c r="G88" s="11">
        <f t="shared" ref="G88:G94" si="59">LEFT(H88,4)-CONCATENATE(19,LEFT(F88,2))</f>
        <v>59</v>
      </c>
      <c r="H88" s="16" t="s">
        <v>649</v>
      </c>
      <c r="I88" s="54" t="s">
        <v>511</v>
      </c>
      <c r="J88" s="19" t="s">
        <v>35</v>
      </c>
      <c r="K88" s="16" t="s">
        <v>36</v>
      </c>
      <c r="L88" s="20">
        <v>5</v>
      </c>
      <c r="M88" s="16">
        <v>3</v>
      </c>
      <c r="N88" s="16" t="s">
        <v>38</v>
      </c>
      <c r="O88" s="20"/>
      <c r="P88" s="20" t="s">
        <v>39</v>
      </c>
      <c r="Q88" s="169"/>
      <c r="R88" s="169"/>
      <c r="S88" s="228"/>
      <c r="T88" s="339" t="s">
        <v>696</v>
      </c>
      <c r="U88" s="339"/>
      <c r="V88" s="229" t="s">
        <v>697</v>
      </c>
      <c r="W88" s="230"/>
      <c r="X88" s="228"/>
      <c r="Y88" s="180"/>
      <c r="Z88" s="182"/>
      <c r="AA88" s="20" t="s">
        <v>698</v>
      </c>
      <c r="AB88" s="11"/>
      <c r="AC88" s="670">
        <v>555</v>
      </c>
      <c r="AD88" s="670">
        <v>2700</v>
      </c>
      <c r="AE88" s="671"/>
      <c r="AF88" s="671"/>
      <c r="AG88" s="671" t="s">
        <v>128</v>
      </c>
      <c r="AH88" s="37">
        <v>250</v>
      </c>
      <c r="AJ88" s="7"/>
      <c r="AK88" s="37"/>
      <c r="AL88" s="7"/>
      <c r="AM88" s="7"/>
      <c r="AN88" s="7"/>
      <c r="AO88" s="411">
        <v>10.7</v>
      </c>
      <c r="AP88" s="39">
        <v>61.7</v>
      </c>
      <c r="AQ88" s="40">
        <v>26.7</v>
      </c>
      <c r="AR88" s="41">
        <f t="shared" si="40"/>
        <v>99.100000000000009</v>
      </c>
      <c r="AS88" s="42">
        <f t="shared" si="41"/>
        <v>0.17341977309562398</v>
      </c>
      <c r="AT88" s="43">
        <f t="shared" si="42"/>
        <v>4.6303079416531601</v>
      </c>
      <c r="AU88" s="44">
        <f t="shared" si="43"/>
        <v>0.12104072398190044</v>
      </c>
      <c r="AV88" s="45">
        <v>9.1977200000000003</v>
      </c>
      <c r="AW88" s="45">
        <f t="shared" si="44"/>
        <v>85.960000000000008</v>
      </c>
      <c r="AX88" s="46">
        <v>0.96727999999999981</v>
      </c>
      <c r="AY88" s="45">
        <v>9.0399999999999991</v>
      </c>
      <c r="AZ88" s="7" t="s">
        <v>121</v>
      </c>
      <c r="BA88" s="47">
        <v>58</v>
      </c>
      <c r="BB88" s="48" t="s">
        <v>121</v>
      </c>
      <c r="BC88" s="49" t="s">
        <v>121</v>
      </c>
      <c r="BD88" s="49"/>
      <c r="BE88" s="7"/>
      <c r="BF88" s="7"/>
      <c r="BG88" s="7"/>
      <c r="BH88" s="7"/>
      <c r="BI88" s="194">
        <v>3.83</v>
      </c>
      <c r="BJ88" s="7">
        <v>67.099999999999994</v>
      </c>
      <c r="BK88" s="7">
        <v>32.9</v>
      </c>
      <c r="BL88" s="195">
        <f t="shared" si="57"/>
        <v>2.0395136778115499</v>
      </c>
      <c r="BM88" s="79">
        <v>4.2000000000000003E-2</v>
      </c>
      <c r="BN88" s="80">
        <f t="shared" si="47"/>
        <v>0.39252336448598135</v>
      </c>
      <c r="BO88" s="7" t="s">
        <v>121</v>
      </c>
      <c r="BP88" s="7">
        <v>60.3</v>
      </c>
      <c r="BQ88" s="48">
        <v>40.6</v>
      </c>
      <c r="BR88" s="81"/>
      <c r="BS88" s="80">
        <f t="shared" si="46"/>
        <v>66</v>
      </c>
      <c r="BT88" s="49">
        <v>93.5</v>
      </c>
      <c r="BU88" s="49">
        <v>13796</v>
      </c>
      <c r="BV88" s="80">
        <f t="shared" si="48"/>
        <v>6.5</v>
      </c>
      <c r="BW88" s="80">
        <f t="shared" si="58"/>
        <v>60.6511</v>
      </c>
      <c r="BX88" s="49">
        <v>40.200000000000003</v>
      </c>
      <c r="BY88" s="84">
        <f t="shared" si="49"/>
        <v>24.8034</v>
      </c>
      <c r="BZ88" s="49">
        <v>25.8</v>
      </c>
      <c r="CA88" s="84">
        <f t="shared" si="50"/>
        <v>15.918600000000001</v>
      </c>
      <c r="CB88" s="49">
        <v>32.299999999999997</v>
      </c>
      <c r="CC88" s="84">
        <f t="shared" si="51"/>
        <v>19.929099999999998</v>
      </c>
      <c r="CD88" s="80">
        <v>0.48</v>
      </c>
      <c r="CE88" s="82"/>
      <c r="CF88" s="82"/>
      <c r="CG88" s="82"/>
      <c r="CH88" s="82"/>
      <c r="CI88" s="82"/>
      <c r="CJ88" s="82">
        <v>93.3</v>
      </c>
      <c r="CK88" s="82">
        <v>9197</v>
      </c>
      <c r="CL88" s="45">
        <f t="shared" si="45"/>
        <v>1.558139534883721</v>
      </c>
      <c r="CM88" s="7"/>
      <c r="CN88" s="7"/>
      <c r="CO88" s="618"/>
      <c r="CP88" s="13"/>
      <c r="CQ88" s="13"/>
      <c r="CR88" s="13"/>
      <c r="CS88" s="13"/>
      <c r="CT88" s="13"/>
      <c r="CU88" s="13"/>
      <c r="CV88" s="634"/>
      <c r="CW88" s="36"/>
      <c r="CX88" s="7"/>
      <c r="CY88" s="7"/>
      <c r="CZ88" s="121">
        <v>3</v>
      </c>
      <c r="DA88" s="7" t="s">
        <v>17</v>
      </c>
      <c r="DB88" s="111" t="s">
        <v>17</v>
      </c>
      <c r="DC88" s="35"/>
      <c r="DD88" s="122" t="s">
        <v>1058</v>
      </c>
      <c r="DE88" s="11"/>
      <c r="DF88" s="11"/>
      <c r="DG88" s="11"/>
      <c r="DH88" s="11"/>
      <c r="DI88" s="10" t="s">
        <v>294</v>
      </c>
      <c r="DJ88" t="s">
        <v>128</v>
      </c>
      <c r="DK88" s="9">
        <v>2</v>
      </c>
      <c r="DL88" s="7"/>
      <c r="DM88" s="49" t="s">
        <v>511</v>
      </c>
      <c r="DN88" s="7"/>
      <c r="DO88" s="7"/>
      <c r="DP88" s="7"/>
      <c r="DQ88" s="7"/>
      <c r="DR88" s="11" t="s">
        <v>38</v>
      </c>
      <c r="DS88" s="11" t="s">
        <v>38</v>
      </c>
      <c r="DT88" s="11">
        <v>1015</v>
      </c>
      <c r="DU88" s="11">
        <v>20.7</v>
      </c>
      <c r="DV88" s="11">
        <v>79.3</v>
      </c>
      <c r="DW88" s="11" t="s">
        <v>38</v>
      </c>
      <c r="DX88" s="11" t="s">
        <v>38</v>
      </c>
      <c r="DY88" s="11" t="s">
        <v>38</v>
      </c>
      <c r="DZ88" s="11" t="s">
        <v>38</v>
      </c>
      <c r="EA88" s="11">
        <v>0</v>
      </c>
      <c r="EB88" s="7" t="s">
        <v>451</v>
      </c>
      <c r="EC88" s="114"/>
      <c r="ED88" s="114"/>
      <c r="EE88" s="114"/>
      <c r="EF88" s="7">
        <v>12</v>
      </c>
      <c r="EG88" s="7">
        <v>2</v>
      </c>
      <c r="EH88" s="7">
        <v>0</v>
      </c>
      <c r="EI88" s="7" t="s">
        <v>299</v>
      </c>
      <c r="EJ88" s="7" t="s">
        <v>299</v>
      </c>
      <c r="EK88" s="115" t="s">
        <v>299</v>
      </c>
      <c r="EL88" s="116">
        <v>2</v>
      </c>
      <c r="EM88" s="7"/>
      <c r="EN88" s="116">
        <v>2</v>
      </c>
      <c r="EO88" s="116">
        <v>1</v>
      </c>
      <c r="EP88" s="114"/>
      <c r="EQ88" s="114"/>
      <c r="ER88" s="485">
        <v>11202</v>
      </c>
      <c r="ES88" s="954">
        <v>75</v>
      </c>
      <c r="ET88" s="954">
        <v>10580</v>
      </c>
      <c r="EU88" s="954">
        <v>3998</v>
      </c>
      <c r="EV88" s="954">
        <v>38220</v>
      </c>
      <c r="EW88" s="954">
        <v>4461</v>
      </c>
      <c r="EX88" s="715">
        <f t="shared" ref="EX88:EX133" si="60">EW88/EU88*EV88/ES88</f>
        <v>568.61570785392701</v>
      </c>
      <c r="EY88" s="959">
        <f t="shared" ref="EY88:EY133" si="61">L88*EX88</f>
        <v>2843.0785392696353</v>
      </c>
      <c r="EZ88" s="557"/>
      <c r="FA88" s="557"/>
      <c r="FB88" s="557"/>
      <c r="FC88" s="557"/>
      <c r="FD88" s="592"/>
      <c r="FE88" s="592"/>
      <c r="FF88" s="592"/>
      <c r="FG88" s="716"/>
      <c r="FH88" s="975"/>
      <c r="FI88" s="612"/>
      <c r="FJ88" s="616"/>
      <c r="FK88" s="553"/>
      <c r="FL88" s="114"/>
      <c r="FM88" s="7"/>
      <c r="FN88" s="145">
        <f t="shared" si="54"/>
        <v>0.55500000000000005</v>
      </c>
      <c r="FO88" s="114"/>
      <c r="FP88" s="43">
        <f t="shared" ref="FP88:FP133" si="62">EW88*100/ET88</f>
        <v>42.16446124763705</v>
      </c>
      <c r="FQ88" s="146">
        <f t="shared" ref="FQ88:FQ133" si="63">EX88/1000</f>
        <v>0.56861570785392701</v>
      </c>
      <c r="FR88" s="147"/>
      <c r="FS88" s="148" t="s">
        <v>421</v>
      </c>
      <c r="FT88" s="112" t="s">
        <v>829</v>
      </c>
      <c r="FU88" s="49" t="s">
        <v>423</v>
      </c>
      <c r="FV88" s="112" t="s">
        <v>1288</v>
      </c>
      <c r="FW88" s="112" t="s">
        <v>1289</v>
      </c>
      <c r="FX88" s="158">
        <v>11202</v>
      </c>
      <c r="FY88" s="159" t="s">
        <v>712</v>
      </c>
      <c r="FZ88" s="350">
        <v>0.51713394560000003</v>
      </c>
      <c r="GA88" s="161">
        <v>1.7289080662866902</v>
      </c>
      <c r="GB88" s="162">
        <v>0.29701576499999965</v>
      </c>
      <c r="GC88" s="163" t="s">
        <v>121</v>
      </c>
      <c r="GD88" s="163" t="s">
        <v>121</v>
      </c>
      <c r="GE88" s="163" t="s">
        <v>121</v>
      </c>
      <c r="GF88" s="167">
        <v>24.9</v>
      </c>
      <c r="GG88" s="167">
        <v>46.9</v>
      </c>
      <c r="GH88" s="163">
        <v>70746</v>
      </c>
      <c r="GI88" s="164">
        <v>2843.0785392696353</v>
      </c>
      <c r="GJ88" s="165">
        <f>GF88*GI88/100</f>
        <v>707.92655627813917</v>
      </c>
      <c r="GK88" s="163">
        <v>22.5</v>
      </c>
      <c r="GL88" s="163">
        <v>38942</v>
      </c>
      <c r="GM88" s="311">
        <f>GG88-GK88</f>
        <v>24.4</v>
      </c>
      <c r="GN88" s="163">
        <f>GH88-GL88</f>
        <v>31804</v>
      </c>
      <c r="GO88" s="165">
        <f>GJ88*GG88/100</f>
        <v>332.01755489444724</v>
      </c>
      <c r="GP88" s="165">
        <f>GK88*GJ88/100</f>
        <v>159.28347516258131</v>
      </c>
      <c r="GQ88" s="165">
        <f>GO88-GP88</f>
        <v>172.73407973186593</v>
      </c>
      <c r="GR88" s="166">
        <v>7</v>
      </c>
      <c r="GS88" s="165">
        <f>GO88/GR88</f>
        <v>47.431079270635323</v>
      </c>
      <c r="GT88" s="165">
        <f>GP88/GR88</f>
        <v>22.754782166083043</v>
      </c>
      <c r="GU88" s="165">
        <f>GJ88/GR88</f>
        <v>101.13236518259131</v>
      </c>
      <c r="GV88" s="163"/>
      <c r="GW88" s="163"/>
      <c r="GX88" s="163"/>
      <c r="GY88" s="163"/>
      <c r="GZ88" s="163"/>
      <c r="HA88" s="163"/>
      <c r="HB88" s="163"/>
      <c r="HC88" s="163"/>
      <c r="HD88" s="163"/>
      <c r="HE88" s="163"/>
      <c r="HF88" s="163"/>
      <c r="HG88" s="163"/>
      <c r="HH88" s="163"/>
      <c r="HI88" s="167"/>
      <c r="HJ88" s="163"/>
      <c r="HK88" s="163"/>
      <c r="HL88" s="163"/>
      <c r="HM88" s="163"/>
      <c r="HN88" s="163"/>
      <c r="HO88" s="163"/>
      <c r="HP88" s="163"/>
      <c r="HQ88" s="163"/>
      <c r="HR88" s="163"/>
      <c r="HS88" s="163"/>
      <c r="HT88" s="163"/>
      <c r="HU88" s="163"/>
      <c r="HV88" s="163"/>
      <c r="HW88" s="163"/>
    </row>
    <row r="89" spans="1:231" x14ac:dyDescent="0.3">
      <c r="A89" s="7">
        <v>232</v>
      </c>
      <c r="B89" s="7">
        <f>COUNTIFS($D$3:D89,D89,$F$3:F89,F89)</f>
        <v>1</v>
      </c>
      <c r="C89" s="14">
        <v>11387</v>
      </c>
      <c r="D89" s="328" t="s">
        <v>1072</v>
      </c>
      <c r="E89" s="17" t="s">
        <v>816</v>
      </c>
      <c r="F89" s="17">
        <v>400206403</v>
      </c>
      <c r="G89" s="11">
        <f t="shared" si="59"/>
        <v>79</v>
      </c>
      <c r="H89" s="17" t="s">
        <v>767</v>
      </c>
      <c r="I89" s="469" t="s">
        <v>1073</v>
      </c>
      <c r="J89" s="380" t="s">
        <v>35</v>
      </c>
      <c r="K89" s="17" t="s">
        <v>36</v>
      </c>
      <c r="L89" s="213">
        <v>2</v>
      </c>
      <c r="M89" s="17" t="s">
        <v>618</v>
      </c>
      <c r="N89" s="16" t="s">
        <v>38</v>
      </c>
      <c r="O89" s="20"/>
      <c r="P89" s="20" t="s">
        <v>769</v>
      </c>
      <c r="Q89" s="381"/>
      <c r="R89" s="883"/>
      <c r="S89" s="1037"/>
      <c r="T89" s="339" t="s">
        <v>771</v>
      </c>
      <c r="U89" s="733"/>
      <c r="V89" s="632" t="s">
        <v>697</v>
      </c>
      <c r="W89" s="632"/>
      <c r="X89" s="617"/>
      <c r="Y89" s="180"/>
      <c r="Z89" s="451"/>
      <c r="AA89" s="452" t="s">
        <v>120</v>
      </c>
      <c r="AB89" s="11"/>
      <c r="AC89" s="670">
        <v>44</v>
      </c>
      <c r="AD89" s="670">
        <v>87</v>
      </c>
      <c r="AE89" s="671"/>
      <c r="AF89" s="671"/>
      <c r="AG89" s="671" t="s">
        <v>444</v>
      </c>
      <c r="AH89" s="37">
        <v>50</v>
      </c>
      <c r="AJ89" s="7"/>
      <c r="AK89" s="37"/>
      <c r="AL89" s="7"/>
      <c r="AM89" s="7"/>
      <c r="AN89" s="7"/>
      <c r="AO89" s="411">
        <v>19.8</v>
      </c>
      <c r="AP89" s="39">
        <v>70.400000000000006</v>
      </c>
      <c r="AQ89" s="40">
        <v>7.97</v>
      </c>
      <c r="AR89" s="41">
        <f t="shared" si="40"/>
        <v>98.17</v>
      </c>
      <c r="AS89" s="42">
        <f t="shared" si="41"/>
        <v>0.28125</v>
      </c>
      <c r="AT89" s="43">
        <f t="shared" si="42"/>
        <v>2.2415625000000001</v>
      </c>
      <c r="AU89" s="44">
        <f t="shared" si="43"/>
        <v>0.25264769682276383</v>
      </c>
      <c r="AV89" s="45">
        <v>18.285299999999999</v>
      </c>
      <c r="AW89" s="45">
        <f t="shared" si="44"/>
        <v>92.35</v>
      </c>
      <c r="AX89" s="46">
        <v>0.52469999999999994</v>
      </c>
      <c r="AY89" s="45">
        <v>2.65</v>
      </c>
      <c r="AZ89" s="7" t="s">
        <v>121</v>
      </c>
      <c r="BA89" s="47">
        <v>25</v>
      </c>
      <c r="BB89" s="48" t="s">
        <v>121</v>
      </c>
      <c r="BC89" s="49" t="s">
        <v>121</v>
      </c>
      <c r="BD89" s="49"/>
      <c r="BE89" s="7"/>
      <c r="BF89" s="7"/>
      <c r="BG89" s="7"/>
      <c r="BH89" s="7"/>
      <c r="BI89" s="194">
        <v>4.87</v>
      </c>
      <c r="BJ89" s="7">
        <v>50.5</v>
      </c>
      <c r="BK89" s="7">
        <v>49.5</v>
      </c>
      <c r="BL89" s="195">
        <f t="shared" si="57"/>
        <v>1.0202020202020201</v>
      </c>
      <c r="BM89" s="79">
        <v>0.1</v>
      </c>
      <c r="BN89" s="80">
        <f t="shared" si="47"/>
        <v>0.50505050505050508</v>
      </c>
      <c r="BO89" s="7" t="s">
        <v>121</v>
      </c>
      <c r="BP89" s="7">
        <v>93.6</v>
      </c>
      <c r="BQ89" s="48">
        <v>57.7</v>
      </c>
      <c r="BR89" s="81"/>
      <c r="BS89" s="80">
        <f t="shared" si="46"/>
        <v>80.900000000000006</v>
      </c>
      <c r="BT89" s="49">
        <v>94.7</v>
      </c>
      <c r="BU89" s="49">
        <v>11020</v>
      </c>
      <c r="BV89" s="80">
        <f t="shared" si="48"/>
        <v>5.2999999999999972</v>
      </c>
      <c r="BW89" s="561">
        <f t="shared" si="58"/>
        <v>69.555199999999999</v>
      </c>
      <c r="BX89" s="49">
        <v>25</v>
      </c>
      <c r="BY89" s="84">
        <f t="shared" si="49"/>
        <v>17.600000000000001</v>
      </c>
      <c r="BZ89" s="49">
        <v>55.9</v>
      </c>
      <c r="CA89" s="84">
        <f t="shared" si="50"/>
        <v>39.3536</v>
      </c>
      <c r="CB89" s="49">
        <v>17.899999999999999</v>
      </c>
      <c r="CC89" s="84">
        <f t="shared" si="51"/>
        <v>12.601600000000001</v>
      </c>
      <c r="CD89" s="80">
        <v>0.28000000000000003</v>
      </c>
      <c r="CE89" s="82"/>
      <c r="CF89" s="82"/>
      <c r="CG89" s="82"/>
      <c r="CH89" s="82"/>
      <c r="CI89" s="82"/>
      <c r="CJ89" s="82">
        <v>76.3</v>
      </c>
      <c r="CK89" s="82">
        <v>7080</v>
      </c>
      <c r="CL89" s="45">
        <f t="shared" si="45"/>
        <v>0.44722719141323791</v>
      </c>
      <c r="CM89" s="7"/>
      <c r="CN89" s="7"/>
      <c r="CO89" s="618"/>
      <c r="CP89" s="13"/>
      <c r="CQ89" s="13"/>
      <c r="CR89" s="13"/>
      <c r="CS89" s="13"/>
      <c r="CT89" s="13"/>
      <c r="CU89" s="13"/>
      <c r="CV89" s="634"/>
      <c r="CW89" s="36"/>
      <c r="CX89" s="7"/>
      <c r="CY89" s="7"/>
      <c r="CZ89" s="7"/>
      <c r="DA89" s="7" t="s">
        <v>884</v>
      </c>
      <c r="DB89" s="111" t="s">
        <v>884</v>
      </c>
      <c r="DC89" s="35"/>
      <c r="DD89" s="122" t="s">
        <v>1058</v>
      </c>
      <c r="DE89" s="11"/>
      <c r="DF89" s="11"/>
      <c r="DG89" s="11"/>
      <c r="DH89" s="11"/>
      <c r="DI89" s="10" t="s">
        <v>297</v>
      </c>
      <c r="DJ89" t="s">
        <v>444</v>
      </c>
      <c r="DK89" s="9">
        <v>2</v>
      </c>
      <c r="DL89" s="7"/>
      <c r="DM89" s="113"/>
      <c r="DN89" s="7"/>
      <c r="DO89" s="7"/>
      <c r="DP89" s="7"/>
      <c r="DQ89" s="7"/>
      <c r="DR89" s="11" t="s">
        <v>38</v>
      </c>
      <c r="DS89" s="11" t="s">
        <v>38</v>
      </c>
      <c r="DT89" s="11">
        <v>17</v>
      </c>
      <c r="DU89" s="11">
        <v>29.4</v>
      </c>
      <c r="DV89" s="11">
        <v>70.599999999999994</v>
      </c>
      <c r="DW89" s="11" t="s">
        <v>38</v>
      </c>
      <c r="DX89" s="11" t="s">
        <v>38</v>
      </c>
      <c r="DY89" s="11" t="s">
        <v>38</v>
      </c>
      <c r="DZ89" s="11" t="s">
        <v>38</v>
      </c>
      <c r="EA89" s="11">
        <v>0</v>
      </c>
      <c r="EB89" s="7" t="s">
        <v>451</v>
      </c>
      <c r="EC89" s="114"/>
      <c r="ED89" s="114"/>
      <c r="EE89" s="114"/>
      <c r="EF89" s="7"/>
      <c r="EG89" s="7"/>
      <c r="EH89" s="7"/>
      <c r="EI89" s="7"/>
      <c r="EJ89" s="7"/>
      <c r="EK89" s="115"/>
      <c r="EL89" s="116"/>
      <c r="EM89" s="7"/>
      <c r="EN89" s="116"/>
      <c r="EO89" s="116"/>
      <c r="EP89" s="114"/>
      <c r="EQ89" s="114"/>
      <c r="ER89" s="485">
        <v>11387</v>
      </c>
      <c r="ES89" s="696">
        <v>75</v>
      </c>
      <c r="ET89" s="696">
        <v>1817</v>
      </c>
      <c r="EU89" s="696">
        <v>4000</v>
      </c>
      <c r="EV89" s="696">
        <v>38220</v>
      </c>
      <c r="EW89" s="697">
        <v>312</v>
      </c>
      <c r="EX89" s="698">
        <f t="shared" si="60"/>
        <v>39.748799999999996</v>
      </c>
      <c r="EY89" s="436">
        <f t="shared" si="61"/>
        <v>79.497599999999991</v>
      </c>
      <c r="EZ89" s="577"/>
      <c r="FA89" s="577"/>
      <c r="FB89" s="577"/>
      <c r="FC89" s="577"/>
      <c r="FD89" s="699"/>
      <c r="FE89" s="460"/>
      <c r="FF89" s="460"/>
      <c r="FG89" s="700"/>
      <c r="FH89" s="612"/>
      <c r="FI89" s="612"/>
      <c r="FJ89" s="616"/>
      <c r="FK89" s="677"/>
      <c r="FL89" s="114"/>
      <c r="FM89" s="7"/>
      <c r="FN89" s="145">
        <f t="shared" si="54"/>
        <v>4.3999999999999997E-2</v>
      </c>
      <c r="FO89" s="114"/>
      <c r="FP89" s="43">
        <f t="shared" si="62"/>
        <v>17.17116125481563</v>
      </c>
      <c r="FQ89" s="146">
        <f t="shared" si="63"/>
        <v>3.9748799999999994E-2</v>
      </c>
      <c r="FR89" s="147"/>
      <c r="FS89" s="148"/>
      <c r="FT89" s="149"/>
      <c r="FU89" s="150"/>
      <c r="FV89" s="149"/>
      <c r="FW89" s="149"/>
      <c r="FX89" s="151"/>
      <c r="FY89" s="152"/>
      <c r="FZ89" s="153"/>
      <c r="GA89" s="599"/>
      <c r="GB89" s="155"/>
      <c r="GC89" s="156"/>
      <c r="GD89" s="156"/>
      <c r="GE89" s="156"/>
      <c r="GF89" s="156"/>
      <c r="GG89" s="156"/>
      <c r="GH89" s="156"/>
      <c r="GI89" s="156"/>
      <c r="GJ89" s="156"/>
      <c r="GK89" s="156"/>
      <c r="GL89" s="156"/>
      <c r="GM89" s="156"/>
      <c r="GN89" s="156"/>
      <c r="GO89" s="156"/>
      <c r="GP89" s="156"/>
      <c r="GQ89" s="156"/>
      <c r="GR89" s="156"/>
      <c r="GS89" s="156"/>
      <c r="GT89" s="156"/>
      <c r="GU89" s="156"/>
      <c r="GV89" s="156"/>
      <c r="GW89" s="156"/>
      <c r="GX89" s="156"/>
      <c r="GY89" s="156"/>
      <c r="GZ89" s="156"/>
      <c r="HA89" s="156"/>
      <c r="HB89" s="156"/>
      <c r="HC89" s="156"/>
      <c r="HD89" s="156"/>
      <c r="HE89" s="156"/>
      <c r="HF89" s="156"/>
      <c r="HG89" s="156"/>
      <c r="HH89" s="156"/>
      <c r="HI89" s="156"/>
      <c r="HJ89" s="156"/>
      <c r="HK89" s="156"/>
      <c r="HL89" s="156"/>
      <c r="HM89" s="156"/>
      <c r="HN89" s="156"/>
      <c r="HO89" s="156"/>
      <c r="HP89" s="156"/>
      <c r="HQ89" s="156"/>
      <c r="HR89" s="156"/>
      <c r="HS89" s="156"/>
      <c r="HT89" s="156"/>
      <c r="HU89" s="156"/>
      <c r="HV89" s="156"/>
      <c r="HW89" s="156"/>
    </row>
    <row r="90" spans="1:231" x14ac:dyDescent="0.3">
      <c r="A90" s="7">
        <v>236</v>
      </c>
      <c r="B90" s="7">
        <f>COUNTIFS($D$3:D90,D90,$F$3:F90,F90)</f>
        <v>1</v>
      </c>
      <c r="C90" s="14">
        <v>11391</v>
      </c>
      <c r="D90" s="328" t="s">
        <v>950</v>
      </c>
      <c r="E90" s="17" t="s">
        <v>951</v>
      </c>
      <c r="F90" s="17">
        <v>410508079</v>
      </c>
      <c r="G90" s="11">
        <f t="shared" si="59"/>
        <v>78</v>
      </c>
      <c r="H90" s="17" t="s">
        <v>767</v>
      </c>
      <c r="I90" s="469" t="s">
        <v>952</v>
      </c>
      <c r="J90" s="380" t="s">
        <v>35</v>
      </c>
      <c r="K90" s="17" t="s">
        <v>36</v>
      </c>
      <c r="L90" s="213">
        <v>7</v>
      </c>
      <c r="M90" s="635" t="s">
        <v>618</v>
      </c>
      <c r="N90" s="635" t="s">
        <v>38</v>
      </c>
      <c r="O90" s="213"/>
      <c r="P90" s="11" t="s">
        <v>769</v>
      </c>
      <c r="Q90" s="725"/>
      <c r="R90" s="726"/>
      <c r="S90" s="1037"/>
      <c r="T90" s="339" t="s">
        <v>771</v>
      </c>
      <c r="U90" s="339"/>
      <c r="V90" s="229" t="s">
        <v>697</v>
      </c>
      <c r="W90" s="632"/>
      <c r="X90" s="617"/>
      <c r="Y90" s="180"/>
      <c r="Z90" s="451"/>
      <c r="AA90" s="452" t="s">
        <v>120</v>
      </c>
      <c r="AB90" s="11"/>
      <c r="AC90" s="670">
        <v>226</v>
      </c>
      <c r="AD90" s="670">
        <v>1500</v>
      </c>
      <c r="AE90" s="671"/>
      <c r="AF90" s="671"/>
      <c r="AG90" s="671" t="s">
        <v>444</v>
      </c>
      <c r="AH90" s="37">
        <v>150</v>
      </c>
      <c r="AJ90" s="7"/>
      <c r="AK90" s="37"/>
      <c r="AL90" s="7"/>
      <c r="AM90" s="7"/>
      <c r="AN90" s="7"/>
      <c r="AO90" s="934">
        <v>13.6</v>
      </c>
      <c r="AP90" s="39">
        <v>79.2</v>
      </c>
      <c r="AQ90" s="40">
        <v>5.61</v>
      </c>
      <c r="AR90" s="41">
        <f t="shared" si="40"/>
        <v>98.41</v>
      </c>
      <c r="AS90" s="42">
        <f t="shared" si="41"/>
        <v>0.17171717171717171</v>
      </c>
      <c r="AT90" s="43">
        <f t="shared" si="42"/>
        <v>0.96333333333333337</v>
      </c>
      <c r="AU90" s="44">
        <f t="shared" si="43"/>
        <v>0.16035844829619147</v>
      </c>
      <c r="AV90" s="45">
        <v>12.652080000000002</v>
      </c>
      <c r="AW90" s="45">
        <f t="shared" si="44"/>
        <v>93.03</v>
      </c>
      <c r="AX90" s="46">
        <v>0.26791999999999999</v>
      </c>
      <c r="AY90" s="45">
        <v>1.97</v>
      </c>
      <c r="AZ90" s="7" t="s">
        <v>121</v>
      </c>
      <c r="BA90" s="47">
        <v>35.4</v>
      </c>
      <c r="BB90" s="48" t="s">
        <v>121</v>
      </c>
      <c r="BC90" s="49" t="s">
        <v>121</v>
      </c>
      <c r="BD90" s="49"/>
      <c r="BE90" s="7"/>
      <c r="BF90" s="7"/>
      <c r="BG90" s="7"/>
      <c r="BH90" s="7"/>
      <c r="BI90" s="194">
        <v>1.9</v>
      </c>
      <c r="BJ90" s="7">
        <v>26.8</v>
      </c>
      <c r="BK90" s="7">
        <v>73.2</v>
      </c>
      <c r="BL90" s="78">
        <f t="shared" si="57"/>
        <v>0.36612021857923499</v>
      </c>
      <c r="BM90" s="79">
        <v>0.11</v>
      </c>
      <c r="BN90" s="80">
        <f t="shared" si="47"/>
        <v>0.80882352941176472</v>
      </c>
      <c r="BO90" s="7" t="s">
        <v>121</v>
      </c>
      <c r="BP90" s="7">
        <v>93.8</v>
      </c>
      <c r="BQ90" s="48">
        <v>47</v>
      </c>
      <c r="BR90" s="81"/>
      <c r="BS90" s="80">
        <f t="shared" si="46"/>
        <v>59.900000000000006</v>
      </c>
      <c r="BT90" s="49">
        <v>73</v>
      </c>
      <c r="BU90" s="49">
        <v>7852</v>
      </c>
      <c r="BV90" s="80">
        <f t="shared" si="48"/>
        <v>27</v>
      </c>
      <c r="BW90" s="346">
        <f t="shared" si="58"/>
        <v>78.091200000000015</v>
      </c>
      <c r="BX90" s="49">
        <v>32.200000000000003</v>
      </c>
      <c r="BY90" s="84">
        <f t="shared" si="49"/>
        <v>25.502400000000002</v>
      </c>
      <c r="BZ90" s="49">
        <v>27.7</v>
      </c>
      <c r="CA90" s="84">
        <f t="shared" si="50"/>
        <v>21.938400000000001</v>
      </c>
      <c r="CB90" s="49">
        <v>38.700000000000003</v>
      </c>
      <c r="CC90" s="84">
        <f t="shared" si="51"/>
        <v>30.650400000000005</v>
      </c>
      <c r="CD90" s="80">
        <v>1.01</v>
      </c>
      <c r="CE90" s="82"/>
      <c r="CF90" s="82"/>
      <c r="CG90" s="82"/>
      <c r="CH90" s="82"/>
      <c r="CI90" s="82"/>
      <c r="CJ90" s="82">
        <v>57.2</v>
      </c>
      <c r="CK90" s="82">
        <v>7049</v>
      </c>
      <c r="CL90" s="45">
        <f t="shared" si="45"/>
        <v>1.1624548736462095</v>
      </c>
      <c r="CM90" s="7"/>
      <c r="CN90" s="7"/>
      <c r="CO90" s="618"/>
      <c r="CP90" s="13"/>
      <c r="CQ90" s="13"/>
      <c r="CR90" s="13"/>
      <c r="CS90" s="13"/>
      <c r="CT90" s="13"/>
      <c r="CU90" s="13"/>
      <c r="CV90" s="634"/>
      <c r="CW90" s="36"/>
      <c r="CX90" s="7"/>
      <c r="CY90" s="7"/>
      <c r="CZ90" s="7"/>
      <c r="DA90" s="7" t="s">
        <v>884</v>
      </c>
      <c r="DB90" s="111" t="s">
        <v>884</v>
      </c>
      <c r="DC90" s="35"/>
      <c r="DD90" s="122" t="s">
        <v>961</v>
      </c>
      <c r="DE90" s="11"/>
      <c r="DF90" s="11"/>
      <c r="DG90" s="11"/>
      <c r="DH90" s="11"/>
      <c r="DI90" s="10" t="s">
        <v>297</v>
      </c>
      <c r="DJ90" t="s">
        <v>444</v>
      </c>
      <c r="DK90" s="9">
        <v>2</v>
      </c>
      <c r="DL90" s="7"/>
      <c r="DM90" s="7"/>
      <c r="DN90" s="7"/>
      <c r="DO90" s="7"/>
      <c r="DP90" s="7"/>
      <c r="DQ90" s="7"/>
      <c r="DR90" s="11" t="s">
        <v>38</v>
      </c>
      <c r="DS90" s="11" t="s">
        <v>38</v>
      </c>
      <c r="DT90" s="11">
        <v>149</v>
      </c>
      <c r="DU90" s="11">
        <v>51</v>
      </c>
      <c r="DV90" s="11">
        <v>49</v>
      </c>
      <c r="DW90" s="11" t="s">
        <v>38</v>
      </c>
      <c r="DX90" s="11" t="s">
        <v>38</v>
      </c>
      <c r="DY90" s="11" t="s">
        <v>38</v>
      </c>
      <c r="DZ90" s="11" t="s">
        <v>38</v>
      </c>
      <c r="EA90" s="11">
        <v>0</v>
      </c>
      <c r="EB90" s="7" t="s">
        <v>451</v>
      </c>
      <c r="EC90" s="114"/>
      <c r="ED90" s="114"/>
      <c r="EE90" s="114"/>
      <c r="EF90" s="114"/>
      <c r="EG90" s="114"/>
      <c r="EH90" s="114"/>
      <c r="EI90" s="114"/>
      <c r="EJ90" s="114"/>
      <c r="EK90" s="114"/>
      <c r="EL90" s="114"/>
      <c r="EM90" s="114"/>
      <c r="EN90" s="114"/>
      <c r="EO90" s="114"/>
      <c r="EP90" s="557"/>
      <c r="EQ90" s="114"/>
      <c r="ER90" s="485">
        <v>11391</v>
      </c>
      <c r="ES90" s="696">
        <v>75</v>
      </c>
      <c r="ET90" s="696">
        <v>7265</v>
      </c>
      <c r="EU90" s="696">
        <v>4000</v>
      </c>
      <c r="EV90" s="696">
        <v>38220</v>
      </c>
      <c r="EW90" s="697">
        <v>1792</v>
      </c>
      <c r="EX90" s="698">
        <f t="shared" si="60"/>
        <v>228.30080000000001</v>
      </c>
      <c r="EY90" s="436">
        <f t="shared" si="61"/>
        <v>1598.1056000000001</v>
      </c>
      <c r="EZ90" s="577"/>
      <c r="FA90" s="577"/>
      <c r="FB90" s="577"/>
      <c r="FC90" s="577"/>
      <c r="FD90" s="699"/>
      <c r="FE90" s="460"/>
      <c r="FF90" s="460"/>
      <c r="FG90" s="700"/>
      <c r="FH90" s="612"/>
      <c r="FI90" s="612"/>
      <c r="FJ90" s="616"/>
      <c r="FK90" s="677"/>
      <c r="FL90" s="114"/>
      <c r="FM90" s="7"/>
      <c r="FN90" s="145">
        <f t="shared" si="54"/>
        <v>0.22600000000000001</v>
      </c>
      <c r="FO90" s="114"/>
      <c r="FP90" s="43">
        <f t="shared" si="62"/>
        <v>24.666207845836201</v>
      </c>
      <c r="FQ90" s="146">
        <f t="shared" si="63"/>
        <v>0.2283008</v>
      </c>
      <c r="FR90" s="147"/>
      <c r="FS90" s="114"/>
      <c r="FT90" s="114"/>
      <c r="FU90" s="114"/>
      <c r="FV90" s="114"/>
      <c r="FW90" s="114"/>
      <c r="FX90" s="55"/>
      <c r="FY90" s="152"/>
      <c r="FZ90" s="213"/>
      <c r="GA90" s="11"/>
      <c r="GB90" s="215"/>
      <c r="GC90" s="156"/>
      <c r="GD90" s="156"/>
      <c r="GE90" s="156"/>
      <c r="GF90" s="156"/>
      <c r="GG90" s="156"/>
      <c r="GH90" s="156"/>
      <c r="GI90" s="156"/>
      <c r="GJ90" s="156"/>
      <c r="GK90" s="156"/>
      <c r="GL90" s="156"/>
      <c r="GM90" s="156"/>
      <c r="GN90" s="156"/>
      <c r="GO90" s="156"/>
      <c r="GP90" s="156"/>
      <c r="GQ90" s="156"/>
      <c r="GR90" s="156"/>
      <c r="GS90" s="156"/>
      <c r="GT90" s="156"/>
      <c r="GU90" s="156"/>
      <c r="GV90" s="156"/>
      <c r="GW90" s="156"/>
      <c r="GX90" s="156"/>
      <c r="GY90" s="156"/>
      <c r="GZ90" s="156"/>
      <c r="HA90" s="156"/>
      <c r="HB90" s="156"/>
      <c r="HC90" s="156"/>
      <c r="HD90" s="156"/>
      <c r="HE90" s="156"/>
      <c r="HF90" s="156"/>
      <c r="HG90" s="156"/>
      <c r="HH90" s="156"/>
      <c r="HI90" s="156"/>
      <c r="HJ90" s="156"/>
      <c r="HK90" s="156"/>
      <c r="HL90" s="156"/>
      <c r="HM90" s="156"/>
      <c r="HN90" s="156"/>
      <c r="HO90" s="156"/>
      <c r="HP90" s="156"/>
      <c r="HQ90" s="156"/>
      <c r="HR90" s="156"/>
      <c r="HS90" s="156"/>
      <c r="HT90" s="156"/>
      <c r="HU90" s="156"/>
      <c r="HV90" s="156"/>
      <c r="HW90" s="156"/>
    </row>
    <row r="91" spans="1:231" x14ac:dyDescent="0.3">
      <c r="A91" s="7">
        <v>237</v>
      </c>
      <c r="B91" s="7">
        <f>COUNTIFS($D$3:D91,D91,$F$3:F91,F91)</f>
        <v>1</v>
      </c>
      <c r="C91" s="373">
        <v>11392</v>
      </c>
      <c r="D91" s="366" t="s">
        <v>1268</v>
      </c>
      <c r="E91" s="374" t="s">
        <v>792</v>
      </c>
      <c r="F91" s="619">
        <v>6257110563</v>
      </c>
      <c r="G91" s="11">
        <f t="shared" si="59"/>
        <v>57</v>
      </c>
      <c r="H91" s="187" t="s">
        <v>767</v>
      </c>
      <c r="I91" s="728" t="s">
        <v>1269</v>
      </c>
      <c r="J91" s="376" t="s">
        <v>35</v>
      </c>
      <c r="K91" s="374" t="s">
        <v>36</v>
      </c>
      <c r="L91" s="378">
        <v>3</v>
      </c>
      <c r="M91" s="619" t="s">
        <v>618</v>
      </c>
      <c r="N91" s="619" t="s">
        <v>38</v>
      </c>
      <c r="O91" s="36"/>
      <c r="P91" s="20" t="s">
        <v>769</v>
      </c>
      <c r="Q91" s="729"/>
      <c r="R91" s="551"/>
      <c r="S91" s="617"/>
      <c r="T91" s="339" t="s">
        <v>771</v>
      </c>
      <c r="U91" s="733"/>
      <c r="V91" s="632" t="s">
        <v>697</v>
      </c>
      <c r="W91" s="731"/>
      <c r="X91" s="617"/>
      <c r="Y91" s="447"/>
      <c r="Z91" s="552"/>
      <c r="AA91" s="550" t="s">
        <v>120</v>
      </c>
      <c r="AB91" s="11"/>
      <c r="AC91" s="556">
        <v>315</v>
      </c>
      <c r="AD91" s="556">
        <v>945</v>
      </c>
      <c r="AE91" s="554"/>
      <c r="AF91" s="554"/>
      <c r="AG91" s="554" t="s">
        <v>128</v>
      </c>
      <c r="AH91" s="37">
        <v>100</v>
      </c>
      <c r="AJ91" s="7"/>
      <c r="AK91" s="37"/>
      <c r="AL91" s="7"/>
      <c r="AM91" s="7"/>
      <c r="AN91" s="7"/>
      <c r="AO91" s="934">
        <v>33.700000000000003</v>
      </c>
      <c r="AP91" s="39">
        <v>62.4</v>
      </c>
      <c r="AQ91" s="40">
        <v>3.88</v>
      </c>
      <c r="AR91" s="41">
        <f t="shared" si="40"/>
        <v>99.97999999999999</v>
      </c>
      <c r="AS91" s="42">
        <f t="shared" si="41"/>
        <v>0.54006410256410264</v>
      </c>
      <c r="AT91" s="43">
        <f t="shared" si="42"/>
        <v>2.095448717948718</v>
      </c>
      <c r="AU91" s="44">
        <f t="shared" si="43"/>
        <v>0.50844900422450212</v>
      </c>
      <c r="AV91" s="45">
        <v>31.317410000000006</v>
      </c>
      <c r="AW91" s="45">
        <f t="shared" si="44"/>
        <v>92.93</v>
      </c>
      <c r="AX91" s="46">
        <v>0.69759000000000004</v>
      </c>
      <c r="AY91" s="45">
        <v>2.0699999999999998</v>
      </c>
      <c r="AZ91" s="7" t="s">
        <v>121</v>
      </c>
      <c r="BA91" s="47">
        <v>37.299999999999997</v>
      </c>
      <c r="BB91" s="48" t="s">
        <v>121</v>
      </c>
      <c r="BC91" s="49" t="s">
        <v>121</v>
      </c>
      <c r="BD91" s="49"/>
      <c r="BE91" s="7"/>
      <c r="BF91" s="7"/>
      <c r="BG91" s="7"/>
      <c r="BH91" s="7"/>
      <c r="BI91" s="194">
        <v>0.8</v>
      </c>
      <c r="BJ91" s="7">
        <v>50.1</v>
      </c>
      <c r="BK91" s="7">
        <v>49.9</v>
      </c>
      <c r="BL91" s="195">
        <f t="shared" si="57"/>
        <v>1.0040080160320641</v>
      </c>
      <c r="BM91" s="79">
        <v>0.32</v>
      </c>
      <c r="BN91" s="80">
        <f t="shared" si="47"/>
        <v>0.94955489614243316</v>
      </c>
      <c r="BO91" s="7" t="s">
        <v>121</v>
      </c>
      <c r="BP91" s="7">
        <v>88.1</v>
      </c>
      <c r="BQ91" s="48">
        <v>31.5</v>
      </c>
      <c r="BR91" s="81"/>
      <c r="BS91" s="80">
        <f t="shared" si="46"/>
        <v>56.599999999999994</v>
      </c>
      <c r="BT91" s="49">
        <v>95.5</v>
      </c>
      <c r="BU91" s="49">
        <v>9136</v>
      </c>
      <c r="BV91" s="80">
        <f t="shared" si="48"/>
        <v>4.5</v>
      </c>
      <c r="BW91" s="80">
        <f t="shared" si="58"/>
        <v>61.401599999999995</v>
      </c>
      <c r="BX91" s="49">
        <v>17.3</v>
      </c>
      <c r="BY91" s="84">
        <f t="shared" si="49"/>
        <v>10.795199999999999</v>
      </c>
      <c r="BZ91" s="49">
        <v>39.299999999999997</v>
      </c>
      <c r="CA91" s="84">
        <f t="shared" si="50"/>
        <v>24.523199999999996</v>
      </c>
      <c r="CB91" s="49">
        <v>41.8</v>
      </c>
      <c r="CC91" s="84">
        <f t="shared" si="51"/>
        <v>26.083199999999998</v>
      </c>
      <c r="CD91" s="80">
        <v>1.33</v>
      </c>
      <c r="CE91" s="82"/>
      <c r="CF91" s="82"/>
      <c r="CG91" s="82"/>
      <c r="CH91" s="82"/>
      <c r="CI91" s="82"/>
      <c r="CJ91" s="82">
        <v>70.5</v>
      </c>
      <c r="CK91" s="82">
        <v>6200</v>
      </c>
      <c r="CL91" s="45">
        <f t="shared" si="45"/>
        <v>0.44020356234096697</v>
      </c>
      <c r="CM91" s="7"/>
      <c r="CN91" s="7"/>
      <c r="CO91" s="618"/>
      <c r="CP91" s="13"/>
      <c r="CQ91" s="13"/>
      <c r="CR91" s="13"/>
      <c r="CS91" s="13"/>
      <c r="CT91" s="13"/>
      <c r="CU91" s="13"/>
      <c r="CV91" s="634"/>
      <c r="CW91" s="36"/>
      <c r="CX91" s="7"/>
      <c r="CY91" s="7"/>
      <c r="CZ91" s="7"/>
      <c r="DA91" s="7" t="s">
        <v>17</v>
      </c>
      <c r="DB91" s="111" t="s">
        <v>17</v>
      </c>
      <c r="DC91" s="35"/>
      <c r="DD91" s="122" t="s">
        <v>1270</v>
      </c>
      <c r="DE91" s="11"/>
      <c r="DF91" s="11"/>
      <c r="DG91" s="11"/>
      <c r="DH91" s="11"/>
      <c r="DI91" s="10" t="s">
        <v>294</v>
      </c>
      <c r="DJ91" t="s">
        <v>128</v>
      </c>
      <c r="DK91" s="9">
        <v>2</v>
      </c>
      <c r="DL91" s="7"/>
      <c r="DM91" s="7"/>
      <c r="DN91" s="7"/>
      <c r="DO91" s="7"/>
      <c r="DP91" s="7"/>
      <c r="DQ91" s="7"/>
      <c r="DR91" s="11" t="s">
        <v>38</v>
      </c>
      <c r="DS91" s="11" t="s">
        <v>38</v>
      </c>
      <c r="DT91" s="11">
        <v>374</v>
      </c>
      <c r="DU91" s="11">
        <v>35</v>
      </c>
      <c r="DV91" s="11">
        <v>65</v>
      </c>
      <c r="DW91" s="11" t="s">
        <v>38</v>
      </c>
      <c r="DX91" s="11" t="s">
        <v>38</v>
      </c>
      <c r="DY91" s="11" t="s">
        <v>38</v>
      </c>
      <c r="DZ91" s="11" t="s">
        <v>38</v>
      </c>
      <c r="EA91" s="11">
        <v>0</v>
      </c>
      <c r="EB91" s="7" t="s">
        <v>451</v>
      </c>
      <c r="EC91" s="114"/>
      <c r="ED91" s="114"/>
      <c r="EE91" s="114"/>
      <c r="EF91" s="114"/>
      <c r="EG91" s="114"/>
      <c r="EH91" s="114"/>
      <c r="EI91" s="114"/>
      <c r="EJ91" s="114"/>
      <c r="EK91" s="114"/>
      <c r="EL91" s="114"/>
      <c r="EM91" s="114"/>
      <c r="EN91" s="114"/>
      <c r="EO91" s="114"/>
      <c r="EP91" s="557"/>
      <c r="EQ91" s="114"/>
      <c r="ER91" s="730">
        <v>11392</v>
      </c>
      <c r="ES91" s="954">
        <v>75</v>
      </c>
      <c r="ET91" s="954">
        <v>6123</v>
      </c>
      <c r="EU91" s="954">
        <v>4000</v>
      </c>
      <c r="EV91" s="954">
        <v>38220</v>
      </c>
      <c r="EW91" s="954">
        <v>2832</v>
      </c>
      <c r="EX91" s="715">
        <f t="shared" si="60"/>
        <v>360.79679999999996</v>
      </c>
      <c r="EY91" s="959">
        <f t="shared" si="61"/>
        <v>1082.3903999999998</v>
      </c>
      <c r="EZ91" s="557"/>
      <c r="FA91" s="557"/>
      <c r="FB91" s="557"/>
      <c r="FC91" s="557"/>
      <c r="FD91" s="592"/>
      <c r="FE91" s="592"/>
      <c r="FF91" s="592"/>
      <c r="FG91" s="716"/>
      <c r="FH91" s="975"/>
      <c r="FI91" s="612"/>
      <c r="FJ91" s="616"/>
      <c r="FK91" s="553"/>
      <c r="FL91" s="114"/>
      <c r="FM91" s="7"/>
      <c r="FN91" s="145">
        <f t="shared" si="54"/>
        <v>0.315</v>
      </c>
      <c r="FO91" s="114"/>
      <c r="FP91" s="43">
        <f t="shared" si="62"/>
        <v>46.25183733463988</v>
      </c>
      <c r="FQ91" s="146">
        <f t="shared" si="63"/>
        <v>0.36079679999999997</v>
      </c>
      <c r="FR91" s="147"/>
      <c r="FS91" s="114"/>
      <c r="FT91" s="114"/>
      <c r="FU91" s="114"/>
      <c r="FV91" s="114"/>
      <c r="FW91" s="114"/>
      <c r="FX91" s="55"/>
      <c r="FY91" s="152"/>
      <c r="FZ91" s="213"/>
      <c r="GA91" s="378"/>
      <c r="GB91" s="215"/>
      <c r="GC91" s="156"/>
      <c r="GD91" s="156"/>
      <c r="GE91" s="156"/>
      <c r="GF91" s="156"/>
      <c r="GG91" s="156"/>
      <c r="GH91" s="156"/>
      <c r="GI91" s="156"/>
      <c r="GJ91" s="156"/>
      <c r="GK91" s="156"/>
      <c r="GL91" s="156"/>
      <c r="GM91" s="156"/>
      <c r="GN91" s="156"/>
      <c r="GO91" s="156"/>
      <c r="GP91" s="156"/>
      <c r="GQ91" s="156"/>
      <c r="GR91" s="156"/>
      <c r="GS91" s="156"/>
      <c r="GT91" s="156"/>
      <c r="GU91" s="156"/>
      <c r="GV91" s="156"/>
      <c r="GW91" s="156"/>
      <c r="GX91" s="156"/>
      <c r="GY91" s="156"/>
      <c r="GZ91" s="156"/>
      <c r="HA91" s="156"/>
      <c r="HB91" s="156"/>
      <c r="HC91" s="156"/>
      <c r="HD91" s="156"/>
      <c r="HE91" s="156"/>
      <c r="HF91" s="156"/>
      <c r="HG91" s="156"/>
      <c r="HH91" s="156"/>
      <c r="HI91" s="156"/>
      <c r="HJ91" s="156"/>
      <c r="HK91" s="156"/>
      <c r="HL91" s="156"/>
      <c r="HM91" s="156"/>
      <c r="HN91" s="156"/>
      <c r="HO91" s="156"/>
      <c r="HP91" s="156"/>
      <c r="HQ91" s="156"/>
      <c r="HR91" s="156"/>
      <c r="HS91" s="156"/>
      <c r="HT91" s="156"/>
      <c r="HU91" s="156"/>
      <c r="HV91" s="156"/>
      <c r="HW91" s="156"/>
    </row>
    <row r="92" spans="1:231" x14ac:dyDescent="0.3">
      <c r="A92" s="7">
        <v>238</v>
      </c>
      <c r="B92" s="7">
        <f>COUNTIFS($D$3:D92,D92,$F$3:F92,F92)</f>
        <v>1</v>
      </c>
      <c r="C92" s="442">
        <v>11393</v>
      </c>
      <c r="D92" s="443" t="s">
        <v>1295</v>
      </c>
      <c r="E92" s="16" t="s">
        <v>636</v>
      </c>
      <c r="F92" s="17">
        <v>520920206</v>
      </c>
      <c r="G92" s="11">
        <f t="shared" si="59"/>
        <v>67</v>
      </c>
      <c r="H92" s="17" t="s">
        <v>767</v>
      </c>
      <c r="I92" s="469" t="s">
        <v>1296</v>
      </c>
      <c r="J92" s="380" t="s">
        <v>35</v>
      </c>
      <c r="K92" s="17" t="s">
        <v>36</v>
      </c>
      <c r="L92" s="11">
        <v>6</v>
      </c>
      <c r="M92" s="17" t="s">
        <v>618</v>
      </c>
      <c r="N92" s="17" t="s">
        <v>38</v>
      </c>
      <c r="O92" s="11"/>
      <c r="P92" s="11" t="s">
        <v>769</v>
      </c>
      <c r="Q92" s="381"/>
      <c r="R92" s="381"/>
      <c r="S92" s="617"/>
      <c r="T92" s="733" t="s">
        <v>771</v>
      </c>
      <c r="U92" s="733"/>
      <c r="V92" s="632" t="s">
        <v>697</v>
      </c>
      <c r="W92" s="731"/>
      <c r="X92" s="617"/>
      <c r="Y92" s="447"/>
      <c r="Z92" s="552"/>
      <c r="AA92" s="550" t="s">
        <v>120</v>
      </c>
      <c r="AB92" s="20"/>
      <c r="AC92" s="556">
        <v>111</v>
      </c>
      <c r="AD92" s="556">
        <v>664</v>
      </c>
      <c r="AE92" s="554"/>
      <c r="AF92" s="554"/>
      <c r="AG92" s="554" t="s">
        <v>128</v>
      </c>
      <c r="AH92" s="37">
        <v>50</v>
      </c>
      <c r="AJ92" s="7"/>
      <c r="AK92" s="37"/>
      <c r="AL92" s="7"/>
      <c r="AM92" s="7"/>
      <c r="AN92" s="7"/>
      <c r="AO92" s="934">
        <v>20.7</v>
      </c>
      <c r="AP92" s="39">
        <v>61.6</v>
      </c>
      <c r="AQ92" s="40">
        <v>15.6</v>
      </c>
      <c r="AR92" s="41">
        <f t="shared" si="40"/>
        <v>97.899999999999991</v>
      </c>
      <c r="AS92" s="42">
        <f t="shared" si="41"/>
        <v>0.33603896103896103</v>
      </c>
      <c r="AT92" s="43">
        <f t="shared" si="42"/>
        <v>5.2422077922077923</v>
      </c>
      <c r="AU92" s="44">
        <f t="shared" si="43"/>
        <v>0.26813471502590669</v>
      </c>
      <c r="AV92" s="45">
        <v>19.520099999999999</v>
      </c>
      <c r="AW92" s="45">
        <f t="shared" si="44"/>
        <v>94.3</v>
      </c>
      <c r="AX92" s="46">
        <v>0.14489999999999997</v>
      </c>
      <c r="AY92" s="45">
        <v>0.7</v>
      </c>
      <c r="AZ92" s="7" t="s">
        <v>121</v>
      </c>
      <c r="BA92" s="47">
        <v>69.2</v>
      </c>
      <c r="BB92" s="48" t="s">
        <v>121</v>
      </c>
      <c r="BC92" s="49" t="s">
        <v>121</v>
      </c>
      <c r="BD92" s="49"/>
      <c r="BE92" s="7"/>
      <c r="BF92" s="7"/>
      <c r="BG92" s="7"/>
      <c r="BH92" s="7"/>
      <c r="BI92" s="194">
        <v>0.98</v>
      </c>
      <c r="BJ92" s="7">
        <v>31.2</v>
      </c>
      <c r="BK92" s="7">
        <v>68.8</v>
      </c>
      <c r="BL92" s="78">
        <f t="shared" si="57"/>
        <v>0.45348837209302328</v>
      </c>
      <c r="BM92" s="79">
        <v>0.59</v>
      </c>
      <c r="BN92" s="80">
        <f t="shared" si="47"/>
        <v>2.85024154589372</v>
      </c>
      <c r="BO92" s="7" t="s">
        <v>121</v>
      </c>
      <c r="BP92" s="7">
        <v>97.1</v>
      </c>
      <c r="BQ92" s="48">
        <v>80.2</v>
      </c>
      <c r="BR92" s="81"/>
      <c r="BS92" s="80">
        <f t="shared" si="46"/>
        <v>73.599999999999994</v>
      </c>
      <c r="BT92" s="49">
        <v>95.8</v>
      </c>
      <c r="BU92" s="49">
        <v>17988</v>
      </c>
      <c r="BV92" s="80">
        <f t="shared" si="48"/>
        <v>4.2000000000000028</v>
      </c>
      <c r="BW92" s="561">
        <f t="shared" si="58"/>
        <v>60.984000000000002</v>
      </c>
      <c r="BX92" s="49">
        <v>27</v>
      </c>
      <c r="BY92" s="84">
        <f t="shared" si="49"/>
        <v>16.632000000000001</v>
      </c>
      <c r="BZ92" s="49">
        <v>46.6</v>
      </c>
      <c r="CA92" s="84">
        <f t="shared" si="50"/>
        <v>28.7056</v>
      </c>
      <c r="CB92" s="49">
        <v>25.4</v>
      </c>
      <c r="CC92" s="84">
        <f t="shared" si="51"/>
        <v>15.646399999999998</v>
      </c>
      <c r="CD92" s="80">
        <v>0.23</v>
      </c>
      <c r="CE92" s="82"/>
      <c r="CF92" s="82"/>
      <c r="CG92" s="82"/>
      <c r="CH92" s="82"/>
      <c r="CI92" s="82"/>
      <c r="CJ92" s="82">
        <v>71.5</v>
      </c>
      <c r="CK92" s="82">
        <v>7126</v>
      </c>
      <c r="CL92" s="45">
        <f t="shared" si="45"/>
        <v>0.57939914163090123</v>
      </c>
      <c r="CM92" s="7"/>
      <c r="CN92" s="7"/>
      <c r="CO92" s="618"/>
      <c r="CP92" s="13"/>
      <c r="CQ92" s="13"/>
      <c r="CR92" s="13"/>
      <c r="CS92" s="13"/>
      <c r="CT92" s="13"/>
      <c r="CU92" s="13"/>
      <c r="CV92" s="634"/>
      <c r="CW92" s="36"/>
      <c r="CX92" s="7"/>
      <c r="CY92" s="7"/>
      <c r="CZ92" s="7"/>
      <c r="DA92" s="7" t="s">
        <v>884</v>
      </c>
      <c r="DB92" s="111" t="s">
        <v>884</v>
      </c>
      <c r="DC92" s="35"/>
      <c r="DD92" s="122" t="s">
        <v>1058</v>
      </c>
      <c r="DE92" s="11"/>
      <c r="DF92" s="11"/>
      <c r="DG92" s="11"/>
      <c r="DH92" s="11"/>
      <c r="DI92" s="10" t="s">
        <v>297</v>
      </c>
      <c r="DJ92" t="s">
        <v>128</v>
      </c>
      <c r="DK92" s="9">
        <v>2</v>
      </c>
      <c r="DL92" s="7"/>
      <c r="DM92" s="7"/>
      <c r="DN92" s="7"/>
      <c r="DO92" s="7"/>
      <c r="DP92" s="7"/>
      <c r="DQ92" s="7"/>
      <c r="DR92" s="11" t="s">
        <v>38</v>
      </c>
      <c r="DS92" s="11" t="s">
        <v>38</v>
      </c>
      <c r="DT92" s="11">
        <v>110</v>
      </c>
      <c r="DU92" s="11">
        <v>58.2</v>
      </c>
      <c r="DV92" s="11">
        <v>41.8</v>
      </c>
      <c r="DW92" s="11" t="s">
        <v>38</v>
      </c>
      <c r="DX92" s="11" t="s">
        <v>38</v>
      </c>
      <c r="DY92" s="11" t="s">
        <v>38</v>
      </c>
      <c r="DZ92" s="11" t="s">
        <v>38</v>
      </c>
      <c r="EA92" s="11">
        <v>0</v>
      </c>
      <c r="EB92" s="7" t="s">
        <v>451</v>
      </c>
      <c r="EC92" s="114"/>
      <c r="ED92" s="114"/>
      <c r="EE92" s="114"/>
      <c r="EF92" s="114"/>
      <c r="EG92" s="114"/>
      <c r="EH92" s="114"/>
      <c r="EI92" s="114"/>
      <c r="EJ92" s="114"/>
      <c r="EK92" s="114"/>
      <c r="EL92" s="114"/>
      <c r="EM92" s="114"/>
      <c r="EN92" s="114"/>
      <c r="EO92" s="114"/>
      <c r="EP92" s="557"/>
      <c r="EQ92" s="114"/>
      <c r="ER92" s="461">
        <v>11393</v>
      </c>
      <c r="ES92" s="954">
        <v>75</v>
      </c>
      <c r="ET92" s="954">
        <v>4498</v>
      </c>
      <c r="EU92" s="954">
        <v>4000</v>
      </c>
      <c r="EV92" s="954">
        <v>38220</v>
      </c>
      <c r="EW92" s="954">
        <v>923</v>
      </c>
      <c r="EX92" s="715">
        <f t="shared" si="60"/>
        <v>117.59020000000001</v>
      </c>
      <c r="EY92" s="959">
        <f t="shared" si="61"/>
        <v>705.54120000000012</v>
      </c>
      <c r="EZ92" s="557"/>
      <c r="FA92" s="557"/>
      <c r="FB92" s="557"/>
      <c r="FC92" s="557"/>
      <c r="FD92" s="592"/>
      <c r="FE92" s="592"/>
      <c r="FF92" s="592"/>
      <c r="FG92" s="716"/>
      <c r="FH92" s="975"/>
      <c r="FI92" s="612"/>
      <c r="FJ92" s="732"/>
      <c r="FK92" s="553"/>
      <c r="FL92" s="114"/>
      <c r="FM92" s="7"/>
      <c r="FN92" s="145">
        <f t="shared" si="54"/>
        <v>0.111</v>
      </c>
      <c r="FO92" s="114"/>
      <c r="FP92" s="43">
        <f t="shared" si="62"/>
        <v>20.520231213872833</v>
      </c>
      <c r="FQ92" s="146">
        <f t="shared" si="63"/>
        <v>0.11759020000000001</v>
      </c>
      <c r="FR92" s="147"/>
      <c r="FS92" s="114"/>
      <c r="FT92" s="114"/>
      <c r="FU92" s="114"/>
      <c r="FV92" s="114"/>
      <c r="FW92" s="114"/>
      <c r="FX92" s="55"/>
      <c r="FY92" s="152"/>
      <c r="FZ92" s="213"/>
      <c r="GA92" s="11"/>
      <c r="GB92" s="215"/>
      <c r="GC92" s="156"/>
      <c r="GD92" s="156"/>
      <c r="GE92" s="156"/>
      <c r="GF92" s="156"/>
      <c r="GG92" s="156"/>
      <c r="GH92" s="156"/>
      <c r="GI92" s="156"/>
      <c r="GJ92" s="156"/>
      <c r="GK92" s="156"/>
      <c r="GL92" s="156"/>
      <c r="GM92" s="156"/>
      <c r="GN92" s="156"/>
      <c r="GO92" s="156"/>
      <c r="GP92" s="156"/>
      <c r="GQ92" s="156"/>
      <c r="GR92" s="156"/>
      <c r="GS92" s="156"/>
      <c r="GT92" s="156"/>
      <c r="GU92" s="156"/>
      <c r="GV92" s="156"/>
      <c r="GW92" s="156"/>
      <c r="GX92" s="156"/>
      <c r="GY92" s="156"/>
      <c r="GZ92" s="156"/>
      <c r="HA92" s="156"/>
      <c r="HB92" s="156"/>
      <c r="HC92" s="156"/>
      <c r="HD92" s="156"/>
      <c r="HE92" s="156"/>
      <c r="HF92" s="156"/>
      <c r="HG92" s="156"/>
      <c r="HH92" s="156"/>
      <c r="HI92" s="156"/>
      <c r="HJ92" s="156"/>
      <c r="HK92" s="156"/>
      <c r="HL92" s="156"/>
      <c r="HM92" s="156"/>
      <c r="HN92" s="156"/>
      <c r="HO92" s="156"/>
      <c r="HP92" s="156"/>
      <c r="HQ92" s="156"/>
      <c r="HR92" s="156"/>
      <c r="HS92" s="156"/>
      <c r="HT92" s="156"/>
      <c r="HU92" s="156"/>
      <c r="HV92" s="156"/>
      <c r="HW92" s="156"/>
    </row>
    <row r="93" spans="1:231" x14ac:dyDescent="0.3">
      <c r="A93" s="7">
        <v>243</v>
      </c>
      <c r="B93" s="7">
        <f>COUNTIFS($D$3:D93,D93,$F$3:F93,F93)</f>
        <v>1</v>
      </c>
      <c r="C93" s="442">
        <v>11413</v>
      </c>
      <c r="D93" s="443" t="s">
        <v>1174</v>
      </c>
      <c r="E93" s="16" t="s">
        <v>803</v>
      </c>
      <c r="F93" s="16">
        <v>6005041251</v>
      </c>
      <c r="G93" s="11">
        <f t="shared" si="59"/>
        <v>59</v>
      </c>
      <c r="H93" s="16" t="s">
        <v>1175</v>
      </c>
      <c r="I93" s="54" t="s">
        <v>511</v>
      </c>
      <c r="J93" s="19" t="s">
        <v>35</v>
      </c>
      <c r="K93" s="17" t="s">
        <v>36</v>
      </c>
      <c r="L93" s="20">
        <v>6</v>
      </c>
      <c r="M93" s="16">
        <v>2</v>
      </c>
      <c r="N93" s="16" t="s">
        <v>38</v>
      </c>
      <c r="O93" s="20"/>
      <c r="P93" s="20" t="s">
        <v>769</v>
      </c>
      <c r="Q93" s="169"/>
      <c r="R93" s="169"/>
      <c r="S93" s="228"/>
      <c r="T93" s="339" t="s">
        <v>771</v>
      </c>
      <c r="U93" s="733"/>
      <c r="V93" s="734" t="s">
        <v>1176</v>
      </c>
      <c r="W93" s="230"/>
      <c r="X93" s="617"/>
      <c r="Y93" s="447"/>
      <c r="Z93" s="596"/>
      <c r="AA93" s="550" t="s">
        <v>698</v>
      </c>
      <c r="AB93" s="20"/>
      <c r="AC93" s="556">
        <v>45</v>
      </c>
      <c r="AD93" s="556">
        <v>1000</v>
      </c>
      <c r="AE93" s="554"/>
      <c r="AF93" s="554"/>
      <c r="AG93" s="554" t="s">
        <v>444</v>
      </c>
      <c r="AH93" s="37">
        <v>100</v>
      </c>
      <c r="AJ93" s="7"/>
      <c r="AK93" s="37"/>
      <c r="AL93" s="7"/>
      <c r="AM93" s="7"/>
      <c r="AN93" s="7"/>
      <c r="AO93" s="934">
        <v>31.1</v>
      </c>
      <c r="AP93" s="39">
        <v>65.900000000000006</v>
      </c>
      <c r="AQ93" s="40">
        <v>2.2999999999999998</v>
      </c>
      <c r="AR93" s="41">
        <f t="shared" si="40"/>
        <v>99.3</v>
      </c>
      <c r="AS93" s="42">
        <f t="shared" si="41"/>
        <v>0.47192716236722304</v>
      </c>
      <c r="AT93" s="43">
        <f t="shared" si="42"/>
        <v>1.0854324734446128</v>
      </c>
      <c r="AU93" s="44">
        <f t="shared" si="43"/>
        <v>0.45601173020527858</v>
      </c>
      <c r="AV93" s="45">
        <v>19.1265</v>
      </c>
      <c r="AW93" s="45">
        <f t="shared" si="44"/>
        <v>61.5</v>
      </c>
      <c r="AX93" s="227">
        <v>10.418500000000002</v>
      </c>
      <c r="AY93" s="45">
        <v>33.5</v>
      </c>
      <c r="AZ93" s="7" t="s">
        <v>121</v>
      </c>
      <c r="BA93" s="47">
        <v>14.2</v>
      </c>
      <c r="BB93" s="48" t="s">
        <v>121</v>
      </c>
      <c r="BC93" s="49" t="s">
        <v>121</v>
      </c>
      <c r="BD93" s="49"/>
      <c r="BE93" s="7"/>
      <c r="BF93" s="7"/>
      <c r="BG93" s="7"/>
      <c r="BH93" s="7"/>
      <c r="BI93" s="194">
        <v>12.2</v>
      </c>
      <c r="BJ93" s="7">
        <v>40.799999999999997</v>
      </c>
      <c r="BK93" s="7">
        <v>59.2</v>
      </c>
      <c r="BL93" s="195">
        <f t="shared" si="57"/>
        <v>0.68918918918918914</v>
      </c>
      <c r="BM93" s="82" t="s">
        <v>121</v>
      </c>
      <c r="BN93" s="7" t="s">
        <v>121</v>
      </c>
      <c r="BO93" s="7" t="s">
        <v>121</v>
      </c>
      <c r="BP93" s="7">
        <v>62.6</v>
      </c>
      <c r="BQ93" s="48">
        <v>47.4</v>
      </c>
      <c r="BR93" s="81"/>
      <c r="BS93" s="80">
        <f t="shared" si="46"/>
        <v>23</v>
      </c>
      <c r="BT93" s="49">
        <v>91</v>
      </c>
      <c r="BU93" s="49">
        <v>7992</v>
      </c>
      <c r="BV93" s="80">
        <f t="shared" si="48"/>
        <v>9</v>
      </c>
      <c r="BW93" s="561">
        <f t="shared" si="58"/>
        <v>65.372800000000012</v>
      </c>
      <c r="BX93" s="49">
        <v>4.9000000000000004</v>
      </c>
      <c r="BY93" s="84">
        <f t="shared" si="49"/>
        <v>3.2291000000000003</v>
      </c>
      <c r="BZ93" s="49">
        <v>18.100000000000001</v>
      </c>
      <c r="CA93" s="84">
        <f t="shared" si="50"/>
        <v>11.927900000000001</v>
      </c>
      <c r="CB93" s="49">
        <v>76.2</v>
      </c>
      <c r="CC93" s="84">
        <f t="shared" si="51"/>
        <v>50.215800000000009</v>
      </c>
      <c r="CD93" s="80">
        <v>1.44</v>
      </c>
      <c r="CE93" s="82"/>
      <c r="CF93" s="82"/>
      <c r="CG93" s="82"/>
      <c r="CH93" s="82"/>
      <c r="CI93" s="82"/>
      <c r="CJ93" s="82">
        <v>97</v>
      </c>
      <c r="CK93" s="82">
        <v>9685</v>
      </c>
      <c r="CL93" s="45">
        <f t="shared" si="45"/>
        <v>0.27071823204419887</v>
      </c>
      <c r="CM93" s="7"/>
      <c r="CN93" s="7"/>
      <c r="CO93" s="618"/>
      <c r="CP93" s="13"/>
      <c r="CQ93" s="13"/>
      <c r="CR93" s="13"/>
      <c r="CS93" s="13"/>
      <c r="CT93" s="13"/>
      <c r="CU93" s="13"/>
      <c r="CV93" s="634"/>
      <c r="CW93" s="36"/>
      <c r="CX93" s="7"/>
      <c r="CY93" s="7"/>
      <c r="CZ93" s="121">
        <v>3</v>
      </c>
      <c r="DA93" s="7" t="s">
        <v>884</v>
      </c>
      <c r="DB93" s="111" t="s">
        <v>884</v>
      </c>
      <c r="DC93" s="35"/>
      <c r="DD93" s="122" t="s">
        <v>1177</v>
      </c>
      <c r="DE93" s="11"/>
      <c r="DF93" s="11"/>
      <c r="DG93" s="11"/>
      <c r="DH93" s="11"/>
      <c r="DI93" s="10" t="s">
        <v>297</v>
      </c>
      <c r="DJ93" t="s">
        <v>444</v>
      </c>
      <c r="DK93" s="9">
        <v>2</v>
      </c>
      <c r="DL93" s="7"/>
      <c r="DM93" s="7"/>
      <c r="DN93" s="7"/>
      <c r="DO93" s="7"/>
      <c r="DP93" s="7"/>
      <c r="DQ93" s="7"/>
      <c r="DR93" s="11">
        <v>2.5</v>
      </c>
      <c r="DS93" s="11" t="s">
        <v>38</v>
      </c>
      <c r="DT93" s="11">
        <v>186</v>
      </c>
      <c r="DU93" s="11">
        <v>19.899999999999999</v>
      </c>
      <c r="DV93" s="11">
        <v>80.099999999999994</v>
      </c>
      <c r="DW93" s="11" t="s">
        <v>38</v>
      </c>
      <c r="DX93" s="11" t="s">
        <v>38</v>
      </c>
      <c r="DY93" s="11" t="s">
        <v>38</v>
      </c>
      <c r="DZ93" s="11" t="s">
        <v>38</v>
      </c>
      <c r="EA93" s="11" t="s">
        <v>1178</v>
      </c>
      <c r="EB93" s="7"/>
      <c r="EC93" s="114"/>
      <c r="ED93" s="114"/>
      <c r="EE93" s="114"/>
      <c r="EF93" s="114"/>
      <c r="EG93" s="114"/>
      <c r="EH93" s="114"/>
      <c r="EI93" s="114"/>
      <c r="EJ93" s="114"/>
      <c r="EK93" s="114"/>
      <c r="EL93" s="114"/>
      <c r="EM93" s="114"/>
      <c r="EN93" s="114"/>
      <c r="EO93" s="114"/>
      <c r="EP93" s="557"/>
      <c r="EQ93" s="114"/>
      <c r="ER93" s="461">
        <v>11413</v>
      </c>
      <c r="ES93" s="954">
        <v>75</v>
      </c>
      <c r="ET93" s="954">
        <v>2892</v>
      </c>
      <c r="EU93" s="954">
        <v>4000</v>
      </c>
      <c r="EV93" s="954">
        <v>38220</v>
      </c>
      <c r="EW93" s="954">
        <v>296</v>
      </c>
      <c r="EX93" s="715">
        <f t="shared" si="60"/>
        <v>37.7104</v>
      </c>
      <c r="EY93" s="959">
        <f t="shared" si="61"/>
        <v>226.26240000000001</v>
      </c>
      <c r="EZ93" s="557"/>
      <c r="FA93" s="557"/>
      <c r="FB93" s="557"/>
      <c r="FC93" s="557"/>
      <c r="FD93" s="592"/>
      <c r="FE93" s="592"/>
      <c r="FF93" s="592"/>
      <c r="FG93" s="716"/>
      <c r="FH93" s="975"/>
      <c r="FI93" s="612"/>
      <c r="FJ93" s="732"/>
      <c r="FK93" s="553"/>
      <c r="FL93" s="114"/>
      <c r="FM93" s="7"/>
      <c r="FN93" s="145">
        <f t="shared" si="54"/>
        <v>4.4999999999999998E-2</v>
      </c>
      <c r="FO93" s="114"/>
      <c r="FP93" s="43">
        <f t="shared" si="62"/>
        <v>10.235131396957122</v>
      </c>
      <c r="FQ93" s="146">
        <f t="shared" si="63"/>
        <v>3.7710399999999998E-2</v>
      </c>
      <c r="FR93" s="147"/>
      <c r="FS93" s="114"/>
      <c r="FT93" s="114"/>
      <c r="FU93" s="114"/>
      <c r="FV93" s="114"/>
      <c r="FW93" s="114"/>
      <c r="FX93" s="55"/>
      <c r="FY93" s="152"/>
      <c r="FZ93" s="213"/>
      <c r="GA93" s="11"/>
      <c r="GB93" s="215"/>
      <c r="GC93" s="156"/>
      <c r="GD93" s="156"/>
      <c r="GE93" s="156"/>
      <c r="GF93" s="156"/>
      <c r="GG93" s="156"/>
      <c r="GH93" s="156"/>
      <c r="GI93" s="156"/>
      <c r="GJ93" s="156"/>
      <c r="GK93" s="156"/>
      <c r="GL93" s="156"/>
      <c r="GM93" s="156"/>
      <c r="GN93" s="156"/>
      <c r="GO93" s="156"/>
      <c r="GP93" s="156"/>
      <c r="GQ93" s="156"/>
      <c r="GR93" s="156"/>
      <c r="GS93" s="156"/>
      <c r="GT93" s="156"/>
      <c r="GU93" s="156"/>
      <c r="GV93" s="156"/>
      <c r="GW93" s="156"/>
      <c r="GX93" s="156"/>
      <c r="GY93" s="156"/>
      <c r="GZ93" s="156"/>
      <c r="HA93" s="156"/>
      <c r="HB93" s="156"/>
      <c r="HC93" s="156"/>
      <c r="HD93" s="156"/>
      <c r="HE93" s="156"/>
      <c r="HF93" s="156"/>
      <c r="HG93" s="156"/>
      <c r="HH93" s="156"/>
      <c r="HI93" s="156"/>
      <c r="HJ93" s="156"/>
      <c r="HK93" s="156"/>
      <c r="HL93" s="156"/>
      <c r="HM93" s="156"/>
      <c r="HN93" s="156"/>
      <c r="HO93" s="156"/>
      <c r="HP93" s="156"/>
      <c r="HQ93" s="156"/>
      <c r="HR93" s="156"/>
      <c r="HS93" s="156"/>
      <c r="HT93" s="156"/>
      <c r="HU93" s="156"/>
      <c r="HV93" s="156"/>
      <c r="HW93" s="156"/>
    </row>
    <row r="94" spans="1:231" x14ac:dyDescent="0.3">
      <c r="A94" s="7">
        <v>264</v>
      </c>
      <c r="B94" s="7">
        <f>COUNTIFS($D$3:D94,D94,$F$3:F94,F94)</f>
        <v>1</v>
      </c>
      <c r="C94" s="14">
        <v>11600</v>
      </c>
      <c r="D94" s="328" t="s">
        <v>1210</v>
      </c>
      <c r="E94" s="17" t="s">
        <v>1104</v>
      </c>
      <c r="F94" s="17">
        <v>9362015718</v>
      </c>
      <c r="G94" s="11">
        <f t="shared" si="59"/>
        <v>26</v>
      </c>
      <c r="H94" s="17" t="s">
        <v>1211</v>
      </c>
      <c r="I94" s="469" t="s">
        <v>1212</v>
      </c>
      <c r="J94" s="380" t="s">
        <v>35</v>
      </c>
      <c r="K94" s="537" t="s">
        <v>36</v>
      </c>
      <c r="L94" s="11">
        <v>25</v>
      </c>
      <c r="M94" s="17">
        <v>1</v>
      </c>
      <c r="N94" s="17" t="s">
        <v>38</v>
      </c>
      <c r="O94" s="11"/>
      <c r="P94" s="11" t="s">
        <v>654</v>
      </c>
      <c r="Q94" s="381"/>
      <c r="R94" s="381"/>
      <c r="S94" s="656" t="s">
        <v>1213</v>
      </c>
      <c r="T94" s="174" t="s">
        <v>441</v>
      </c>
      <c r="U94" s="174"/>
      <c r="V94" s="175" t="s">
        <v>699</v>
      </c>
      <c r="W94" s="878"/>
      <c r="X94" s="478"/>
      <c r="Y94" s="175"/>
      <c r="Z94" s="695" t="s">
        <v>127</v>
      </c>
      <c r="AA94" s="452" t="s">
        <v>698</v>
      </c>
      <c r="AB94" s="11"/>
      <c r="AC94" s="670">
        <v>433</v>
      </c>
      <c r="AD94" s="670">
        <v>11100</v>
      </c>
      <c r="AE94" s="671"/>
      <c r="AF94" s="671"/>
      <c r="AG94" s="682" t="s">
        <v>128</v>
      </c>
      <c r="AH94" s="37">
        <v>1000</v>
      </c>
      <c r="AJ94" s="7"/>
      <c r="AK94" s="37"/>
      <c r="AL94" s="7"/>
      <c r="AM94" s="7"/>
      <c r="AN94" s="7"/>
      <c r="AO94" s="934">
        <v>7.6</v>
      </c>
      <c r="AP94" s="39">
        <v>65.099999999999994</v>
      </c>
      <c r="AQ94" s="40">
        <v>27.1</v>
      </c>
      <c r="AR94" s="41">
        <f t="shared" si="40"/>
        <v>99.799999999999983</v>
      </c>
      <c r="AS94" s="42">
        <f t="shared" si="41"/>
        <v>0.11674347158218126</v>
      </c>
      <c r="AT94" s="43">
        <f t="shared" si="42"/>
        <v>3.1637480798771125</v>
      </c>
      <c r="AU94" s="44">
        <f t="shared" si="43"/>
        <v>8.2429501084598705E-2</v>
      </c>
      <c r="AV94" s="45">
        <v>6.9007999999999994</v>
      </c>
      <c r="AW94" s="45">
        <f t="shared" si="44"/>
        <v>90.8</v>
      </c>
      <c r="AX94" s="46">
        <v>0.31919999999999998</v>
      </c>
      <c r="AY94" s="45">
        <v>4.2</v>
      </c>
      <c r="AZ94" s="7" t="s">
        <v>121</v>
      </c>
      <c r="BA94" s="47">
        <v>39.6</v>
      </c>
      <c r="BB94" s="48" t="s">
        <v>121</v>
      </c>
      <c r="BC94" s="80">
        <v>0.02</v>
      </c>
      <c r="BD94" s="49"/>
      <c r="BE94" s="7"/>
      <c r="BF94" s="7"/>
      <c r="BG94" s="7"/>
      <c r="BH94" s="7"/>
      <c r="BI94" s="194">
        <v>3.02</v>
      </c>
      <c r="BJ94" s="7">
        <v>58.2</v>
      </c>
      <c r="BK94" s="7">
        <v>41.8</v>
      </c>
      <c r="BL94" s="195">
        <f t="shared" si="57"/>
        <v>1.3923444976076558</v>
      </c>
      <c r="BM94" s="79">
        <v>0.2</v>
      </c>
      <c r="BN94" s="80">
        <f t="shared" ref="BN94:BN133" si="64">BM94*100/AO94</f>
        <v>2.6315789473684212</v>
      </c>
      <c r="BO94" s="7" t="s">
        <v>121</v>
      </c>
      <c r="BP94" s="7">
        <v>33.700000000000003</v>
      </c>
      <c r="BQ94" s="48">
        <v>26.4</v>
      </c>
      <c r="BR94" s="81"/>
      <c r="BS94" s="80">
        <f t="shared" si="46"/>
        <v>79.7</v>
      </c>
      <c r="BT94" s="49">
        <v>97.8</v>
      </c>
      <c r="BU94" s="49">
        <v>21897</v>
      </c>
      <c r="BV94" s="80">
        <f t="shared" si="48"/>
        <v>2.2000000000000028</v>
      </c>
      <c r="BW94" s="561">
        <f t="shared" si="58"/>
        <v>64.774499999999989</v>
      </c>
      <c r="BX94" s="49">
        <v>38.5</v>
      </c>
      <c r="BY94" s="84">
        <f t="shared" si="49"/>
        <v>25.063499999999998</v>
      </c>
      <c r="BZ94" s="49">
        <v>41.2</v>
      </c>
      <c r="CA94" s="84">
        <f t="shared" si="50"/>
        <v>26.821199999999997</v>
      </c>
      <c r="CB94" s="49">
        <v>19.8</v>
      </c>
      <c r="CC94" s="84">
        <f t="shared" si="51"/>
        <v>12.889800000000001</v>
      </c>
      <c r="CD94" s="80">
        <v>0.1</v>
      </c>
      <c r="CE94" s="82">
        <v>100</v>
      </c>
      <c r="CF94" s="82">
        <v>19034</v>
      </c>
      <c r="CG94" s="82">
        <v>99.8</v>
      </c>
      <c r="CH94" s="82">
        <v>12733</v>
      </c>
      <c r="CI94" s="82">
        <v>96</v>
      </c>
      <c r="CJ94" s="82">
        <v>99.2</v>
      </c>
      <c r="CK94" s="82">
        <v>16098</v>
      </c>
      <c r="CL94" s="45">
        <f t="shared" si="45"/>
        <v>0.93446601941747565</v>
      </c>
      <c r="CM94" s="7"/>
      <c r="CN94" s="7"/>
      <c r="CO94" s="618"/>
      <c r="CP94" s="13"/>
      <c r="CQ94" s="13"/>
      <c r="CR94" s="13"/>
      <c r="CS94" s="13"/>
      <c r="CT94" s="13"/>
      <c r="CU94" s="13"/>
      <c r="CV94" s="634"/>
      <c r="CW94" s="36"/>
      <c r="CX94" s="7"/>
      <c r="CY94" s="7"/>
      <c r="CZ94" s="121" t="s">
        <v>525</v>
      </c>
      <c r="DA94" s="7" t="s">
        <v>884</v>
      </c>
      <c r="DB94" s="111" t="s">
        <v>884</v>
      </c>
      <c r="DC94" s="201"/>
      <c r="DD94" s="122" t="s">
        <v>1058</v>
      </c>
      <c r="DE94" s="11"/>
      <c r="DF94" s="11"/>
      <c r="DG94" s="11"/>
      <c r="DH94" s="11"/>
      <c r="DI94" s="10" t="s">
        <v>294</v>
      </c>
      <c r="DJ94" s="123" t="s">
        <v>128</v>
      </c>
      <c r="DK94" s="9">
        <v>2</v>
      </c>
      <c r="DL94" s="7"/>
      <c r="DM94" s="49" t="s">
        <v>1212</v>
      </c>
      <c r="DN94" s="7"/>
      <c r="DO94" s="7"/>
      <c r="DP94" s="7"/>
      <c r="DQ94" s="7"/>
      <c r="DR94" s="11" t="s">
        <v>38</v>
      </c>
      <c r="DS94" s="11" t="s">
        <v>38</v>
      </c>
      <c r="DT94" s="11">
        <v>576</v>
      </c>
      <c r="DU94" s="11">
        <v>23.6</v>
      </c>
      <c r="DV94" s="11">
        <v>76.400000000000006</v>
      </c>
      <c r="DW94" s="11" t="s">
        <v>38</v>
      </c>
      <c r="DX94" s="11" t="s">
        <v>38</v>
      </c>
      <c r="DY94" s="11" t="s">
        <v>38</v>
      </c>
      <c r="DZ94" s="11" t="s">
        <v>38</v>
      </c>
      <c r="EA94" s="11">
        <v>0</v>
      </c>
      <c r="EB94" s="7" t="s">
        <v>451</v>
      </c>
      <c r="EC94" s="116">
        <v>0</v>
      </c>
      <c r="ED94" s="125"/>
      <c r="EE94" s="125"/>
      <c r="EF94" s="7">
        <v>35</v>
      </c>
      <c r="EG94" s="7">
        <v>3</v>
      </c>
      <c r="EH94" s="7" t="s">
        <v>299</v>
      </c>
      <c r="EI94" s="7" t="s">
        <v>299</v>
      </c>
      <c r="EJ94" s="7" t="s">
        <v>299</v>
      </c>
      <c r="EK94" s="115" t="s">
        <v>299</v>
      </c>
      <c r="EL94" s="116">
        <v>1</v>
      </c>
      <c r="EM94" s="7"/>
      <c r="EN94" s="116">
        <v>0</v>
      </c>
      <c r="EO94" s="116">
        <v>0</v>
      </c>
      <c r="EP94" s="557"/>
      <c r="EQ94" s="114"/>
      <c r="ER94" s="485">
        <v>11600</v>
      </c>
      <c r="ES94" s="696">
        <v>75</v>
      </c>
      <c r="ET94" s="696">
        <v>9344</v>
      </c>
      <c r="EU94" s="696">
        <v>4021</v>
      </c>
      <c r="EV94" s="696">
        <v>42120</v>
      </c>
      <c r="EW94" s="697">
        <v>3085</v>
      </c>
      <c r="EX94" s="698">
        <f t="shared" si="60"/>
        <v>430.87192240736135</v>
      </c>
      <c r="EY94" s="436">
        <f t="shared" si="61"/>
        <v>10771.798060184034</v>
      </c>
      <c r="EZ94" s="577"/>
      <c r="FA94" s="577"/>
      <c r="FB94" s="577"/>
      <c r="FC94" s="577"/>
      <c r="FD94" s="699"/>
      <c r="FE94" s="460"/>
      <c r="FF94" s="460"/>
      <c r="FG94" s="700"/>
      <c r="FH94" s="612"/>
      <c r="FI94" s="612"/>
      <c r="FJ94" s="616"/>
      <c r="FK94" s="677"/>
      <c r="FL94" s="114"/>
      <c r="FM94" s="7"/>
      <c r="FN94" s="145">
        <f t="shared" si="54"/>
        <v>0.433</v>
      </c>
      <c r="FO94" s="114"/>
      <c r="FP94" s="43">
        <f t="shared" si="62"/>
        <v>33.015839041095887</v>
      </c>
      <c r="FQ94" s="146">
        <f t="shared" si="63"/>
        <v>0.43087192240736133</v>
      </c>
      <c r="FR94" s="114"/>
      <c r="FS94" s="148" t="s">
        <v>423</v>
      </c>
      <c r="FT94" s="112" t="s">
        <v>1214</v>
      </c>
      <c r="FU94" s="49" t="s">
        <v>423</v>
      </c>
      <c r="FV94" s="112" t="s">
        <v>1215</v>
      </c>
      <c r="FW94" s="112" t="s">
        <v>614</v>
      </c>
      <c r="FX94" s="158">
        <v>11600</v>
      </c>
      <c r="FY94" s="159" t="s">
        <v>712</v>
      </c>
      <c r="FZ94" s="350">
        <v>0.42934811559999997</v>
      </c>
      <c r="GA94" s="772">
        <v>0.14007410753536007</v>
      </c>
      <c r="GB94" s="162">
        <v>0.10897655999999915</v>
      </c>
      <c r="GC94" s="163" t="s">
        <v>121</v>
      </c>
      <c r="GD94" s="163" t="s">
        <v>121</v>
      </c>
      <c r="GE94" s="163" t="s">
        <v>121</v>
      </c>
      <c r="GF94" s="163" t="s">
        <v>121</v>
      </c>
      <c r="GG94" s="163" t="s">
        <v>121</v>
      </c>
      <c r="GH94" s="163" t="s">
        <v>121</v>
      </c>
      <c r="GI94" s="164">
        <v>10771.798060184034</v>
      </c>
      <c r="GJ94" s="165">
        <f>HW94*GI94/100</f>
        <v>7863.4125839343442</v>
      </c>
      <c r="GK94" s="163" t="s">
        <v>121</v>
      </c>
      <c r="GL94" s="163" t="s">
        <v>121</v>
      </c>
      <c r="GM94" s="163" t="s">
        <v>121</v>
      </c>
      <c r="GN94" s="163" t="s">
        <v>121</v>
      </c>
      <c r="GO94" s="165" t="s">
        <v>121</v>
      </c>
      <c r="GP94" s="163" t="s">
        <v>121</v>
      </c>
      <c r="GQ94" s="163" t="s">
        <v>121</v>
      </c>
      <c r="GR94" s="166"/>
      <c r="GS94" s="163"/>
      <c r="GT94" s="163"/>
      <c r="GU94" s="163"/>
      <c r="GV94" s="167">
        <v>9.49</v>
      </c>
      <c r="GW94" s="167">
        <v>95.3</v>
      </c>
      <c r="GX94" s="163">
        <v>7563</v>
      </c>
      <c r="GY94" s="163">
        <v>21.4</v>
      </c>
      <c r="GZ94" s="163">
        <v>2751</v>
      </c>
      <c r="HA94" s="163">
        <v>84.1</v>
      </c>
      <c r="HB94" s="163">
        <v>6696</v>
      </c>
      <c r="HC94" s="163">
        <v>14.6</v>
      </c>
      <c r="HD94" s="163">
        <v>34475</v>
      </c>
      <c r="HE94" s="163">
        <v>96.8</v>
      </c>
      <c r="HF94" s="163">
        <v>6614</v>
      </c>
      <c r="HG94" s="163">
        <v>91.2</v>
      </c>
      <c r="HH94" s="163">
        <v>10132</v>
      </c>
      <c r="HI94" s="167">
        <v>4.51</v>
      </c>
      <c r="HJ94" s="163">
        <v>56.4</v>
      </c>
      <c r="HK94" s="163"/>
      <c r="HL94" s="163"/>
      <c r="HM94" s="163"/>
      <c r="HN94" s="163"/>
      <c r="HO94" s="163"/>
      <c r="HP94" s="163"/>
      <c r="HQ94" s="163"/>
      <c r="HR94" s="163"/>
      <c r="HS94" s="163"/>
      <c r="HT94" s="163"/>
      <c r="HU94" s="163"/>
      <c r="HV94" s="163"/>
      <c r="HW94" s="163">
        <v>73</v>
      </c>
    </row>
    <row r="95" spans="1:231" x14ac:dyDescent="0.3">
      <c r="A95" s="7">
        <v>268</v>
      </c>
      <c r="B95" s="7">
        <f>COUNTIFS($D$3:D95,D95,$F$3:F95,F95)</f>
        <v>1</v>
      </c>
      <c r="C95" s="442">
        <v>11630</v>
      </c>
      <c r="D95" s="443" t="s">
        <v>1279</v>
      </c>
      <c r="E95" s="16" t="s">
        <v>485</v>
      </c>
      <c r="F95" s="16">
        <v>9102046173</v>
      </c>
      <c r="G95" s="11">
        <f>LEFT(H95,4)-CONCATENATE(IF(LEFT(F95, 2)&lt;MID(H95, 3, 4), 20, 19),LEFT(F95,2))</f>
        <v>28</v>
      </c>
      <c r="H95" s="16" t="s">
        <v>1280</v>
      </c>
      <c r="I95" s="54" t="s">
        <v>1281</v>
      </c>
      <c r="J95" s="19" t="s">
        <v>35</v>
      </c>
      <c r="K95" s="16" t="s">
        <v>36</v>
      </c>
      <c r="L95" s="20">
        <v>7</v>
      </c>
      <c r="M95" s="16">
        <v>7</v>
      </c>
      <c r="N95" s="16" t="s">
        <v>38</v>
      </c>
      <c r="O95" s="20"/>
      <c r="P95" s="20" t="s">
        <v>654</v>
      </c>
      <c r="Q95" s="169"/>
      <c r="R95" s="169"/>
      <c r="S95" s="16" t="s">
        <v>1213</v>
      </c>
      <c r="T95" s="174" t="s">
        <v>441</v>
      </c>
      <c r="U95" s="174"/>
      <c r="V95" s="175" t="s">
        <v>699</v>
      </c>
      <c r="W95" s="176"/>
      <c r="X95" s="175"/>
      <c r="Y95" s="175"/>
      <c r="Z95" s="54"/>
      <c r="AA95" s="20" t="s">
        <v>691</v>
      </c>
      <c r="AB95" s="11"/>
      <c r="AC95" s="670">
        <v>386</v>
      </c>
      <c r="AD95" s="670">
        <v>2700</v>
      </c>
      <c r="AE95" s="671"/>
      <c r="AF95" s="671"/>
      <c r="AG95" s="671" t="s">
        <v>444</v>
      </c>
      <c r="AH95" s="37">
        <v>250</v>
      </c>
      <c r="AJ95" s="7"/>
      <c r="AK95" s="37"/>
      <c r="AL95" s="7"/>
      <c r="AM95" s="7"/>
      <c r="AN95" s="7"/>
      <c r="AO95" s="934">
        <v>34.799999999999997</v>
      </c>
      <c r="AP95" s="39">
        <v>62.3</v>
      </c>
      <c r="AQ95" s="40">
        <v>2.7</v>
      </c>
      <c r="AR95" s="41">
        <f t="shared" si="40"/>
        <v>99.8</v>
      </c>
      <c r="AS95" s="42">
        <f t="shared" si="41"/>
        <v>0.5585874799357945</v>
      </c>
      <c r="AT95" s="43">
        <f t="shared" si="42"/>
        <v>1.5081861958266451</v>
      </c>
      <c r="AU95" s="44">
        <f t="shared" si="43"/>
        <v>0.53538461538461535</v>
      </c>
      <c r="AV95" s="45">
        <v>25.543200000000002</v>
      </c>
      <c r="AW95" s="45">
        <f t="shared" si="44"/>
        <v>73.400000000000006</v>
      </c>
      <c r="AX95" s="46">
        <v>7.5167999999999999</v>
      </c>
      <c r="AY95" s="45">
        <v>21.6</v>
      </c>
      <c r="AZ95" s="7" t="s">
        <v>121</v>
      </c>
      <c r="BA95" s="47">
        <v>26.5</v>
      </c>
      <c r="BB95" s="48" t="s">
        <v>121</v>
      </c>
      <c r="BC95" s="80">
        <v>0.05</v>
      </c>
      <c r="BD95" s="49"/>
      <c r="BE95" s="7"/>
      <c r="BF95" s="7"/>
      <c r="BG95" s="7"/>
      <c r="BH95" s="7"/>
      <c r="BI95" s="194">
        <v>3.4</v>
      </c>
      <c r="BJ95" s="7">
        <v>35.4</v>
      </c>
      <c r="BK95" s="7">
        <v>64.7</v>
      </c>
      <c r="BL95" s="78">
        <f t="shared" si="57"/>
        <v>0.54714064914992266</v>
      </c>
      <c r="BM95" s="79">
        <v>0.3</v>
      </c>
      <c r="BN95" s="80">
        <f t="shared" si="64"/>
        <v>0.86206896551724144</v>
      </c>
      <c r="BO95" s="7" t="s">
        <v>121</v>
      </c>
      <c r="BP95" s="7">
        <v>46.2</v>
      </c>
      <c r="BQ95" s="48">
        <v>35.700000000000003</v>
      </c>
      <c r="BR95" s="81"/>
      <c r="BS95" s="80">
        <f t="shared" si="46"/>
        <v>46</v>
      </c>
      <c r="BT95" s="49">
        <v>87.3</v>
      </c>
      <c r="BU95" s="49">
        <v>10350</v>
      </c>
      <c r="BV95" s="80">
        <f t="shared" si="48"/>
        <v>12.700000000000003</v>
      </c>
      <c r="BW95" s="561">
        <f t="shared" si="58"/>
        <v>61.988500000000002</v>
      </c>
      <c r="BX95" s="49">
        <v>15</v>
      </c>
      <c r="BY95" s="84">
        <f t="shared" si="49"/>
        <v>9.3450000000000006</v>
      </c>
      <c r="BZ95" s="49">
        <v>31</v>
      </c>
      <c r="CA95" s="84">
        <f t="shared" si="50"/>
        <v>19.312999999999999</v>
      </c>
      <c r="CB95" s="49">
        <v>53.5</v>
      </c>
      <c r="CC95" s="84">
        <f t="shared" si="51"/>
        <v>33.330500000000001</v>
      </c>
      <c r="CD95" s="80">
        <v>2.6</v>
      </c>
      <c r="CE95" s="82">
        <v>100</v>
      </c>
      <c r="CF95" s="82">
        <v>15615</v>
      </c>
      <c r="CG95" s="82">
        <v>99.7</v>
      </c>
      <c r="CH95" s="82">
        <v>11656</v>
      </c>
      <c r="CI95" s="82">
        <v>88.8</v>
      </c>
      <c r="CJ95" s="82">
        <v>93.8</v>
      </c>
      <c r="CK95" s="82">
        <v>8648</v>
      </c>
      <c r="CL95" s="45">
        <f t="shared" si="45"/>
        <v>0.4838709677419355</v>
      </c>
      <c r="CM95" s="7"/>
      <c r="CN95" s="7"/>
      <c r="CO95" s="618"/>
      <c r="CP95" s="13"/>
      <c r="CQ95" s="13"/>
      <c r="CR95" s="13"/>
      <c r="CS95" s="13"/>
      <c r="CT95" s="13"/>
      <c r="CU95" s="13"/>
      <c r="CV95" s="634"/>
      <c r="CW95" s="36"/>
      <c r="CX95" s="7"/>
      <c r="CY95" s="7"/>
      <c r="CZ95" s="121" t="s">
        <v>525</v>
      </c>
      <c r="DA95" s="7" t="s">
        <v>884</v>
      </c>
      <c r="DB95" s="111" t="s">
        <v>884</v>
      </c>
      <c r="DC95" s="201"/>
      <c r="DD95" s="122" t="s">
        <v>1058</v>
      </c>
      <c r="DE95" s="11"/>
      <c r="DF95" s="11"/>
      <c r="DG95" s="11"/>
      <c r="DH95" s="11"/>
      <c r="DI95" s="10" t="s">
        <v>297</v>
      </c>
      <c r="DJ95" t="s">
        <v>444</v>
      </c>
      <c r="DK95" s="9">
        <v>2</v>
      </c>
      <c r="DL95" s="7"/>
      <c r="DM95" s="7"/>
      <c r="DN95" s="7"/>
      <c r="DO95" s="7"/>
      <c r="DP95" s="7"/>
      <c r="DQ95" s="7"/>
      <c r="DR95" s="11" t="s">
        <v>38</v>
      </c>
      <c r="DS95" s="11" t="s">
        <v>38</v>
      </c>
      <c r="DT95" s="11">
        <v>581</v>
      </c>
      <c r="DU95" s="11">
        <v>2.9</v>
      </c>
      <c r="DV95" s="11">
        <v>97.1</v>
      </c>
      <c r="DW95" s="11" t="s">
        <v>38</v>
      </c>
      <c r="DX95" s="11" t="s">
        <v>38</v>
      </c>
      <c r="DY95" s="11" t="s">
        <v>38</v>
      </c>
      <c r="DZ95" s="11" t="s">
        <v>38</v>
      </c>
      <c r="EA95" s="11">
        <v>0</v>
      </c>
      <c r="EB95" s="7" t="s">
        <v>451</v>
      </c>
      <c r="EC95" s="116" t="s">
        <v>525</v>
      </c>
      <c r="ED95" s="125"/>
      <c r="EE95" s="125"/>
      <c r="EF95" s="7"/>
      <c r="EG95" s="7"/>
      <c r="EH95" s="7"/>
      <c r="EI95" s="7"/>
      <c r="EJ95" s="7"/>
      <c r="EK95" s="116">
        <v>33</v>
      </c>
      <c r="EL95" s="116">
        <v>2</v>
      </c>
      <c r="EM95" s="7"/>
      <c r="EN95" s="116">
        <v>0</v>
      </c>
      <c r="EO95" s="116">
        <v>1</v>
      </c>
      <c r="EP95" s="557"/>
      <c r="EQ95" s="114"/>
      <c r="ER95" s="461">
        <v>11630</v>
      </c>
      <c r="ES95" s="954">
        <v>75</v>
      </c>
      <c r="ET95" s="954">
        <v>10021</v>
      </c>
      <c r="EU95" s="954">
        <v>4000</v>
      </c>
      <c r="EV95" s="954">
        <v>42120</v>
      </c>
      <c r="EW95" s="119">
        <v>2192</v>
      </c>
      <c r="EX95" s="715">
        <f t="shared" si="60"/>
        <v>307.75680000000006</v>
      </c>
      <c r="EY95" s="120">
        <f t="shared" si="61"/>
        <v>2154.2976000000003</v>
      </c>
      <c r="EZ95" s="557"/>
      <c r="FA95" s="557"/>
      <c r="FB95" s="557"/>
      <c r="FC95" s="557"/>
      <c r="FD95" s="592"/>
      <c r="FE95" s="217"/>
      <c r="FF95" s="217"/>
      <c r="FG95" s="716"/>
      <c r="FH95" s="717"/>
      <c r="FI95" s="612"/>
      <c r="FJ95" s="616"/>
      <c r="FK95" s="553"/>
      <c r="FL95" s="114"/>
      <c r="FM95" s="7"/>
      <c r="FN95" s="145">
        <f t="shared" si="54"/>
        <v>0.38600000000000001</v>
      </c>
      <c r="FO95" s="114"/>
      <c r="FP95" s="43">
        <f t="shared" si="62"/>
        <v>21.87406446462429</v>
      </c>
      <c r="FQ95" s="146">
        <f t="shared" si="63"/>
        <v>0.30775680000000005</v>
      </c>
      <c r="FR95" s="114"/>
      <c r="FS95" s="114"/>
      <c r="FT95" s="114"/>
      <c r="FU95" s="114"/>
      <c r="FV95" s="114"/>
      <c r="FW95" s="114"/>
      <c r="FX95" s="55"/>
      <c r="FY95" s="152"/>
      <c r="FZ95" s="213"/>
      <c r="GA95" s="11"/>
      <c r="GB95" s="215"/>
      <c r="GC95" s="156"/>
      <c r="GD95" s="156"/>
      <c r="GE95" s="156"/>
      <c r="GF95" s="156"/>
      <c r="GG95" s="156"/>
      <c r="GH95" s="156"/>
      <c r="GI95" s="156"/>
      <c r="GJ95" s="156"/>
      <c r="GK95" s="156"/>
      <c r="GL95" s="156"/>
      <c r="GM95" s="156"/>
      <c r="GN95" s="156"/>
      <c r="GO95" s="156"/>
      <c r="GP95" s="156"/>
      <c r="GQ95" s="156"/>
      <c r="GR95" s="156"/>
      <c r="GS95" s="156"/>
      <c r="GT95" s="156"/>
      <c r="GU95" s="156"/>
      <c r="GV95" s="156"/>
      <c r="GW95" s="156"/>
      <c r="GX95" s="156"/>
      <c r="GY95" s="156"/>
      <c r="GZ95" s="156"/>
      <c r="HA95" s="156"/>
      <c r="HB95" s="156"/>
      <c r="HC95" s="156"/>
      <c r="HD95" s="156"/>
      <c r="HE95" s="156"/>
      <c r="HF95" s="156"/>
      <c r="HG95" s="156"/>
      <c r="HH95" s="156"/>
      <c r="HI95" s="156"/>
      <c r="HJ95" s="156"/>
      <c r="HK95" s="156"/>
      <c r="HL95" s="156"/>
      <c r="HM95" s="156"/>
      <c r="HN95" s="156"/>
      <c r="HO95" s="156"/>
      <c r="HP95" s="156"/>
      <c r="HQ95" s="156"/>
      <c r="HR95" s="156"/>
      <c r="HS95" s="156"/>
      <c r="HT95" s="156"/>
      <c r="HU95" s="156"/>
      <c r="HV95" s="156"/>
      <c r="HW95" s="156"/>
    </row>
    <row r="96" spans="1:231" x14ac:dyDescent="0.3">
      <c r="A96" s="7">
        <v>274</v>
      </c>
      <c r="B96" s="7">
        <f>COUNTIFS($D$3:D96,D96,$F$3:F96,F96)</f>
        <v>1</v>
      </c>
      <c r="C96" s="14">
        <v>11661</v>
      </c>
      <c r="D96" s="328" t="s">
        <v>1229</v>
      </c>
      <c r="E96" s="17" t="s">
        <v>1230</v>
      </c>
      <c r="F96" s="17">
        <v>466220439</v>
      </c>
      <c r="G96" s="11">
        <f>LEFT(H96,4)-CONCATENATE(IF(LEFT(F96, 2)&lt;MID(H96, 3, 4), 20, 19),LEFT(F96,2))</f>
        <v>73</v>
      </c>
      <c r="H96" s="17" t="s">
        <v>1231</v>
      </c>
      <c r="I96" s="469" t="s">
        <v>511</v>
      </c>
      <c r="J96" s="380" t="s">
        <v>35</v>
      </c>
      <c r="K96" s="17" t="s">
        <v>36</v>
      </c>
      <c r="L96" s="11">
        <v>14</v>
      </c>
      <c r="M96" s="17">
        <v>3</v>
      </c>
      <c r="N96" s="17" t="s">
        <v>38</v>
      </c>
      <c r="O96" s="11"/>
      <c r="P96" s="11" t="s">
        <v>654</v>
      </c>
      <c r="Q96" s="381"/>
      <c r="R96" s="381"/>
      <c r="S96" s="17"/>
      <c r="T96" s="471" t="s">
        <v>441</v>
      </c>
      <c r="U96" s="471"/>
      <c r="V96" s="478" t="s">
        <v>442</v>
      </c>
      <c r="W96" s="479"/>
      <c r="X96" s="478"/>
      <c r="Y96" s="478"/>
      <c r="Z96" s="469"/>
      <c r="AA96" s="11" t="s">
        <v>443</v>
      </c>
      <c r="AB96" s="11"/>
      <c r="AC96" s="449">
        <v>554</v>
      </c>
      <c r="AD96" s="449">
        <v>1000</v>
      </c>
      <c r="AE96" s="156"/>
      <c r="AF96" s="156"/>
      <c r="AG96" s="156" t="s">
        <v>444</v>
      </c>
      <c r="AH96" s="37">
        <v>50</v>
      </c>
      <c r="AJ96" s="7"/>
      <c r="AK96" s="37"/>
      <c r="AL96" s="7"/>
      <c r="AM96" s="7"/>
      <c r="AN96" s="7"/>
      <c r="AO96" s="411">
        <v>26.3</v>
      </c>
      <c r="AP96" s="39">
        <v>64.8</v>
      </c>
      <c r="AQ96" s="40">
        <v>8.4</v>
      </c>
      <c r="AR96" s="41">
        <f t="shared" si="40"/>
        <v>99.5</v>
      </c>
      <c r="AS96" s="42">
        <f t="shared" si="41"/>
        <v>0.40586419753086422</v>
      </c>
      <c r="AT96" s="43">
        <f t="shared" si="42"/>
        <v>3.4092592592592594</v>
      </c>
      <c r="AU96" s="44">
        <f t="shared" si="43"/>
        <v>0.35928961748633881</v>
      </c>
      <c r="AV96" s="45">
        <v>21.408200000000001</v>
      </c>
      <c r="AW96" s="45">
        <f t="shared" si="44"/>
        <v>81.400000000000006</v>
      </c>
      <c r="AX96" s="46">
        <v>3.5768</v>
      </c>
      <c r="AY96" s="45">
        <v>13.6</v>
      </c>
      <c r="AZ96" s="7" t="s">
        <v>121</v>
      </c>
      <c r="BA96" s="47">
        <v>23.2</v>
      </c>
      <c r="BB96" s="48" t="s">
        <v>121</v>
      </c>
      <c r="BC96" s="80">
        <v>0.13</v>
      </c>
      <c r="BD96" s="80"/>
      <c r="BE96" s="45"/>
      <c r="BF96" s="45"/>
      <c r="BG96" s="45"/>
      <c r="BH96" s="45"/>
      <c r="BI96" s="194">
        <v>2.1</v>
      </c>
      <c r="BJ96" s="45">
        <v>48.2</v>
      </c>
      <c r="BK96" s="7">
        <v>51.8</v>
      </c>
      <c r="BL96" s="195">
        <f t="shared" si="57"/>
        <v>0.93050193050193064</v>
      </c>
      <c r="BM96" s="79">
        <v>0.23</v>
      </c>
      <c r="BN96" s="80">
        <f t="shared" si="64"/>
        <v>0.87452471482889726</v>
      </c>
      <c r="BO96" s="7" t="s">
        <v>121</v>
      </c>
      <c r="BP96" s="7">
        <v>29.3</v>
      </c>
      <c r="BQ96" s="48">
        <v>27.3</v>
      </c>
      <c r="BR96" s="81"/>
      <c r="BS96" s="80">
        <f t="shared" si="46"/>
        <v>53.900000000000006</v>
      </c>
      <c r="BT96" s="49">
        <v>95</v>
      </c>
      <c r="BU96" s="49">
        <v>5543</v>
      </c>
      <c r="BV96" s="80">
        <f t="shared" si="48"/>
        <v>5</v>
      </c>
      <c r="BW96" s="80">
        <f t="shared" si="58"/>
        <v>64.735199999999992</v>
      </c>
      <c r="BX96" s="49">
        <v>25.6</v>
      </c>
      <c r="BY96" s="84">
        <f t="shared" si="49"/>
        <v>16.588800000000003</v>
      </c>
      <c r="BZ96" s="49">
        <v>28.3</v>
      </c>
      <c r="CA96" s="84">
        <f t="shared" si="50"/>
        <v>18.3384</v>
      </c>
      <c r="CB96" s="49">
        <v>46</v>
      </c>
      <c r="CC96" s="84">
        <f t="shared" si="51"/>
        <v>29.807999999999996</v>
      </c>
      <c r="CD96" s="80">
        <v>0.5</v>
      </c>
      <c r="CE96" s="82">
        <v>98.7</v>
      </c>
      <c r="CF96" s="82">
        <v>6736</v>
      </c>
      <c r="CG96" s="82">
        <v>92.3</v>
      </c>
      <c r="CH96" s="82">
        <v>4548</v>
      </c>
      <c r="CI96" s="82">
        <v>57</v>
      </c>
      <c r="CJ96" s="82">
        <v>77.599999999999994</v>
      </c>
      <c r="CK96" s="82">
        <v>4292</v>
      </c>
      <c r="CL96" s="45">
        <f t="shared" si="45"/>
        <v>0.90459363957597172</v>
      </c>
      <c r="CM96" s="7"/>
      <c r="CN96" s="7"/>
      <c r="CO96" s="618"/>
      <c r="CP96" s="13"/>
      <c r="CQ96" s="13"/>
      <c r="CR96" s="13"/>
      <c r="CS96" s="13"/>
      <c r="CT96" s="13"/>
      <c r="CU96" s="13"/>
      <c r="CV96" s="634"/>
      <c r="CW96" s="36"/>
      <c r="CX96" s="7"/>
      <c r="CY96" s="7"/>
      <c r="CZ96" s="121">
        <v>3</v>
      </c>
      <c r="DA96" s="7" t="s">
        <v>17</v>
      </c>
      <c r="DB96" s="111" t="s">
        <v>17</v>
      </c>
      <c r="DC96" s="201"/>
      <c r="DD96" s="122" t="s">
        <v>1058</v>
      </c>
      <c r="DE96" s="11"/>
      <c r="DF96" s="11"/>
      <c r="DG96" s="11"/>
      <c r="DH96" s="11"/>
      <c r="DI96" s="10" t="s">
        <v>294</v>
      </c>
      <c r="DJ96" t="s">
        <v>444</v>
      </c>
      <c r="DK96" s="9">
        <v>2</v>
      </c>
      <c r="DL96" s="7"/>
      <c r="DM96" s="7"/>
      <c r="DN96" s="7"/>
      <c r="DO96" s="7"/>
      <c r="DP96" s="7"/>
      <c r="DQ96" s="7"/>
      <c r="DR96" s="11" t="s">
        <v>38</v>
      </c>
      <c r="DS96" s="11" t="s">
        <v>38</v>
      </c>
      <c r="DT96" s="11">
        <v>418</v>
      </c>
      <c r="DU96" s="11">
        <v>10.8</v>
      </c>
      <c r="DV96" s="11">
        <v>89.2</v>
      </c>
      <c r="DW96" s="11" t="s">
        <v>38</v>
      </c>
      <c r="DX96" s="11" t="s">
        <v>38</v>
      </c>
      <c r="DY96" s="11" t="s">
        <v>38</v>
      </c>
      <c r="DZ96" s="11" t="s">
        <v>38</v>
      </c>
      <c r="EA96" s="11">
        <v>0</v>
      </c>
      <c r="EB96" s="7" t="s">
        <v>451</v>
      </c>
      <c r="EC96" s="116">
        <v>1</v>
      </c>
      <c r="ED96" s="125"/>
      <c r="EE96" s="125"/>
      <c r="EF96" s="7"/>
      <c r="EG96" s="7"/>
      <c r="EH96" s="7"/>
      <c r="EI96" s="7"/>
      <c r="EJ96" s="7"/>
      <c r="EK96" s="116"/>
      <c r="EL96" s="116">
        <v>2</v>
      </c>
      <c r="EM96" s="7"/>
      <c r="EN96" s="116">
        <v>3</v>
      </c>
      <c r="EO96" s="116">
        <v>2</v>
      </c>
      <c r="EP96" s="114"/>
      <c r="EQ96" s="114"/>
      <c r="ER96" s="485">
        <v>11661</v>
      </c>
      <c r="ES96" s="486">
        <v>75</v>
      </c>
      <c r="ET96" s="486">
        <v>4090</v>
      </c>
      <c r="EU96" s="486">
        <v>4000</v>
      </c>
      <c r="EV96" s="486">
        <v>42120</v>
      </c>
      <c r="EW96" s="487">
        <v>507</v>
      </c>
      <c r="EX96" s="488">
        <f t="shared" si="60"/>
        <v>71.1828</v>
      </c>
      <c r="EY96" s="489">
        <f t="shared" si="61"/>
        <v>996.55920000000003</v>
      </c>
      <c r="EZ96" s="598"/>
      <c r="FA96" s="55"/>
      <c r="FB96" s="55"/>
      <c r="FC96" s="55"/>
      <c r="FD96" s="608"/>
      <c r="FE96" s="609"/>
      <c r="FF96" s="609"/>
      <c r="FG96" s="610"/>
      <c r="FH96" s="615"/>
      <c r="FI96" s="612"/>
      <c r="FJ96" s="616"/>
      <c r="FK96" s="514"/>
      <c r="FL96" s="114"/>
      <c r="FM96" s="7"/>
      <c r="FN96" s="145">
        <f t="shared" si="54"/>
        <v>0.55400000000000005</v>
      </c>
      <c r="FO96" s="114"/>
      <c r="FP96" s="43">
        <f t="shared" si="62"/>
        <v>12.396088019559903</v>
      </c>
      <c r="FQ96" s="146">
        <f t="shared" si="63"/>
        <v>7.1182800000000004E-2</v>
      </c>
      <c r="FR96" s="114"/>
      <c r="FS96" s="114"/>
      <c r="FT96" s="114"/>
      <c r="FU96" s="114"/>
      <c r="FV96" s="114"/>
      <c r="FW96" s="114"/>
      <c r="FX96" s="55"/>
      <c r="FY96" s="152"/>
      <c r="FZ96" s="213"/>
      <c r="GA96" s="644">
        <v>0.51240098000000001</v>
      </c>
      <c r="GB96" s="215"/>
      <c r="GC96" s="156"/>
      <c r="GD96" s="156"/>
      <c r="GE96" s="156"/>
      <c r="GF96" s="156"/>
      <c r="GG96" s="156"/>
      <c r="GH96" s="156"/>
      <c r="GI96" s="156"/>
      <c r="GJ96" s="156"/>
      <c r="GK96" s="156"/>
      <c r="GL96" s="156"/>
      <c r="GM96" s="156"/>
      <c r="GN96" s="156"/>
      <c r="GO96" s="156"/>
      <c r="GP96" s="156"/>
      <c r="GQ96" s="156"/>
      <c r="GR96" s="156"/>
      <c r="GS96" s="156"/>
      <c r="GT96" s="156"/>
      <c r="GU96" s="156"/>
      <c r="GV96" s="156"/>
      <c r="GW96" s="156"/>
      <c r="GX96" s="156"/>
      <c r="GY96" s="156"/>
      <c r="GZ96" s="156"/>
      <c r="HA96" s="156"/>
      <c r="HB96" s="156"/>
      <c r="HC96" s="156"/>
      <c r="HD96" s="156"/>
      <c r="HE96" s="156"/>
      <c r="HF96" s="156"/>
      <c r="HG96" s="156"/>
      <c r="HH96" s="156"/>
      <c r="HI96" s="156"/>
      <c r="HJ96" s="156"/>
      <c r="HK96" s="156"/>
      <c r="HL96" s="156"/>
      <c r="HM96" s="156"/>
      <c r="HN96" s="156"/>
      <c r="HO96" s="156"/>
      <c r="HP96" s="156"/>
      <c r="HQ96" s="156"/>
      <c r="HR96" s="156"/>
      <c r="HS96" s="156"/>
      <c r="HT96" s="156"/>
      <c r="HU96" s="156"/>
      <c r="HV96" s="156"/>
      <c r="HW96" s="156"/>
    </row>
    <row r="97" spans="1:231" x14ac:dyDescent="0.3">
      <c r="A97" s="7">
        <v>293</v>
      </c>
      <c r="B97" s="7">
        <f>COUNTIFS($D$3:D97,D97,$F$3:F97,F97)</f>
        <v>1</v>
      </c>
      <c r="C97" s="14">
        <v>11750</v>
      </c>
      <c r="D97" s="328" t="s">
        <v>887</v>
      </c>
      <c r="E97" s="17" t="s">
        <v>784</v>
      </c>
      <c r="F97" s="17" t="s">
        <v>888</v>
      </c>
      <c r="G97" s="11">
        <f>LEFT(H97,4)-CONCATENATE(IF(LEFT(F97, 2)&lt;MID(H97, 3, 4), 20, 19),LEFT(F97,2))</f>
        <v>62</v>
      </c>
      <c r="H97" s="17" t="s">
        <v>889</v>
      </c>
      <c r="I97" s="469" t="s">
        <v>513</v>
      </c>
      <c r="J97" s="445" t="s">
        <v>553</v>
      </c>
      <c r="K97" s="17" t="s">
        <v>36</v>
      </c>
      <c r="L97" s="11">
        <v>5</v>
      </c>
      <c r="M97" s="17">
        <v>2</v>
      </c>
      <c r="N97" s="17" t="s">
        <v>435</v>
      </c>
      <c r="O97" s="11"/>
      <c r="P97" s="11" t="s">
        <v>734</v>
      </c>
      <c r="Q97" s="381"/>
      <c r="R97" s="381"/>
      <c r="S97" s="17"/>
      <c r="T97" s="471" t="s">
        <v>441</v>
      </c>
      <c r="U97" s="471"/>
      <c r="V97" s="478" t="s">
        <v>442</v>
      </c>
      <c r="W97" s="479"/>
      <c r="X97" s="478"/>
      <c r="Y97" s="478"/>
      <c r="Z97" s="469"/>
      <c r="AA97" s="11" t="s">
        <v>443</v>
      </c>
      <c r="AB97" s="11"/>
      <c r="AC97" s="449">
        <v>139</v>
      </c>
      <c r="AD97" s="449">
        <v>700</v>
      </c>
      <c r="AE97" s="156"/>
      <c r="AF97" s="156"/>
      <c r="AG97" s="156" t="s">
        <v>128</v>
      </c>
      <c r="AH97" s="556">
        <v>50</v>
      </c>
      <c r="AJ97" s="7"/>
      <c r="AK97" s="37"/>
      <c r="AL97" s="7"/>
      <c r="AM97" s="7"/>
      <c r="AN97" s="7"/>
      <c r="AO97" s="934">
        <v>9.1</v>
      </c>
      <c r="AP97" s="39">
        <v>89.9</v>
      </c>
      <c r="AQ97" s="40">
        <v>0.6</v>
      </c>
      <c r="AR97" s="41">
        <f t="shared" si="40"/>
        <v>99.6</v>
      </c>
      <c r="AS97" s="42">
        <f t="shared" si="41"/>
        <v>0.10122358175750833</v>
      </c>
      <c r="AT97" s="43">
        <f t="shared" si="42"/>
        <v>6.0734149054504992E-2</v>
      </c>
      <c r="AU97" s="44">
        <f t="shared" si="43"/>
        <v>0.10055248618784531</v>
      </c>
      <c r="AV97" s="45">
        <v>8.0808</v>
      </c>
      <c r="AW97" s="45">
        <f t="shared" si="44"/>
        <v>88.8</v>
      </c>
      <c r="AX97" s="46">
        <v>0.56420000000000003</v>
      </c>
      <c r="AY97" s="45">
        <v>6.2</v>
      </c>
      <c r="AZ97" s="7" t="s">
        <v>121</v>
      </c>
      <c r="BA97" s="47">
        <v>55.6</v>
      </c>
      <c r="BB97" s="48" t="s">
        <v>121</v>
      </c>
      <c r="BC97" s="80">
        <v>0.02</v>
      </c>
      <c r="BD97" s="80"/>
      <c r="BE97" s="45"/>
      <c r="BF97" s="45"/>
      <c r="BG97" s="45"/>
      <c r="BH97" s="45"/>
      <c r="BI97" s="194">
        <v>0</v>
      </c>
      <c r="BJ97" s="45">
        <v>40.6</v>
      </c>
      <c r="BK97" s="7">
        <v>59.4</v>
      </c>
      <c r="BL97" s="195">
        <f t="shared" si="57"/>
        <v>0.6835016835016835</v>
      </c>
      <c r="BM97" s="79">
        <v>0.3</v>
      </c>
      <c r="BN97" s="80">
        <f t="shared" si="64"/>
        <v>3.296703296703297</v>
      </c>
      <c r="BO97" s="7" t="s">
        <v>121</v>
      </c>
      <c r="BP97" s="7">
        <v>36.799999999999997</v>
      </c>
      <c r="BQ97" s="48">
        <v>50.5</v>
      </c>
      <c r="BR97" s="81"/>
      <c r="BS97" s="80">
        <f t="shared" si="46"/>
        <v>58.9</v>
      </c>
      <c r="BT97" s="49">
        <v>92.6</v>
      </c>
      <c r="BU97" s="49">
        <v>10867</v>
      </c>
      <c r="BV97" s="80">
        <f t="shared" si="48"/>
        <v>7.4000000000000057</v>
      </c>
      <c r="BW97" s="346">
        <f t="shared" si="58"/>
        <v>88.102000000000004</v>
      </c>
      <c r="BX97" s="49">
        <v>44</v>
      </c>
      <c r="BY97" s="84">
        <f t="shared" si="49"/>
        <v>39.556000000000004</v>
      </c>
      <c r="BZ97" s="49">
        <v>14.9</v>
      </c>
      <c r="CA97" s="84">
        <f t="shared" si="50"/>
        <v>13.395100000000003</v>
      </c>
      <c r="CB97" s="49">
        <v>39.1</v>
      </c>
      <c r="CC97" s="84">
        <f t="shared" si="51"/>
        <v>35.1509</v>
      </c>
      <c r="CD97" s="80">
        <v>0.1</v>
      </c>
      <c r="CE97" s="82">
        <v>90.7</v>
      </c>
      <c r="CF97" s="82">
        <v>6092</v>
      </c>
      <c r="CG97" s="82">
        <v>65.7</v>
      </c>
      <c r="CH97" s="82">
        <v>4384</v>
      </c>
      <c r="CI97" s="82">
        <v>27.3</v>
      </c>
      <c r="CJ97" s="82">
        <v>62</v>
      </c>
      <c r="CK97" s="82">
        <v>5216</v>
      </c>
      <c r="CL97" s="45">
        <f t="shared" si="45"/>
        <v>2.9530201342281877</v>
      </c>
      <c r="CM97" s="7"/>
      <c r="CN97" s="7"/>
      <c r="CO97" s="618"/>
      <c r="CP97" s="13"/>
      <c r="CQ97" s="13"/>
      <c r="CR97" s="13"/>
      <c r="CS97" s="13"/>
      <c r="CT97" s="13"/>
      <c r="CU97" s="13"/>
      <c r="CV97" s="634"/>
      <c r="CW97" s="36"/>
      <c r="CX97" s="7"/>
      <c r="CY97" s="7"/>
      <c r="CZ97" s="121">
        <v>3</v>
      </c>
      <c r="DA97" s="7" t="s">
        <v>17</v>
      </c>
      <c r="DB97" s="111" t="s">
        <v>17</v>
      </c>
      <c r="DC97" s="201"/>
      <c r="DD97" s="122"/>
      <c r="DE97" s="11"/>
      <c r="DF97" s="11"/>
      <c r="DG97" s="11"/>
      <c r="DH97" s="11"/>
      <c r="DI97" s="10" t="s">
        <v>294</v>
      </c>
      <c r="DJ97" t="s">
        <v>128</v>
      </c>
      <c r="DK97" s="9">
        <v>2</v>
      </c>
      <c r="DL97" s="7"/>
      <c r="DM97" s="7"/>
      <c r="DN97" s="7"/>
      <c r="DO97" s="7"/>
      <c r="DP97" s="7"/>
      <c r="DQ97" s="7"/>
      <c r="DR97" s="11" t="s">
        <v>38</v>
      </c>
      <c r="DS97" s="11" t="s">
        <v>38</v>
      </c>
      <c r="DT97" s="11" t="s">
        <v>38</v>
      </c>
      <c r="DU97" s="11" t="s">
        <v>38</v>
      </c>
      <c r="DV97" s="11" t="s">
        <v>38</v>
      </c>
      <c r="DW97" s="11" t="s">
        <v>38</v>
      </c>
      <c r="DX97" s="11" t="s">
        <v>38</v>
      </c>
      <c r="DY97" s="11" t="s">
        <v>38</v>
      </c>
      <c r="DZ97" s="11" t="s">
        <v>38</v>
      </c>
      <c r="EA97" s="11" t="s">
        <v>38</v>
      </c>
      <c r="EB97" s="7" t="s">
        <v>38</v>
      </c>
      <c r="EC97" s="116"/>
      <c r="ED97" s="125"/>
      <c r="EE97" s="125"/>
      <c r="EF97" s="7"/>
      <c r="EG97" s="7"/>
      <c r="EH97" s="7"/>
      <c r="EI97" s="7"/>
      <c r="EJ97" s="7"/>
      <c r="EK97" s="116">
        <v>25.5</v>
      </c>
      <c r="EL97" s="116">
        <v>2</v>
      </c>
      <c r="EM97" s="7"/>
      <c r="EN97" s="116">
        <v>3</v>
      </c>
      <c r="EO97" s="116">
        <v>2</v>
      </c>
      <c r="EP97" s="557"/>
      <c r="EQ97" s="114"/>
      <c r="ER97" s="485">
        <v>11750</v>
      </c>
      <c r="ES97" s="486">
        <v>75</v>
      </c>
      <c r="ET97" s="486">
        <v>6241</v>
      </c>
      <c r="EU97" s="486">
        <v>6000</v>
      </c>
      <c r="EV97" s="486">
        <v>42120</v>
      </c>
      <c r="EW97" s="487">
        <v>950</v>
      </c>
      <c r="EX97" s="488">
        <f t="shared" si="60"/>
        <v>88.92</v>
      </c>
      <c r="EY97" s="489">
        <f t="shared" si="61"/>
        <v>444.6</v>
      </c>
      <c r="EZ97" s="598"/>
      <c r="FA97" s="55"/>
      <c r="FB97" s="55"/>
      <c r="FC97" s="55"/>
      <c r="FD97" s="608"/>
      <c r="FE97" s="609"/>
      <c r="FF97" s="609"/>
      <c r="FG97" s="610"/>
      <c r="FH97" s="615"/>
      <c r="FI97" s="612"/>
      <c r="FJ97" s="616"/>
      <c r="FK97" s="514"/>
      <c r="FL97" s="114"/>
      <c r="FM97" s="7"/>
      <c r="FN97" s="145">
        <f t="shared" si="54"/>
        <v>0.13900000000000001</v>
      </c>
      <c r="FO97" s="114"/>
      <c r="FP97" s="43">
        <f t="shared" si="62"/>
        <v>15.221919564172408</v>
      </c>
      <c r="FQ97" s="146">
        <f t="shared" si="63"/>
        <v>8.8919999999999999E-2</v>
      </c>
      <c r="FR97" s="114"/>
      <c r="FS97" s="114"/>
      <c r="FT97" s="114"/>
      <c r="FU97" s="114"/>
      <c r="FV97" s="114"/>
      <c r="FW97" s="114"/>
      <c r="FX97" s="55"/>
      <c r="FY97" s="152"/>
      <c r="FZ97" s="213"/>
      <c r="GA97" s="214">
        <v>0.20382727625000002</v>
      </c>
      <c r="GB97" s="215"/>
      <c r="GC97" s="156"/>
      <c r="GD97" s="156"/>
      <c r="GE97" s="156"/>
      <c r="GF97" s="156"/>
      <c r="GG97" s="156"/>
      <c r="GH97" s="156"/>
      <c r="GI97" s="156"/>
      <c r="GJ97" s="156"/>
      <c r="GK97" s="156"/>
      <c r="GL97" s="156"/>
      <c r="GM97" s="156"/>
      <c r="GN97" s="156"/>
      <c r="GO97" s="156"/>
      <c r="GP97" s="156"/>
      <c r="GQ97" s="156"/>
      <c r="GR97" s="156"/>
      <c r="GS97" s="156"/>
      <c r="GT97" s="156"/>
      <c r="GU97" s="156"/>
      <c r="GV97" s="156"/>
      <c r="GW97" s="156"/>
      <c r="GX97" s="156"/>
      <c r="GY97" s="156"/>
      <c r="GZ97" s="156"/>
      <c r="HA97" s="156"/>
      <c r="HB97" s="156"/>
      <c r="HC97" s="156"/>
      <c r="HD97" s="156"/>
      <c r="HE97" s="156"/>
      <c r="HF97" s="156"/>
      <c r="HG97" s="156"/>
      <c r="HH97" s="156"/>
      <c r="HI97" s="156"/>
      <c r="HJ97" s="156"/>
      <c r="HK97" s="156"/>
      <c r="HL97" s="156"/>
      <c r="HM97" s="156"/>
      <c r="HN97" s="156"/>
      <c r="HO97" s="156"/>
      <c r="HP97" s="156"/>
      <c r="HQ97" s="156"/>
      <c r="HR97" s="156"/>
      <c r="HS97" s="156"/>
      <c r="HT97" s="156"/>
      <c r="HU97" s="156"/>
      <c r="HV97" s="156"/>
      <c r="HW97" s="156"/>
    </row>
    <row r="98" spans="1:231" x14ac:dyDescent="0.3">
      <c r="A98" s="7">
        <v>326</v>
      </c>
      <c r="B98" s="7">
        <f>COUNTIFS($D$3:D98,D98,$F$3:F98,F98)</f>
        <v>1</v>
      </c>
      <c r="C98" s="14">
        <v>11846</v>
      </c>
      <c r="D98" s="328" t="s">
        <v>1124</v>
      </c>
      <c r="E98" s="17" t="s">
        <v>1125</v>
      </c>
      <c r="F98" s="17" t="s">
        <v>1126</v>
      </c>
      <c r="G98" s="11">
        <v>70</v>
      </c>
      <c r="H98" s="17" t="s">
        <v>1127</v>
      </c>
      <c r="I98" s="469" t="s">
        <v>511</v>
      </c>
      <c r="J98" s="380" t="s">
        <v>35</v>
      </c>
      <c r="K98" s="17" t="s">
        <v>36</v>
      </c>
      <c r="L98" s="11">
        <v>31</v>
      </c>
      <c r="M98" s="17">
        <v>2</v>
      </c>
      <c r="N98" s="17" t="s">
        <v>435</v>
      </c>
      <c r="O98" s="11"/>
      <c r="P98" s="11" t="s">
        <v>659</v>
      </c>
      <c r="Q98" s="381"/>
      <c r="R98" s="381"/>
      <c r="S98" s="17"/>
      <c r="T98" s="471" t="s">
        <v>441</v>
      </c>
      <c r="U98" s="471"/>
      <c r="V98" s="472" t="s">
        <v>500</v>
      </c>
      <c r="W98" s="448"/>
      <c r="X98" s="472"/>
      <c r="Y98" s="472"/>
      <c r="Z98" s="469" t="s">
        <v>1128</v>
      </c>
      <c r="AA98" s="11" t="s">
        <v>443</v>
      </c>
      <c r="AB98" s="11"/>
      <c r="AC98" s="449">
        <v>137</v>
      </c>
      <c r="AD98" s="449">
        <v>4200</v>
      </c>
      <c r="AE98" s="156"/>
      <c r="AF98" s="156"/>
      <c r="AG98" s="156" t="s">
        <v>444</v>
      </c>
      <c r="AH98" s="37">
        <v>350</v>
      </c>
      <c r="AJ98" s="7"/>
      <c r="AK98" s="37"/>
      <c r="AL98" s="7"/>
      <c r="AM98" s="7"/>
      <c r="AN98" s="7"/>
      <c r="AO98" s="411">
        <v>25.3</v>
      </c>
      <c r="AP98" s="39">
        <v>67.400000000000006</v>
      </c>
      <c r="AQ98" s="40">
        <v>6</v>
      </c>
      <c r="AR98" s="41">
        <f t="shared" si="40"/>
        <v>98.7</v>
      </c>
      <c r="AS98" s="42">
        <f t="shared" si="41"/>
        <v>0.37537091988130561</v>
      </c>
      <c r="AT98" s="43">
        <f t="shared" si="42"/>
        <v>2.2522255192878338</v>
      </c>
      <c r="AU98" s="44">
        <f t="shared" si="43"/>
        <v>0.34468664850136238</v>
      </c>
      <c r="AV98" s="45">
        <v>22.5929</v>
      </c>
      <c r="AW98" s="45">
        <f t="shared" si="44"/>
        <v>89.3</v>
      </c>
      <c r="AX98" s="46">
        <v>1.4421000000000002</v>
      </c>
      <c r="AY98" s="45">
        <v>5.7</v>
      </c>
      <c r="AZ98" s="7" t="s">
        <v>121</v>
      </c>
      <c r="BA98" s="47">
        <v>17.8</v>
      </c>
      <c r="BB98" s="48" t="s">
        <v>121</v>
      </c>
      <c r="BC98" s="80">
        <v>0.1</v>
      </c>
      <c r="BD98" s="80"/>
      <c r="BE98" s="45"/>
      <c r="BF98" s="45"/>
      <c r="BG98" s="45"/>
      <c r="BH98" s="45"/>
      <c r="BI98" s="194">
        <v>0.6</v>
      </c>
      <c r="BJ98" s="45">
        <v>49.3</v>
      </c>
      <c r="BK98" s="7">
        <v>50.2</v>
      </c>
      <c r="BL98" s="195">
        <f t="shared" si="57"/>
        <v>0.98207171314741026</v>
      </c>
      <c r="BM98" s="79">
        <v>0.4</v>
      </c>
      <c r="BN98" s="80">
        <f t="shared" si="64"/>
        <v>1.5810276679841897</v>
      </c>
      <c r="BO98" s="7" t="s">
        <v>121</v>
      </c>
      <c r="BP98" s="7">
        <v>7.5</v>
      </c>
      <c r="BQ98" s="48">
        <v>13.5</v>
      </c>
      <c r="BR98" s="81"/>
      <c r="BS98" s="80">
        <f t="shared" si="46"/>
        <v>61.300000000000004</v>
      </c>
      <c r="BT98" s="49">
        <v>92</v>
      </c>
      <c r="BU98" s="49">
        <v>5168</v>
      </c>
      <c r="BV98" s="80">
        <f t="shared" si="48"/>
        <v>8</v>
      </c>
      <c r="BW98" s="80">
        <f t="shared" si="58"/>
        <v>66.523800000000008</v>
      </c>
      <c r="BX98" s="49">
        <v>37.700000000000003</v>
      </c>
      <c r="BY98" s="84">
        <f t="shared" si="49"/>
        <v>25.409800000000004</v>
      </c>
      <c r="BZ98" s="49">
        <v>23.6</v>
      </c>
      <c r="CA98" s="84">
        <f t="shared" si="50"/>
        <v>15.906400000000003</v>
      </c>
      <c r="CB98" s="49">
        <v>37.4</v>
      </c>
      <c r="CC98" s="84">
        <f t="shared" si="51"/>
        <v>25.207600000000003</v>
      </c>
      <c r="CD98" s="80">
        <v>0.2</v>
      </c>
      <c r="CE98" s="82">
        <v>85.1</v>
      </c>
      <c r="CF98" s="82">
        <v>4331</v>
      </c>
      <c r="CG98" s="82">
        <v>65.099999999999994</v>
      </c>
      <c r="CH98" s="82">
        <v>3146</v>
      </c>
      <c r="CI98" s="82">
        <v>31.3</v>
      </c>
      <c r="CJ98" s="82">
        <v>59.8</v>
      </c>
      <c r="CK98" s="82">
        <v>3510</v>
      </c>
      <c r="CL98" s="45">
        <f t="shared" si="45"/>
        <v>1.597457627118644</v>
      </c>
      <c r="CM98" s="7"/>
      <c r="CN98" s="7"/>
      <c r="CO98" s="618"/>
      <c r="CP98" s="13"/>
      <c r="CQ98" s="13"/>
      <c r="CR98" s="13"/>
      <c r="CS98" s="13"/>
      <c r="CT98" s="13"/>
      <c r="CU98" s="13"/>
      <c r="CV98" s="634"/>
      <c r="CW98" s="36"/>
      <c r="CX98" s="7"/>
      <c r="CY98" s="7"/>
      <c r="CZ98" s="121">
        <v>3</v>
      </c>
      <c r="DA98" s="7"/>
      <c r="DB98" s="111" t="s">
        <v>884</v>
      </c>
      <c r="DC98" s="201"/>
      <c r="DD98" s="122" t="s">
        <v>1058</v>
      </c>
      <c r="DE98" s="11"/>
      <c r="DF98" s="11"/>
      <c r="DG98" s="11"/>
      <c r="DH98" s="11"/>
      <c r="DI98" s="10" t="s">
        <v>297</v>
      </c>
      <c r="DJ98" t="s">
        <v>444</v>
      </c>
      <c r="DK98" s="9">
        <v>2</v>
      </c>
      <c r="DL98" s="7"/>
      <c r="DM98" s="7"/>
      <c r="DN98" s="7"/>
      <c r="DO98" s="7"/>
      <c r="DP98" s="7"/>
      <c r="DQ98" s="7"/>
      <c r="DR98" s="11" t="s">
        <v>38</v>
      </c>
      <c r="DS98" s="11" t="s">
        <v>38</v>
      </c>
      <c r="DT98" s="11">
        <v>131</v>
      </c>
      <c r="DU98" s="11">
        <v>19.100000000000001</v>
      </c>
      <c r="DV98" s="11">
        <v>80.900000000000006</v>
      </c>
      <c r="DW98" s="11" t="s">
        <v>38</v>
      </c>
      <c r="DX98" s="11" t="s">
        <v>38</v>
      </c>
      <c r="DY98" s="11" t="s">
        <v>38</v>
      </c>
      <c r="DZ98" s="11" t="s">
        <v>38</v>
      </c>
      <c r="EA98" s="11">
        <v>0</v>
      </c>
      <c r="EB98" s="7" t="s">
        <v>451</v>
      </c>
      <c r="EC98" s="114"/>
      <c r="ED98" s="114"/>
      <c r="EE98" s="114"/>
      <c r="EF98" s="114"/>
      <c r="EG98" s="7">
        <v>3</v>
      </c>
      <c r="EH98" s="114"/>
      <c r="EI98" s="114"/>
      <c r="EJ98" s="114"/>
      <c r="EK98" s="114"/>
      <c r="EL98" s="114"/>
      <c r="EM98" s="114"/>
      <c r="EN98" s="114"/>
      <c r="EO98" s="114"/>
      <c r="EP98" s="114"/>
      <c r="EQ98" s="114"/>
      <c r="ER98" s="485">
        <v>11846</v>
      </c>
      <c r="ES98" s="486">
        <v>75</v>
      </c>
      <c r="ET98" s="486">
        <v>49483</v>
      </c>
      <c r="EU98" s="486">
        <v>12000</v>
      </c>
      <c r="EV98" s="486">
        <v>42120</v>
      </c>
      <c r="EW98" s="487">
        <v>1738</v>
      </c>
      <c r="EX98" s="488">
        <f t="shared" si="60"/>
        <v>81.338400000000007</v>
      </c>
      <c r="EY98" s="489">
        <f t="shared" si="61"/>
        <v>2521.4904000000001</v>
      </c>
      <c r="EZ98" s="598"/>
      <c r="FA98" s="55"/>
      <c r="FB98" s="55"/>
      <c r="FC98" s="55"/>
      <c r="FD98" s="608"/>
      <c r="FE98" s="609"/>
      <c r="FF98" s="609"/>
      <c r="FG98" s="610"/>
      <c r="FH98" s="615"/>
      <c r="FI98" s="612"/>
      <c r="FJ98" s="616"/>
      <c r="FK98" s="514"/>
      <c r="FL98" s="114"/>
      <c r="FM98" s="7"/>
      <c r="FN98" s="145">
        <f t="shared" si="54"/>
        <v>0.13700000000000001</v>
      </c>
      <c r="FO98" s="114"/>
      <c r="FP98" s="43">
        <f t="shared" si="62"/>
        <v>3.5123173615180971</v>
      </c>
      <c r="FQ98" s="146">
        <f t="shared" si="63"/>
        <v>8.1338400000000005E-2</v>
      </c>
      <c r="FR98" s="114"/>
      <c r="FS98" s="114"/>
      <c r="FT98" s="114"/>
      <c r="FU98" s="114"/>
      <c r="FV98" s="114"/>
      <c r="FW98" s="114"/>
      <c r="FX98" s="55"/>
      <c r="FY98" s="152"/>
      <c r="FZ98" s="213"/>
      <c r="GA98" s="378"/>
      <c r="GB98" s="215"/>
      <c r="GC98" s="156"/>
      <c r="GD98" s="156"/>
      <c r="GE98" s="156"/>
      <c r="GF98" s="156"/>
      <c r="GG98" s="156"/>
      <c r="GH98" s="156"/>
      <c r="GI98" s="156"/>
      <c r="GJ98" s="156"/>
      <c r="GK98" s="156"/>
      <c r="GL98" s="156"/>
      <c r="GM98" s="156"/>
      <c r="GN98" s="156"/>
      <c r="GO98" s="156"/>
      <c r="GP98" s="156"/>
      <c r="GQ98" s="156"/>
      <c r="GR98" s="156"/>
      <c r="GS98" s="156"/>
      <c r="GT98" s="156"/>
      <c r="GU98" s="156"/>
      <c r="GV98" s="156"/>
      <c r="GW98" s="156"/>
      <c r="GX98" s="156"/>
      <c r="GY98" s="156"/>
      <c r="GZ98" s="156"/>
      <c r="HA98" s="156"/>
      <c r="HB98" s="156"/>
      <c r="HC98" s="156"/>
      <c r="HD98" s="156"/>
      <c r="HE98" s="156"/>
      <c r="HF98" s="156"/>
      <c r="HG98" s="156"/>
      <c r="HH98" s="156"/>
      <c r="HI98" s="156"/>
      <c r="HJ98" s="156"/>
      <c r="HK98" s="156"/>
      <c r="HL98" s="156"/>
      <c r="HM98" s="156"/>
      <c r="HN98" s="156"/>
      <c r="HO98" s="156"/>
      <c r="HP98" s="156"/>
      <c r="HQ98" s="156"/>
      <c r="HR98" s="156"/>
      <c r="HS98" s="156"/>
      <c r="HT98" s="156"/>
      <c r="HU98" s="156"/>
      <c r="HV98" s="156"/>
      <c r="HW98" s="156"/>
    </row>
    <row r="99" spans="1:231" x14ac:dyDescent="0.3">
      <c r="A99" s="7">
        <v>338</v>
      </c>
      <c r="B99" s="7">
        <f>COUNTIFS($D$3:D99,D99,$F$3:F99,F99)</f>
        <v>1</v>
      </c>
      <c r="C99" s="14">
        <v>11882</v>
      </c>
      <c r="D99" s="328" t="s">
        <v>1031</v>
      </c>
      <c r="E99" s="17" t="s">
        <v>1032</v>
      </c>
      <c r="F99" s="17" t="s">
        <v>1033</v>
      </c>
      <c r="G99" s="11">
        <v>52</v>
      </c>
      <c r="H99" s="17" t="s">
        <v>1034</v>
      </c>
      <c r="I99" s="469" t="s">
        <v>1035</v>
      </c>
      <c r="J99" s="380" t="s">
        <v>35</v>
      </c>
      <c r="K99" s="17" t="s">
        <v>36</v>
      </c>
      <c r="L99" s="11">
        <v>7</v>
      </c>
      <c r="M99" s="17" t="s">
        <v>674</v>
      </c>
      <c r="N99" s="17" t="s">
        <v>38</v>
      </c>
      <c r="O99" s="11"/>
      <c r="P99" s="11" t="s">
        <v>659</v>
      </c>
      <c r="Q99" s="381"/>
      <c r="R99" s="169"/>
      <c r="S99" s="17"/>
      <c r="T99" s="471" t="s">
        <v>441</v>
      </c>
      <c r="U99" s="471"/>
      <c r="V99" s="472" t="s">
        <v>500</v>
      </c>
      <c r="W99" s="448"/>
      <c r="X99" s="472"/>
      <c r="Y99" s="472"/>
      <c r="Z99" s="596"/>
      <c r="AA99" s="550" t="s">
        <v>691</v>
      </c>
      <c r="AB99" s="20"/>
      <c r="AC99" s="556">
        <v>419</v>
      </c>
      <c r="AD99" s="556">
        <v>2900</v>
      </c>
      <c r="AE99" s="554"/>
      <c r="AF99" s="554"/>
      <c r="AG99" s="554" t="s">
        <v>444</v>
      </c>
      <c r="AH99" s="556">
        <v>250</v>
      </c>
      <c r="AJ99" s="7"/>
      <c r="AK99" s="37"/>
      <c r="AL99" s="7"/>
      <c r="AM99" s="7"/>
      <c r="AN99" s="7"/>
      <c r="AO99" s="934">
        <v>23.3</v>
      </c>
      <c r="AP99" s="39">
        <v>72.3</v>
      </c>
      <c r="AQ99" s="40">
        <v>4.2</v>
      </c>
      <c r="AR99" s="41">
        <f t="shared" ref="AR99:AR130" si="65">AO99+AP99+AQ99</f>
        <v>99.8</v>
      </c>
      <c r="AS99" s="42">
        <f t="shared" ref="AS99:AS133" si="66">AO99/AP99</f>
        <v>0.32226832641770403</v>
      </c>
      <c r="AT99" s="43">
        <f t="shared" ref="AT99:AT133" si="67">AO99/AP99*AQ99</f>
        <v>1.3535269709543569</v>
      </c>
      <c r="AU99" s="44">
        <f t="shared" ref="AU99:AU133" si="68">AO99/(AP99+AQ99)</f>
        <v>0.30457516339869284</v>
      </c>
      <c r="AV99" s="45">
        <v>20.014700000000001</v>
      </c>
      <c r="AW99" s="45">
        <f t="shared" ref="AW99:AW133" si="69">95-AY99</f>
        <v>85.9</v>
      </c>
      <c r="AX99" s="46">
        <v>2.1202999999999999</v>
      </c>
      <c r="AY99" s="45">
        <v>9.1</v>
      </c>
      <c r="AZ99" s="7" t="s">
        <v>121</v>
      </c>
      <c r="BA99" s="47">
        <v>10.8</v>
      </c>
      <c r="BB99" s="48" t="s">
        <v>121</v>
      </c>
      <c r="BC99" s="80">
        <v>0.5</v>
      </c>
      <c r="BD99" s="80"/>
      <c r="BE99" s="45"/>
      <c r="BF99" s="45"/>
      <c r="BG99" s="45"/>
      <c r="BH99" s="45"/>
      <c r="BI99" s="194">
        <v>2.1</v>
      </c>
      <c r="BJ99" s="45">
        <v>40.799999999999997</v>
      </c>
      <c r="BK99" s="7">
        <v>59.2</v>
      </c>
      <c r="BL99" s="195">
        <f t="shared" si="57"/>
        <v>0.68918918918918914</v>
      </c>
      <c r="BM99" s="79">
        <v>0.2</v>
      </c>
      <c r="BN99" s="80">
        <f t="shared" si="64"/>
        <v>0.85836909871244638</v>
      </c>
      <c r="BO99" s="7" t="s">
        <v>121</v>
      </c>
      <c r="BP99" s="7">
        <v>45.9</v>
      </c>
      <c r="BQ99" s="48">
        <v>39.700000000000003</v>
      </c>
      <c r="BR99" s="81"/>
      <c r="BS99" s="80">
        <f t="shared" si="46"/>
        <v>29.8</v>
      </c>
      <c r="BT99" s="49">
        <v>86.7</v>
      </c>
      <c r="BU99" s="49">
        <v>9191</v>
      </c>
      <c r="BV99" s="80">
        <f t="shared" si="48"/>
        <v>13.299999999999997</v>
      </c>
      <c r="BW99" s="80">
        <f t="shared" si="58"/>
        <v>71.721599999999995</v>
      </c>
      <c r="BX99" s="49">
        <v>16</v>
      </c>
      <c r="BY99" s="84">
        <f t="shared" si="49"/>
        <v>11.568</v>
      </c>
      <c r="BZ99" s="49">
        <v>13.8</v>
      </c>
      <c r="CA99" s="84">
        <f t="shared" si="50"/>
        <v>9.9773999999999994</v>
      </c>
      <c r="CB99" s="49">
        <v>69.400000000000006</v>
      </c>
      <c r="CC99" s="84">
        <f t="shared" si="51"/>
        <v>50.176200000000001</v>
      </c>
      <c r="CD99" s="80">
        <v>0.4</v>
      </c>
      <c r="CE99" s="82">
        <v>99.9</v>
      </c>
      <c r="CF99" s="82">
        <v>8970</v>
      </c>
      <c r="CG99" s="82">
        <v>99.4</v>
      </c>
      <c r="CH99" s="82">
        <v>7314</v>
      </c>
      <c r="CI99" s="82">
        <v>69.2</v>
      </c>
      <c r="CJ99" s="82">
        <v>78.400000000000006</v>
      </c>
      <c r="CK99" s="82">
        <v>4922</v>
      </c>
      <c r="CL99" s="45">
        <f t="shared" ref="CL99:CL133" si="70">BX99/BZ99</f>
        <v>1.1594202898550725</v>
      </c>
      <c r="CM99" s="7"/>
      <c r="CN99" s="7"/>
      <c r="CO99" s="618"/>
      <c r="CP99" s="13"/>
      <c r="CQ99" s="13"/>
      <c r="CR99" s="13"/>
      <c r="CS99" s="13"/>
      <c r="CT99" s="13"/>
      <c r="CU99" s="13"/>
      <c r="CV99" s="634"/>
      <c r="CW99" s="36"/>
      <c r="CX99" s="7"/>
      <c r="CY99" s="7"/>
      <c r="CZ99" s="310" t="s">
        <v>525</v>
      </c>
      <c r="DA99" s="7"/>
      <c r="DB99" s="111" t="s">
        <v>17</v>
      </c>
      <c r="DC99" s="201"/>
      <c r="DD99" s="122" t="s">
        <v>1058</v>
      </c>
      <c r="DE99" s="11"/>
      <c r="DF99" s="11"/>
      <c r="DG99" s="11"/>
      <c r="DH99" s="11"/>
      <c r="DI99" s="10" t="s">
        <v>294</v>
      </c>
      <c r="DJ99" t="s">
        <v>444</v>
      </c>
      <c r="DK99" s="9">
        <v>2</v>
      </c>
      <c r="DL99" s="7"/>
      <c r="DM99" s="7"/>
      <c r="DN99" s="7"/>
      <c r="DO99" s="7"/>
      <c r="DP99" s="7"/>
      <c r="DQ99" s="7"/>
      <c r="DR99" s="11" t="s">
        <v>38</v>
      </c>
      <c r="DS99" s="11" t="s">
        <v>38</v>
      </c>
      <c r="DT99" s="11">
        <v>497</v>
      </c>
      <c r="DU99" s="11">
        <v>9.1</v>
      </c>
      <c r="DV99" s="11">
        <v>90.9</v>
      </c>
      <c r="DW99" s="11" t="s">
        <v>38</v>
      </c>
      <c r="DX99" s="11" t="s">
        <v>38</v>
      </c>
      <c r="DY99" s="11" t="s">
        <v>38</v>
      </c>
      <c r="DZ99" s="11" t="s">
        <v>38</v>
      </c>
      <c r="EA99" s="11">
        <v>0</v>
      </c>
      <c r="EB99" s="7" t="s">
        <v>451</v>
      </c>
      <c r="EC99" s="114"/>
      <c r="ED99" s="114"/>
      <c r="EE99" s="114"/>
      <c r="EF99" s="114"/>
      <c r="EG99" s="114"/>
      <c r="EH99" s="114"/>
      <c r="EI99" s="114"/>
      <c r="EJ99" s="114"/>
      <c r="EK99" s="114"/>
      <c r="EL99" s="114"/>
      <c r="EM99" s="114"/>
      <c r="EN99" s="114"/>
      <c r="EO99" s="114"/>
      <c r="EP99" s="557"/>
      <c r="EQ99" s="114"/>
      <c r="ER99" s="485">
        <v>11882</v>
      </c>
      <c r="ES99" s="954">
        <v>75</v>
      </c>
      <c r="ET99" s="954">
        <v>5404</v>
      </c>
      <c r="EU99" s="954">
        <v>4000</v>
      </c>
      <c r="EV99" s="954">
        <v>42120</v>
      </c>
      <c r="EW99" s="954">
        <v>2675</v>
      </c>
      <c r="EX99" s="715">
        <f t="shared" si="60"/>
        <v>375.56999999999994</v>
      </c>
      <c r="EY99" s="959">
        <f t="shared" si="61"/>
        <v>2628.99</v>
      </c>
      <c r="EZ99" s="557"/>
      <c r="FA99" s="557"/>
      <c r="FB99" s="557"/>
      <c r="FC99" s="557"/>
      <c r="FD99" s="592"/>
      <c r="FE99" s="592"/>
      <c r="FF99" s="592"/>
      <c r="FG99" s="716"/>
      <c r="FH99" s="975"/>
      <c r="FI99" s="612"/>
      <c r="FJ99" s="732"/>
      <c r="FK99" s="553"/>
      <c r="FL99" s="557"/>
      <c r="FM99" s="7"/>
      <c r="FN99" s="145">
        <f t="shared" si="54"/>
        <v>0.41899999999999998</v>
      </c>
      <c r="FO99" s="114"/>
      <c r="FP99" s="43">
        <f t="shared" si="62"/>
        <v>49.500370096225019</v>
      </c>
      <c r="FQ99" s="146">
        <f t="shared" si="63"/>
        <v>0.37556999999999996</v>
      </c>
      <c r="FR99" s="114"/>
      <c r="FS99" s="114"/>
      <c r="FT99" s="114"/>
      <c r="FU99" s="114"/>
      <c r="FV99" s="114"/>
      <c r="FW99" s="114"/>
      <c r="FX99" s="220"/>
      <c r="FY99" s="740"/>
      <c r="FZ99" s="669"/>
      <c r="GA99" s="11"/>
      <c r="GB99" s="452"/>
      <c r="GC99" s="178"/>
      <c r="GD99" s="178"/>
      <c r="GE99" s="178"/>
      <c r="GF99" s="178"/>
      <c r="GG99" s="178"/>
      <c r="GH99" s="178"/>
      <c r="GI99" s="178"/>
      <c r="GJ99" s="178"/>
      <c r="GK99" s="178"/>
      <c r="GL99" s="178"/>
      <c r="GM99" s="178"/>
      <c r="GN99" s="178"/>
      <c r="GO99" s="178"/>
      <c r="GP99" s="178"/>
      <c r="GQ99" s="178"/>
      <c r="GR99" s="178"/>
      <c r="GS99" s="178"/>
      <c r="GT99" s="178"/>
      <c r="GU99" s="178"/>
      <c r="GV99" s="178"/>
      <c r="GW99" s="178"/>
      <c r="GX99" s="178"/>
      <c r="GY99" s="178"/>
      <c r="GZ99" s="178"/>
      <c r="HA99" s="178"/>
      <c r="HB99" s="178"/>
      <c r="HC99" s="178"/>
      <c r="HD99" s="178"/>
      <c r="HE99" s="178"/>
      <c r="HF99" s="178"/>
      <c r="HG99" s="178"/>
      <c r="HH99" s="178"/>
      <c r="HI99" s="178"/>
      <c r="HJ99" s="178"/>
      <c r="HK99" s="178"/>
      <c r="HL99" s="178"/>
      <c r="HM99" s="178"/>
      <c r="HN99" s="178"/>
      <c r="HO99" s="178"/>
      <c r="HP99" s="178"/>
      <c r="HQ99" s="178"/>
      <c r="HR99" s="178"/>
      <c r="HS99" s="178"/>
      <c r="HT99" s="178"/>
      <c r="HU99" s="178"/>
      <c r="HV99" s="178"/>
      <c r="HW99" s="178"/>
    </row>
    <row r="100" spans="1:231" x14ac:dyDescent="0.3">
      <c r="A100" s="7">
        <v>340</v>
      </c>
      <c r="B100" s="7">
        <f>COUNTIFS($D$3:D100,D100,$F$3:F100,F100)</f>
        <v>1</v>
      </c>
      <c r="C100" s="14">
        <v>11885</v>
      </c>
      <c r="D100" s="328" t="s">
        <v>897</v>
      </c>
      <c r="E100" s="17" t="s">
        <v>687</v>
      </c>
      <c r="F100" s="17" t="s">
        <v>898</v>
      </c>
      <c r="G100" s="11">
        <f t="shared" ref="G100:G133" si="71">LEFT(H100,4)-CONCATENATE(IF(LEFT(F100, 2)&lt;MID(H100, 3, 4), 20, 19),LEFT(F100,2))</f>
        <v>41</v>
      </c>
      <c r="H100" s="17" t="s">
        <v>899</v>
      </c>
      <c r="I100" s="469" t="s">
        <v>511</v>
      </c>
      <c r="J100" s="380" t="s">
        <v>35</v>
      </c>
      <c r="K100" s="17" t="s">
        <v>36</v>
      </c>
      <c r="L100" s="11">
        <v>3</v>
      </c>
      <c r="M100" s="17" t="s">
        <v>554</v>
      </c>
      <c r="N100" s="17" t="s">
        <v>38</v>
      </c>
      <c r="O100" s="11"/>
      <c r="P100" s="11" t="s">
        <v>900</v>
      </c>
      <c r="Q100" s="381"/>
      <c r="R100" s="169"/>
      <c r="S100" s="17"/>
      <c r="T100" s="471"/>
      <c r="U100" s="471"/>
      <c r="V100" s="828" t="s">
        <v>119</v>
      </c>
      <c r="W100" s="727"/>
      <c r="X100" s="828"/>
      <c r="Y100" s="828"/>
      <c r="Z100" s="469"/>
      <c r="AA100" s="11" t="s">
        <v>443</v>
      </c>
      <c r="AB100" s="20"/>
      <c r="AC100" s="177">
        <v>87</v>
      </c>
      <c r="AD100" s="177">
        <v>260</v>
      </c>
      <c r="AE100" s="178"/>
      <c r="AF100" s="178"/>
      <c r="AG100" s="156" t="s">
        <v>444</v>
      </c>
      <c r="AH100" s="556">
        <v>50</v>
      </c>
      <c r="AJ100" s="7"/>
      <c r="AK100" s="37"/>
      <c r="AL100" s="7"/>
      <c r="AM100" s="7"/>
      <c r="AN100" s="7"/>
      <c r="AO100" s="934">
        <v>6</v>
      </c>
      <c r="AP100" s="39">
        <v>89.1</v>
      </c>
      <c r="AQ100" s="40">
        <v>3.2</v>
      </c>
      <c r="AR100" s="41">
        <f t="shared" si="65"/>
        <v>98.3</v>
      </c>
      <c r="AS100" s="42">
        <f t="shared" si="66"/>
        <v>6.7340067340067339E-2</v>
      </c>
      <c r="AT100" s="43">
        <f t="shared" si="67"/>
        <v>0.21548821548821551</v>
      </c>
      <c r="AU100" s="44">
        <f t="shared" si="68"/>
        <v>6.500541711809317E-2</v>
      </c>
      <c r="AV100" s="45">
        <v>5.01</v>
      </c>
      <c r="AW100" s="45">
        <f t="shared" si="69"/>
        <v>83.5</v>
      </c>
      <c r="AX100" s="46">
        <v>0.69</v>
      </c>
      <c r="AY100" s="45">
        <v>11.5</v>
      </c>
      <c r="AZ100" s="7" t="s">
        <v>121</v>
      </c>
      <c r="BA100" s="47">
        <v>47.9</v>
      </c>
      <c r="BB100" s="48" t="s">
        <v>121</v>
      </c>
      <c r="BC100" s="80">
        <v>0</v>
      </c>
      <c r="BD100" s="80"/>
      <c r="BE100" s="45"/>
      <c r="BF100" s="45"/>
      <c r="BG100" s="45"/>
      <c r="BH100" s="45"/>
      <c r="BI100" s="194" t="s">
        <v>121</v>
      </c>
      <c r="BJ100" s="45">
        <v>31.6</v>
      </c>
      <c r="BK100" s="7">
        <v>68.400000000000006</v>
      </c>
      <c r="BL100" s="78">
        <f t="shared" si="57"/>
        <v>0.46198830409356723</v>
      </c>
      <c r="BM100" s="79">
        <v>0.04</v>
      </c>
      <c r="BN100" s="80">
        <f t="shared" si="64"/>
        <v>0.66666666666666663</v>
      </c>
      <c r="BO100" s="7" t="s">
        <v>121</v>
      </c>
      <c r="BP100" s="7">
        <v>25.5</v>
      </c>
      <c r="BQ100" s="48">
        <v>36.200000000000003</v>
      </c>
      <c r="BR100" s="81"/>
      <c r="BS100" s="80">
        <f t="shared" si="46"/>
        <v>50.099999999999994</v>
      </c>
      <c r="BT100" s="49">
        <v>96.8</v>
      </c>
      <c r="BU100" s="49">
        <v>8834</v>
      </c>
      <c r="BV100" s="80">
        <f t="shared" si="48"/>
        <v>3.2000000000000028</v>
      </c>
      <c r="BW100" s="80">
        <f t="shared" si="58"/>
        <v>86.605199999999996</v>
      </c>
      <c r="BX100" s="49">
        <v>18.399999999999999</v>
      </c>
      <c r="BY100" s="84">
        <f t="shared" si="49"/>
        <v>16.394399999999997</v>
      </c>
      <c r="BZ100" s="49">
        <v>31.7</v>
      </c>
      <c r="CA100" s="84">
        <f t="shared" si="50"/>
        <v>28.244699999999998</v>
      </c>
      <c r="CB100" s="49">
        <v>47.1</v>
      </c>
      <c r="CC100" s="84">
        <f t="shared" si="51"/>
        <v>41.966099999999997</v>
      </c>
      <c r="CD100" s="80" t="s">
        <v>121</v>
      </c>
      <c r="CE100" s="82">
        <v>96.3</v>
      </c>
      <c r="CF100" s="82">
        <v>8087</v>
      </c>
      <c r="CG100" s="82">
        <v>96.9</v>
      </c>
      <c r="CH100" s="82">
        <v>6338</v>
      </c>
      <c r="CI100" s="82">
        <v>95</v>
      </c>
      <c r="CJ100" s="82">
        <v>95.7</v>
      </c>
      <c r="CK100" s="82">
        <v>6129</v>
      </c>
      <c r="CL100" s="45">
        <f t="shared" si="70"/>
        <v>0.58044164037854884</v>
      </c>
      <c r="CM100" s="7"/>
      <c r="CN100" s="7"/>
      <c r="CO100" s="618"/>
      <c r="CP100" s="13"/>
      <c r="CQ100" s="13"/>
      <c r="CR100" s="13"/>
      <c r="CS100" s="13"/>
      <c r="CT100" s="13"/>
      <c r="CU100" s="13"/>
      <c r="CV100" s="634"/>
      <c r="CW100" s="36"/>
      <c r="CX100" s="7"/>
      <c r="CY100" s="7"/>
      <c r="CZ100" s="121">
        <v>3</v>
      </c>
      <c r="DA100" s="7"/>
      <c r="DB100" s="111" t="s">
        <v>884</v>
      </c>
      <c r="DC100" s="201"/>
      <c r="DD100" s="122" t="s">
        <v>901</v>
      </c>
      <c r="DE100" s="11"/>
      <c r="DF100" s="11"/>
      <c r="DG100" s="11"/>
      <c r="DH100" s="11"/>
      <c r="DI100" s="10" t="s">
        <v>297</v>
      </c>
      <c r="DJ100" t="s">
        <v>444</v>
      </c>
      <c r="DK100" s="9">
        <v>2</v>
      </c>
      <c r="DL100" s="7"/>
      <c r="DM100" s="7"/>
      <c r="DN100" s="7"/>
      <c r="DO100" s="7"/>
      <c r="DP100" s="7"/>
      <c r="DQ100" s="7"/>
      <c r="DR100" s="11" t="s">
        <v>38</v>
      </c>
      <c r="DS100" s="11" t="s">
        <v>38</v>
      </c>
      <c r="DT100" s="11">
        <v>95</v>
      </c>
      <c r="DU100" s="11">
        <v>42.1</v>
      </c>
      <c r="DV100" s="11">
        <v>57.9</v>
      </c>
      <c r="DW100" s="11" t="s">
        <v>38</v>
      </c>
      <c r="DX100" s="11" t="s">
        <v>38</v>
      </c>
      <c r="DY100" s="11" t="s">
        <v>38</v>
      </c>
      <c r="DZ100" s="11" t="s">
        <v>38</v>
      </c>
      <c r="EA100" s="11">
        <v>0</v>
      </c>
      <c r="EB100" s="7" t="s">
        <v>451</v>
      </c>
      <c r="EC100" s="114"/>
      <c r="ED100" s="114"/>
      <c r="EE100" s="114"/>
      <c r="EF100" s="114"/>
      <c r="EG100" s="114"/>
      <c r="EH100" s="114"/>
      <c r="EI100" s="114"/>
      <c r="EJ100" s="114"/>
      <c r="EK100" s="114"/>
      <c r="EL100" s="114"/>
      <c r="EM100" s="114"/>
      <c r="EN100" s="114"/>
      <c r="EO100" s="114"/>
      <c r="EP100" s="557"/>
      <c r="EQ100" s="114"/>
      <c r="ER100" s="485">
        <v>11885</v>
      </c>
      <c r="ES100" s="462">
        <v>75</v>
      </c>
      <c r="ET100" s="462">
        <v>35297</v>
      </c>
      <c r="EU100" s="462">
        <v>16000</v>
      </c>
      <c r="EV100" s="462">
        <v>42120</v>
      </c>
      <c r="EW100" s="463">
        <v>1017</v>
      </c>
      <c r="EX100" s="464">
        <f t="shared" si="60"/>
        <v>35.696699999999993</v>
      </c>
      <c r="EY100" s="436">
        <f t="shared" si="61"/>
        <v>107.09009999999998</v>
      </c>
      <c r="EZ100" s="577"/>
      <c r="FA100" s="220"/>
      <c r="FB100" s="220"/>
      <c r="FC100" s="220"/>
      <c r="FD100" s="713"/>
      <c r="FE100" s="714"/>
      <c r="FF100" s="714"/>
      <c r="FG100" s="661"/>
      <c r="FH100" s="612"/>
      <c r="FI100" s="612"/>
      <c r="FJ100" s="732"/>
      <c r="FK100" s="514"/>
      <c r="FL100" s="114"/>
      <c r="FM100" s="7"/>
      <c r="FN100" s="145">
        <f t="shared" si="54"/>
        <v>8.6999999999999994E-2</v>
      </c>
      <c r="FO100" s="114"/>
      <c r="FP100" s="43">
        <f t="shared" si="62"/>
        <v>2.881264696716435</v>
      </c>
      <c r="FQ100" s="146">
        <f t="shared" si="63"/>
        <v>3.5696699999999991E-2</v>
      </c>
      <c r="FR100" s="114"/>
      <c r="FS100" s="114"/>
      <c r="FT100" s="114"/>
      <c r="FU100" s="114"/>
      <c r="FV100" s="114"/>
      <c r="FW100" s="114"/>
      <c r="FX100" s="557"/>
      <c r="FY100" s="749"/>
      <c r="FZ100" s="550"/>
      <c r="GA100" s="11"/>
      <c r="GB100" s="550"/>
      <c r="GC100" s="750"/>
      <c r="GD100" s="750"/>
      <c r="GE100" s="750"/>
      <c r="GF100" s="750"/>
      <c r="GG100" s="750"/>
      <c r="GH100" s="750"/>
      <c r="GI100" s="750"/>
      <c r="GJ100" s="750"/>
      <c r="GK100" s="750"/>
      <c r="GL100" s="750"/>
      <c r="GM100" s="750"/>
      <c r="GN100" s="750"/>
      <c r="GO100" s="750"/>
      <c r="GP100" s="750"/>
      <c r="GQ100" s="750"/>
      <c r="GR100" s="750"/>
      <c r="GS100" s="750"/>
      <c r="GT100" s="750"/>
      <c r="GU100" s="750"/>
      <c r="GV100" s="750"/>
      <c r="GW100" s="750"/>
      <c r="GX100" s="750"/>
      <c r="GY100" s="750"/>
      <c r="GZ100" s="750"/>
      <c r="HA100" s="750"/>
      <c r="HB100" s="750"/>
      <c r="HC100" s="750"/>
      <c r="HD100" s="750"/>
      <c r="HE100" s="750"/>
      <c r="HF100" s="750"/>
      <c r="HG100" s="750"/>
      <c r="HH100" s="750"/>
      <c r="HI100" s="750"/>
      <c r="HJ100" s="750"/>
      <c r="HK100" s="750"/>
      <c r="HL100" s="750"/>
      <c r="HM100" s="750"/>
      <c r="HN100" s="750"/>
      <c r="HO100" s="750"/>
      <c r="HP100" s="750"/>
      <c r="HQ100" s="750"/>
      <c r="HR100" s="750"/>
      <c r="HS100" s="750"/>
      <c r="HT100" s="750"/>
      <c r="HU100" s="750"/>
      <c r="HV100" s="750"/>
      <c r="HW100" s="750"/>
    </row>
    <row r="101" spans="1:231" x14ac:dyDescent="0.3">
      <c r="A101" s="7">
        <v>342</v>
      </c>
      <c r="B101" s="7">
        <f>COUNTIFS($D$3:D101,D101,$F$3:F101,F101)</f>
        <v>1</v>
      </c>
      <c r="C101" s="14">
        <v>11887</v>
      </c>
      <c r="D101" s="328" t="s">
        <v>547</v>
      </c>
      <c r="E101" s="17" t="s">
        <v>548</v>
      </c>
      <c r="F101" s="17" t="s">
        <v>1236</v>
      </c>
      <c r="G101" s="11">
        <f t="shared" si="71"/>
        <v>31</v>
      </c>
      <c r="H101" s="17" t="s">
        <v>899</v>
      </c>
      <c r="I101" s="469" t="s">
        <v>1237</v>
      </c>
      <c r="J101" s="380" t="s">
        <v>35</v>
      </c>
      <c r="K101" s="17" t="s">
        <v>36</v>
      </c>
      <c r="L101" s="11">
        <v>5</v>
      </c>
      <c r="M101" s="17" t="s">
        <v>554</v>
      </c>
      <c r="N101" s="17" t="s">
        <v>38</v>
      </c>
      <c r="O101" s="11"/>
      <c r="P101" s="11" t="s">
        <v>665</v>
      </c>
      <c r="Q101" s="381"/>
      <c r="R101" s="169"/>
      <c r="S101" s="17"/>
      <c r="T101" s="471" t="s">
        <v>441</v>
      </c>
      <c r="U101" s="471"/>
      <c r="V101" s="472" t="s">
        <v>500</v>
      </c>
      <c r="W101" s="448"/>
      <c r="X101" s="472"/>
      <c r="Y101" s="472"/>
      <c r="Z101" s="469"/>
      <c r="AA101" s="11" t="s">
        <v>443</v>
      </c>
      <c r="AB101" s="20"/>
      <c r="AC101" s="177">
        <v>364</v>
      </c>
      <c r="AD101" s="177">
        <v>1800</v>
      </c>
      <c r="AE101" s="178"/>
      <c r="AF101" s="178"/>
      <c r="AG101" s="156" t="s">
        <v>444</v>
      </c>
      <c r="AH101" s="37">
        <v>150</v>
      </c>
      <c r="AJ101" s="7"/>
      <c r="AK101" s="37"/>
      <c r="AL101" s="7"/>
      <c r="AM101" s="7"/>
      <c r="AN101" s="7"/>
      <c r="AO101" s="411">
        <v>20.5</v>
      </c>
      <c r="AP101" s="39">
        <v>64</v>
      </c>
      <c r="AQ101" s="40">
        <v>13.4</v>
      </c>
      <c r="AR101" s="41">
        <f t="shared" si="65"/>
        <v>97.9</v>
      </c>
      <c r="AS101" s="42">
        <f t="shared" si="66"/>
        <v>0.3203125</v>
      </c>
      <c r="AT101" s="43">
        <f t="shared" si="67"/>
        <v>4.2921874999999998</v>
      </c>
      <c r="AU101" s="44">
        <f t="shared" si="68"/>
        <v>0.26485788113695091</v>
      </c>
      <c r="AV101" s="45">
        <v>13.571000000000002</v>
      </c>
      <c r="AW101" s="45">
        <f t="shared" si="69"/>
        <v>66.2</v>
      </c>
      <c r="AX101" s="46">
        <v>5.9039999999999999</v>
      </c>
      <c r="AY101" s="45">
        <v>28.8</v>
      </c>
      <c r="AZ101" s="7" t="s">
        <v>121</v>
      </c>
      <c r="BA101" s="47">
        <v>71</v>
      </c>
      <c r="BB101" s="48" t="s">
        <v>121</v>
      </c>
      <c r="BC101" s="80">
        <v>0.25</v>
      </c>
      <c r="BD101" s="80"/>
      <c r="BE101" s="45"/>
      <c r="BF101" s="45"/>
      <c r="BG101" s="45"/>
      <c r="BH101" s="45"/>
      <c r="BI101" s="194">
        <v>1.8</v>
      </c>
      <c r="BJ101" s="45">
        <v>26.4</v>
      </c>
      <c r="BK101" s="7">
        <v>73.599999999999994</v>
      </c>
      <c r="BL101" s="78">
        <f t="shared" si="57"/>
        <v>0.35869565217391303</v>
      </c>
      <c r="BM101" s="79">
        <v>0.1</v>
      </c>
      <c r="BN101" s="80">
        <f t="shared" si="64"/>
        <v>0.48780487804878048</v>
      </c>
      <c r="BO101" s="7" t="s">
        <v>121</v>
      </c>
      <c r="BP101" s="7">
        <v>21</v>
      </c>
      <c r="BQ101" s="48">
        <v>24.3</v>
      </c>
      <c r="BR101" s="81"/>
      <c r="BS101" s="80">
        <f t="shared" si="46"/>
        <v>74.3</v>
      </c>
      <c r="BT101" s="49">
        <v>91.6</v>
      </c>
      <c r="BU101" s="49">
        <v>9798</v>
      </c>
      <c r="BV101" s="80">
        <f t="shared" si="48"/>
        <v>8.4000000000000057</v>
      </c>
      <c r="BW101" s="80">
        <f t="shared" si="58"/>
        <v>62.911999999999992</v>
      </c>
      <c r="BX101" s="49">
        <v>41</v>
      </c>
      <c r="BY101" s="84">
        <f t="shared" si="49"/>
        <v>26.24</v>
      </c>
      <c r="BZ101" s="49">
        <v>33.299999999999997</v>
      </c>
      <c r="CA101" s="84">
        <f t="shared" si="50"/>
        <v>21.311999999999998</v>
      </c>
      <c r="CB101" s="49">
        <v>24</v>
      </c>
      <c r="CC101" s="84">
        <f t="shared" si="51"/>
        <v>15.36</v>
      </c>
      <c r="CD101" s="80">
        <v>0.04</v>
      </c>
      <c r="CE101" s="82">
        <v>95.5</v>
      </c>
      <c r="CF101" s="82">
        <v>5344</v>
      </c>
      <c r="CG101" s="82">
        <v>88.2</v>
      </c>
      <c r="CH101" s="82">
        <v>4279</v>
      </c>
      <c r="CI101" s="82">
        <v>46.9</v>
      </c>
      <c r="CJ101" s="82">
        <v>81.2</v>
      </c>
      <c r="CK101" s="82">
        <v>4465</v>
      </c>
      <c r="CL101" s="45">
        <f t="shared" si="70"/>
        <v>1.2312312312312312</v>
      </c>
      <c r="CM101" s="7"/>
      <c r="CN101" s="7"/>
      <c r="CO101" s="618"/>
      <c r="CP101" s="13"/>
      <c r="CQ101" s="13"/>
      <c r="CR101" s="13"/>
      <c r="CS101" s="13"/>
      <c r="CT101" s="13"/>
      <c r="CU101" s="13"/>
      <c r="CV101" s="634"/>
      <c r="CW101" s="36"/>
      <c r="CX101" s="7"/>
      <c r="CY101" s="7"/>
      <c r="CZ101" s="7"/>
      <c r="DA101" s="7"/>
      <c r="DB101" s="111" t="s">
        <v>884</v>
      </c>
      <c r="DC101" s="201"/>
      <c r="DD101" s="122" t="s">
        <v>1058</v>
      </c>
      <c r="DE101" s="11"/>
      <c r="DF101" s="11"/>
      <c r="DG101" s="11"/>
      <c r="DH101" s="11"/>
      <c r="DI101" s="10" t="s">
        <v>297</v>
      </c>
      <c r="DJ101" t="s">
        <v>444</v>
      </c>
      <c r="DK101" s="9">
        <v>2</v>
      </c>
      <c r="DL101" s="7"/>
      <c r="DM101" s="7"/>
      <c r="DN101" s="7"/>
      <c r="DO101" s="7"/>
      <c r="DP101" s="7"/>
      <c r="DQ101" s="7"/>
      <c r="DR101" s="11" t="s">
        <v>38</v>
      </c>
      <c r="DS101" s="11" t="s">
        <v>38</v>
      </c>
      <c r="DT101" s="11">
        <v>441</v>
      </c>
      <c r="DU101" s="11">
        <v>70.7</v>
      </c>
      <c r="DV101" s="11">
        <v>29.3</v>
      </c>
      <c r="DW101" s="11" t="s">
        <v>38</v>
      </c>
      <c r="DX101" s="11" t="s">
        <v>38</v>
      </c>
      <c r="DY101" s="11" t="s">
        <v>38</v>
      </c>
      <c r="DZ101" s="11" t="s">
        <v>38</v>
      </c>
      <c r="EA101" s="11">
        <v>0</v>
      </c>
      <c r="EB101" s="7" t="s">
        <v>451</v>
      </c>
      <c r="EC101" s="114"/>
      <c r="ED101" s="114"/>
      <c r="EE101" s="114"/>
      <c r="EF101" s="114"/>
      <c r="EG101" s="114"/>
      <c r="EH101" s="114"/>
      <c r="EI101" s="114"/>
      <c r="EJ101" s="114"/>
      <c r="EK101" s="114"/>
      <c r="EL101" s="114"/>
      <c r="EM101" s="114"/>
      <c r="EN101" s="114"/>
      <c r="EO101" s="114"/>
      <c r="EP101" s="114"/>
      <c r="EQ101" s="114"/>
      <c r="ER101" s="485">
        <v>11887</v>
      </c>
      <c r="ES101" s="462">
        <v>75</v>
      </c>
      <c r="ET101" s="462">
        <v>10494</v>
      </c>
      <c r="EU101" s="462">
        <v>4000</v>
      </c>
      <c r="EV101" s="462">
        <v>40560</v>
      </c>
      <c r="EW101" s="463">
        <v>1037</v>
      </c>
      <c r="EX101" s="464">
        <f t="shared" si="60"/>
        <v>140.20239999999998</v>
      </c>
      <c r="EY101" s="436">
        <f t="shared" si="61"/>
        <v>701.01199999999994</v>
      </c>
      <c r="EZ101" s="577"/>
      <c r="FA101" s="220"/>
      <c r="FB101" s="220"/>
      <c r="FC101" s="220"/>
      <c r="FD101" s="713"/>
      <c r="FE101" s="714"/>
      <c r="FF101" s="714"/>
      <c r="FG101" s="661"/>
      <c r="FH101" s="612"/>
      <c r="FI101" s="612"/>
      <c r="FJ101" s="732"/>
      <c r="FK101" s="514"/>
      <c r="FL101" s="114"/>
      <c r="FM101" s="7"/>
      <c r="FN101" s="145">
        <f t="shared" si="54"/>
        <v>0.36399999999999999</v>
      </c>
      <c r="FO101" s="114"/>
      <c r="FP101" s="43">
        <f t="shared" si="62"/>
        <v>9.8818372403278065</v>
      </c>
      <c r="FQ101" s="146">
        <f t="shared" si="63"/>
        <v>0.14020239999999998</v>
      </c>
      <c r="FR101" s="114"/>
      <c r="FS101" s="114"/>
      <c r="FT101" s="114"/>
      <c r="FU101" s="114"/>
      <c r="FV101" s="114"/>
      <c r="FW101" s="114"/>
      <c r="FX101" s="557"/>
      <c r="FY101" s="989"/>
      <c r="FZ101" s="550"/>
      <c r="GA101" s="550"/>
      <c r="GB101" s="550"/>
      <c r="GC101" s="554"/>
      <c r="GD101" s="554"/>
      <c r="GE101" s="554"/>
      <c r="GF101" s="554"/>
      <c r="GG101" s="554"/>
      <c r="GH101" s="554"/>
      <c r="GI101" s="554"/>
      <c r="GJ101" s="554"/>
      <c r="GK101" s="554"/>
      <c r="GL101" s="554"/>
      <c r="GM101" s="554"/>
      <c r="GN101" s="554"/>
      <c r="GO101" s="554"/>
      <c r="GP101" s="554"/>
      <c r="GQ101" s="554"/>
      <c r="GR101" s="554"/>
      <c r="GS101" s="554"/>
      <c r="GT101" s="554"/>
      <c r="GU101" s="554"/>
      <c r="GV101" s="554"/>
      <c r="GW101" s="554"/>
      <c r="GX101" s="554"/>
      <c r="GY101" s="554"/>
      <c r="GZ101" s="554"/>
      <c r="HA101" s="554"/>
      <c r="HB101" s="554"/>
      <c r="HC101" s="554"/>
      <c r="HD101" s="554"/>
      <c r="HE101" s="554"/>
      <c r="HF101" s="554"/>
      <c r="HG101" s="554"/>
      <c r="HH101" s="554"/>
      <c r="HI101" s="554"/>
      <c r="HJ101" s="554"/>
      <c r="HK101" s="554"/>
      <c r="HL101" s="554"/>
      <c r="HM101" s="554"/>
      <c r="HN101" s="554"/>
      <c r="HO101" s="554"/>
      <c r="HP101" s="554"/>
      <c r="HQ101" s="554"/>
      <c r="HR101" s="554"/>
      <c r="HS101" s="554"/>
      <c r="HT101" s="554"/>
      <c r="HU101" s="554"/>
      <c r="HV101" s="554"/>
      <c r="HW101" s="554"/>
    </row>
    <row r="102" spans="1:231" x14ac:dyDescent="0.3">
      <c r="A102" s="7">
        <v>343</v>
      </c>
      <c r="B102" s="7">
        <f>COUNTIFS($D$3:D102,D102,$F$3:F102,F102)</f>
        <v>1</v>
      </c>
      <c r="C102" s="14">
        <v>11888</v>
      </c>
      <c r="D102" s="328" t="s">
        <v>1310</v>
      </c>
      <c r="E102" s="17" t="s">
        <v>1311</v>
      </c>
      <c r="F102" s="17" t="s">
        <v>1312</v>
      </c>
      <c r="G102" s="11">
        <f t="shared" si="71"/>
        <v>70</v>
      </c>
      <c r="H102" s="17" t="s">
        <v>899</v>
      </c>
      <c r="I102" s="469" t="s">
        <v>1313</v>
      </c>
      <c r="J102" s="380" t="s">
        <v>35</v>
      </c>
      <c r="K102" s="17" t="s">
        <v>36</v>
      </c>
      <c r="L102" s="11">
        <v>9</v>
      </c>
      <c r="M102" s="17" t="s">
        <v>474</v>
      </c>
      <c r="N102" s="17" t="s">
        <v>38</v>
      </c>
      <c r="O102" s="11"/>
      <c r="P102" s="11" t="s">
        <v>665</v>
      </c>
      <c r="Q102" s="381"/>
      <c r="R102" s="169"/>
      <c r="S102" s="17"/>
      <c r="T102" s="471" t="s">
        <v>441</v>
      </c>
      <c r="U102" s="471"/>
      <c r="V102" s="472" t="s">
        <v>500</v>
      </c>
      <c r="W102" s="448"/>
      <c r="X102" s="472"/>
      <c r="Y102" s="472"/>
      <c r="Z102" s="596"/>
      <c r="AA102" s="550" t="s">
        <v>443</v>
      </c>
      <c r="AB102" s="11"/>
      <c r="AC102" s="556">
        <v>359</v>
      </c>
      <c r="AD102" s="556">
        <v>3200</v>
      </c>
      <c r="AE102" s="554"/>
      <c r="AF102" s="554"/>
      <c r="AG102" s="554" t="s">
        <v>444</v>
      </c>
      <c r="AH102" s="37">
        <v>250</v>
      </c>
      <c r="AJ102" s="7"/>
      <c r="AK102" s="37"/>
      <c r="AL102" s="7"/>
      <c r="AM102" s="7"/>
      <c r="AN102" s="7"/>
      <c r="AO102" s="411">
        <v>21.1</v>
      </c>
      <c r="AP102" s="39">
        <v>60.8</v>
      </c>
      <c r="AQ102" s="40">
        <v>17.600000000000001</v>
      </c>
      <c r="AR102" s="41">
        <f t="shared" si="65"/>
        <v>99.5</v>
      </c>
      <c r="AS102" s="42">
        <f t="shared" si="66"/>
        <v>0.34703947368421056</v>
      </c>
      <c r="AT102" s="43">
        <f t="shared" si="67"/>
        <v>6.1078947368421064</v>
      </c>
      <c r="AU102" s="44">
        <f t="shared" si="68"/>
        <v>0.26913265306122447</v>
      </c>
      <c r="AV102" s="45">
        <v>18.3992</v>
      </c>
      <c r="AW102" s="45">
        <f t="shared" si="69"/>
        <v>87.2</v>
      </c>
      <c r="AX102" s="46">
        <v>1.6458000000000002</v>
      </c>
      <c r="AY102" s="45">
        <v>7.8</v>
      </c>
      <c r="AZ102" s="7" t="s">
        <v>121</v>
      </c>
      <c r="BA102" s="47">
        <v>5.7</v>
      </c>
      <c r="BB102" s="48" t="s">
        <v>121</v>
      </c>
      <c r="BC102" s="80">
        <v>0.1</v>
      </c>
      <c r="BD102" s="80"/>
      <c r="BE102" s="45"/>
      <c r="BF102" s="45"/>
      <c r="BG102" s="45"/>
      <c r="BH102" s="45"/>
      <c r="BI102" s="194">
        <v>0.3</v>
      </c>
      <c r="BJ102" s="45">
        <v>49.6</v>
      </c>
      <c r="BK102" s="7">
        <v>50.4</v>
      </c>
      <c r="BL102" s="195">
        <f t="shared" si="57"/>
        <v>0.98412698412698418</v>
      </c>
      <c r="BM102" s="79">
        <v>0.2</v>
      </c>
      <c r="BN102" s="80">
        <f t="shared" si="64"/>
        <v>0.94786729857819896</v>
      </c>
      <c r="BO102" s="7" t="s">
        <v>121</v>
      </c>
      <c r="BP102" s="7">
        <v>12.9</v>
      </c>
      <c r="BQ102" s="48">
        <v>14.7</v>
      </c>
      <c r="BR102" s="81"/>
      <c r="BS102" s="80">
        <f t="shared" si="46"/>
        <v>64.8</v>
      </c>
      <c r="BT102" s="49">
        <v>89</v>
      </c>
      <c r="BU102" s="49">
        <v>8754</v>
      </c>
      <c r="BV102" s="80">
        <f t="shared" si="48"/>
        <v>11</v>
      </c>
      <c r="BW102" s="80">
        <f t="shared" si="58"/>
        <v>60.617599999999996</v>
      </c>
      <c r="BX102" s="49">
        <v>29.7</v>
      </c>
      <c r="BY102" s="84">
        <f t="shared" si="49"/>
        <v>18.057599999999997</v>
      </c>
      <c r="BZ102" s="49">
        <v>35.1</v>
      </c>
      <c r="CA102" s="84">
        <f t="shared" si="50"/>
        <v>21.340799999999998</v>
      </c>
      <c r="CB102" s="49">
        <v>34.9</v>
      </c>
      <c r="CC102" s="84">
        <f t="shared" si="51"/>
        <v>21.219199999999997</v>
      </c>
      <c r="CD102" s="80">
        <v>1.8</v>
      </c>
      <c r="CE102" s="82">
        <v>99.7</v>
      </c>
      <c r="CF102" s="82">
        <v>7116</v>
      </c>
      <c r="CG102" s="82">
        <v>97.4</v>
      </c>
      <c r="CH102" s="82">
        <v>5264</v>
      </c>
      <c r="CI102" s="82">
        <v>66.900000000000006</v>
      </c>
      <c r="CJ102" s="82">
        <v>87.4</v>
      </c>
      <c r="CK102" s="82">
        <v>5152</v>
      </c>
      <c r="CL102" s="45">
        <f t="shared" si="70"/>
        <v>0.84615384615384615</v>
      </c>
      <c r="CM102" s="7"/>
      <c r="CN102" s="7"/>
      <c r="CO102" s="618"/>
      <c r="CP102" s="13"/>
      <c r="CQ102" s="13"/>
      <c r="CR102" s="13"/>
      <c r="CS102" s="13"/>
      <c r="CT102" s="13"/>
      <c r="CU102" s="13"/>
      <c r="CV102" s="634"/>
      <c r="CW102" s="36"/>
      <c r="CX102" s="7"/>
      <c r="CY102" s="7"/>
      <c r="CZ102" s="7"/>
      <c r="DA102" s="7"/>
      <c r="DB102" s="111" t="s">
        <v>17</v>
      </c>
      <c r="DC102" s="201"/>
      <c r="DD102" s="122" t="s">
        <v>1058</v>
      </c>
      <c r="DE102" s="11"/>
      <c r="DF102" s="11"/>
      <c r="DG102" s="11"/>
      <c r="DH102" s="11"/>
      <c r="DI102" s="10" t="s">
        <v>294</v>
      </c>
      <c r="DJ102" t="s">
        <v>444</v>
      </c>
      <c r="DK102" s="9">
        <v>2</v>
      </c>
      <c r="DL102" s="7"/>
      <c r="DM102" s="7"/>
      <c r="DN102" s="7"/>
      <c r="DO102" s="7"/>
      <c r="DP102" s="7"/>
      <c r="DQ102" s="7"/>
      <c r="DR102" s="11" t="s">
        <v>38</v>
      </c>
      <c r="DS102" s="11" t="s">
        <v>38</v>
      </c>
      <c r="DT102" s="11">
        <v>366</v>
      </c>
      <c r="DU102" s="11">
        <v>16.100000000000001</v>
      </c>
      <c r="DV102" s="11">
        <v>83.9</v>
      </c>
      <c r="DW102" s="11" t="s">
        <v>38</v>
      </c>
      <c r="DX102" s="11" t="s">
        <v>38</v>
      </c>
      <c r="DY102" s="11" t="s">
        <v>38</v>
      </c>
      <c r="DZ102" s="11" t="s">
        <v>38</v>
      </c>
      <c r="EA102" s="11">
        <v>0</v>
      </c>
      <c r="EB102" s="7" t="s">
        <v>451</v>
      </c>
      <c r="EC102" s="114"/>
      <c r="ED102" s="114"/>
      <c r="EE102" s="114"/>
      <c r="EF102" s="114"/>
      <c r="EG102" s="114"/>
      <c r="EH102" s="114"/>
      <c r="EI102" s="114"/>
      <c r="EJ102" s="114"/>
      <c r="EK102" s="114"/>
      <c r="EL102" s="114"/>
      <c r="EM102" s="114"/>
      <c r="EN102" s="114"/>
      <c r="EO102" s="114"/>
      <c r="EP102" s="114"/>
      <c r="EQ102" s="114"/>
      <c r="ER102" s="485">
        <v>11888</v>
      </c>
      <c r="ES102" s="954">
        <v>75</v>
      </c>
      <c r="ET102" s="954">
        <v>52827</v>
      </c>
      <c r="EU102" s="954">
        <v>4000</v>
      </c>
      <c r="EV102" s="954">
        <v>40560</v>
      </c>
      <c r="EW102" s="954">
        <v>2447</v>
      </c>
      <c r="EX102" s="715">
        <f t="shared" si="60"/>
        <v>330.83440000000002</v>
      </c>
      <c r="EY102" s="959">
        <f t="shared" si="61"/>
        <v>2977.5096000000003</v>
      </c>
      <c r="EZ102" s="557"/>
      <c r="FA102" s="557"/>
      <c r="FB102" s="557"/>
      <c r="FC102" s="557"/>
      <c r="FD102" s="592"/>
      <c r="FE102" s="592"/>
      <c r="FF102" s="592"/>
      <c r="FG102" s="716"/>
      <c r="FH102" s="975"/>
      <c r="FI102" s="612"/>
      <c r="FJ102" s="616"/>
      <c r="FK102" s="553"/>
      <c r="FL102" s="114"/>
      <c r="FM102" s="7"/>
      <c r="FN102" s="145">
        <f t="shared" si="54"/>
        <v>0.35899999999999999</v>
      </c>
      <c r="FO102" s="114"/>
      <c r="FP102" s="43">
        <f t="shared" si="62"/>
        <v>4.6321010089537547</v>
      </c>
      <c r="FQ102" s="146">
        <f t="shared" si="63"/>
        <v>0.33083440000000003</v>
      </c>
      <c r="FR102" s="114"/>
      <c r="FS102" s="114"/>
      <c r="FT102" s="114"/>
      <c r="FU102" s="114"/>
      <c r="FV102" s="114"/>
      <c r="FW102" s="114"/>
      <c r="FX102" s="557"/>
      <c r="FY102" s="989"/>
      <c r="FZ102" s="550"/>
      <c r="GA102" s="11"/>
      <c r="GB102" s="550"/>
      <c r="GC102" s="554"/>
      <c r="GD102" s="554"/>
      <c r="GE102" s="554"/>
      <c r="GF102" s="554"/>
      <c r="GG102" s="554"/>
      <c r="GH102" s="554"/>
      <c r="GI102" s="554"/>
      <c r="GJ102" s="554"/>
      <c r="GK102" s="554"/>
      <c r="GL102" s="554"/>
      <c r="GM102" s="554"/>
      <c r="GN102" s="554"/>
      <c r="GO102" s="554"/>
      <c r="GP102" s="554"/>
      <c r="GQ102" s="554"/>
      <c r="GR102" s="554"/>
      <c r="GS102" s="554"/>
      <c r="GT102" s="554"/>
      <c r="GU102" s="554"/>
      <c r="GV102" s="554"/>
      <c r="GW102" s="554"/>
      <c r="GX102" s="554"/>
      <c r="GY102" s="554"/>
      <c r="GZ102" s="554"/>
      <c r="HA102" s="554"/>
      <c r="HB102" s="554"/>
      <c r="HC102" s="554"/>
      <c r="HD102" s="554"/>
      <c r="HE102" s="554"/>
      <c r="HF102" s="554"/>
      <c r="HG102" s="554"/>
      <c r="HH102" s="554"/>
      <c r="HI102" s="554"/>
      <c r="HJ102" s="554"/>
      <c r="HK102" s="554"/>
      <c r="HL102" s="554"/>
      <c r="HM102" s="554"/>
      <c r="HN102" s="554"/>
      <c r="HO102" s="554"/>
      <c r="HP102" s="554"/>
      <c r="HQ102" s="554"/>
      <c r="HR102" s="554"/>
      <c r="HS102" s="554"/>
      <c r="HT102" s="554"/>
      <c r="HU102" s="554"/>
      <c r="HV102" s="554"/>
      <c r="HW102" s="554"/>
    </row>
    <row r="103" spans="1:231" x14ac:dyDescent="0.3">
      <c r="A103" s="7">
        <v>351</v>
      </c>
      <c r="B103" s="7">
        <f>COUNTIFS($D$3:D103,D103,$F$3:F103,F103)</f>
        <v>1</v>
      </c>
      <c r="C103" s="14">
        <v>11920</v>
      </c>
      <c r="D103" s="328" t="s">
        <v>40</v>
      </c>
      <c r="E103" s="17" t="s">
        <v>548</v>
      </c>
      <c r="F103" s="17" t="s">
        <v>1150</v>
      </c>
      <c r="G103" s="11">
        <f t="shared" si="71"/>
        <v>80</v>
      </c>
      <c r="H103" s="17" t="s">
        <v>1151</v>
      </c>
      <c r="I103" s="469" t="s">
        <v>1152</v>
      </c>
      <c r="J103" s="380" t="s">
        <v>35</v>
      </c>
      <c r="K103" s="17" t="s">
        <v>36</v>
      </c>
      <c r="L103" s="11">
        <v>22</v>
      </c>
      <c r="M103" s="17" t="s">
        <v>493</v>
      </c>
      <c r="N103" s="17" t="s">
        <v>38</v>
      </c>
      <c r="O103" s="11"/>
      <c r="P103" s="11" t="s">
        <v>665</v>
      </c>
      <c r="Q103" s="381"/>
      <c r="R103" s="169"/>
      <c r="S103" s="17"/>
      <c r="T103" s="471" t="s">
        <v>441</v>
      </c>
      <c r="U103" s="471"/>
      <c r="V103" s="472" t="s">
        <v>500</v>
      </c>
      <c r="W103" s="448"/>
      <c r="X103" s="472"/>
      <c r="Y103" s="472"/>
      <c r="Z103" s="596"/>
      <c r="AA103" s="550" t="s">
        <v>443</v>
      </c>
      <c r="AB103" s="11"/>
      <c r="AC103" s="556">
        <v>76</v>
      </c>
      <c r="AD103" s="556">
        <v>1700</v>
      </c>
      <c r="AE103" s="554"/>
      <c r="AF103" s="554"/>
      <c r="AG103" s="554" t="s">
        <v>1153</v>
      </c>
      <c r="AH103" s="37">
        <v>150</v>
      </c>
      <c r="AJ103" s="7" t="s">
        <v>1154</v>
      </c>
      <c r="AK103" s="37"/>
      <c r="AL103" s="7"/>
      <c r="AM103" s="7"/>
      <c r="AN103" s="7"/>
      <c r="AO103" s="934">
        <v>21.9</v>
      </c>
      <c r="AP103" s="39">
        <v>66.400000000000006</v>
      </c>
      <c r="AQ103" s="40">
        <v>11</v>
      </c>
      <c r="AR103" s="41">
        <f t="shared" si="65"/>
        <v>99.300000000000011</v>
      </c>
      <c r="AS103" s="42">
        <f t="shared" si="66"/>
        <v>0.32981927710843367</v>
      </c>
      <c r="AT103" s="43">
        <f t="shared" si="67"/>
        <v>3.6280120481927702</v>
      </c>
      <c r="AU103" s="44">
        <f t="shared" si="68"/>
        <v>0.28294573643410847</v>
      </c>
      <c r="AV103" s="45">
        <v>12.548699999999998</v>
      </c>
      <c r="AW103" s="45">
        <f t="shared" si="69"/>
        <v>57.3</v>
      </c>
      <c r="AX103" s="227">
        <v>8.2562999999999995</v>
      </c>
      <c r="AY103" s="45">
        <v>37.700000000000003</v>
      </c>
      <c r="AZ103" s="7" t="s">
        <v>121</v>
      </c>
      <c r="BA103" s="47">
        <v>11.1</v>
      </c>
      <c r="BB103" s="48" t="s">
        <v>121</v>
      </c>
      <c r="BC103" s="80">
        <v>0.04</v>
      </c>
      <c r="BD103" s="80"/>
      <c r="BE103" s="45"/>
      <c r="BF103" s="45"/>
      <c r="BG103" s="45"/>
      <c r="BH103" s="45"/>
      <c r="BI103" s="194">
        <v>1.9</v>
      </c>
      <c r="BJ103" s="45">
        <v>45.8</v>
      </c>
      <c r="BK103" s="7">
        <v>54.2</v>
      </c>
      <c r="BL103" s="195">
        <f t="shared" si="57"/>
        <v>0.84501845018450172</v>
      </c>
      <c r="BM103" s="79">
        <v>0.3</v>
      </c>
      <c r="BN103" s="80">
        <f t="shared" si="64"/>
        <v>1.3698630136986303</v>
      </c>
      <c r="BO103" s="7" t="s">
        <v>121</v>
      </c>
      <c r="BP103" s="7">
        <v>67.5</v>
      </c>
      <c r="BQ103" s="48">
        <v>63.7</v>
      </c>
      <c r="BR103" s="81"/>
      <c r="BS103" s="80">
        <f t="shared" si="46"/>
        <v>54.5</v>
      </c>
      <c r="BT103" s="49">
        <v>94.7</v>
      </c>
      <c r="BU103" s="49">
        <v>10445</v>
      </c>
      <c r="BV103" s="80">
        <f t="shared" si="48"/>
        <v>5.2999999999999972</v>
      </c>
      <c r="BW103" s="346">
        <f t="shared" si="58"/>
        <v>65.404000000000011</v>
      </c>
      <c r="BX103" s="49">
        <v>4.5</v>
      </c>
      <c r="BY103" s="84">
        <f t="shared" si="49"/>
        <v>2.988</v>
      </c>
      <c r="BZ103" s="49">
        <v>50</v>
      </c>
      <c r="CA103" s="84">
        <f t="shared" si="50"/>
        <v>33.200000000000003</v>
      </c>
      <c r="CB103" s="49">
        <v>44</v>
      </c>
      <c r="CC103" s="84">
        <f t="shared" si="51"/>
        <v>29.216000000000005</v>
      </c>
      <c r="CD103" s="80">
        <v>1.3</v>
      </c>
      <c r="CE103" s="82">
        <v>99.8</v>
      </c>
      <c r="CF103" s="82">
        <v>14252</v>
      </c>
      <c r="CG103" s="82">
        <v>99.9</v>
      </c>
      <c r="CH103" s="82">
        <v>11341</v>
      </c>
      <c r="CI103" s="82">
        <v>89.9</v>
      </c>
      <c r="CJ103" s="82">
        <v>94.6</v>
      </c>
      <c r="CK103" s="82">
        <v>8517</v>
      </c>
      <c r="CL103" s="45">
        <f t="shared" si="70"/>
        <v>0.09</v>
      </c>
      <c r="CM103" s="7"/>
      <c r="CN103" s="7"/>
      <c r="CO103" s="618"/>
      <c r="CP103" s="13"/>
      <c r="CQ103" s="13"/>
      <c r="CR103" s="13"/>
      <c r="CS103" s="13"/>
      <c r="CT103" s="13"/>
      <c r="CU103" s="13"/>
      <c r="CV103" s="634"/>
      <c r="CW103" s="36"/>
      <c r="CX103" s="7"/>
      <c r="CY103" s="7"/>
      <c r="CZ103" s="7"/>
      <c r="DA103" s="7"/>
      <c r="DB103" s="111" t="s">
        <v>884</v>
      </c>
      <c r="DC103" s="201"/>
      <c r="DD103" s="122" t="s">
        <v>1058</v>
      </c>
      <c r="DE103" s="11"/>
      <c r="DF103" s="11"/>
      <c r="DG103" s="11"/>
      <c r="DH103" s="11"/>
      <c r="DI103" s="10" t="s">
        <v>297</v>
      </c>
      <c r="DJ103" t="s">
        <v>1153</v>
      </c>
      <c r="DK103" s="9">
        <v>2</v>
      </c>
      <c r="DL103" s="7"/>
      <c r="DM103" s="7"/>
      <c r="DN103" s="7"/>
      <c r="DO103" s="7"/>
      <c r="DP103" s="7"/>
      <c r="DQ103" s="7"/>
      <c r="DR103" s="11">
        <v>8.1999999999999993</v>
      </c>
      <c r="DS103" s="11" t="s">
        <v>38</v>
      </c>
      <c r="DT103" s="11">
        <v>234</v>
      </c>
      <c r="DU103" s="11">
        <v>16.7</v>
      </c>
      <c r="DV103" s="11">
        <v>83.3</v>
      </c>
      <c r="DW103" s="11" t="s">
        <v>38</v>
      </c>
      <c r="DX103" s="11" t="s">
        <v>38</v>
      </c>
      <c r="DY103" s="11" t="s">
        <v>38</v>
      </c>
      <c r="DZ103" s="11" t="s">
        <v>38</v>
      </c>
      <c r="EA103" s="11">
        <v>0</v>
      </c>
      <c r="EB103" s="7" t="s">
        <v>451</v>
      </c>
      <c r="EC103" s="114"/>
      <c r="ED103" s="114"/>
      <c r="EE103" s="114"/>
      <c r="EF103" s="114"/>
      <c r="EG103" s="114"/>
      <c r="EH103" s="114"/>
      <c r="EI103" s="114"/>
      <c r="EJ103" s="114"/>
      <c r="EK103" s="114"/>
      <c r="EL103" s="114"/>
      <c r="EM103" s="114"/>
      <c r="EN103" s="114"/>
      <c r="EO103" s="114"/>
      <c r="EP103" s="557"/>
      <c r="EQ103" s="114"/>
      <c r="ER103" s="485">
        <v>11920</v>
      </c>
      <c r="ES103" s="119">
        <v>75</v>
      </c>
      <c r="ET103" s="119">
        <v>11162</v>
      </c>
      <c r="EU103" s="119">
        <v>8000</v>
      </c>
      <c r="EV103" s="119">
        <v>40560</v>
      </c>
      <c r="EW103" s="119">
        <v>1162</v>
      </c>
      <c r="EX103" s="715">
        <f t="shared" si="60"/>
        <v>78.551199999999994</v>
      </c>
      <c r="EY103" s="120">
        <f t="shared" si="61"/>
        <v>1728.1263999999999</v>
      </c>
      <c r="EZ103" s="114"/>
      <c r="FA103" s="114"/>
      <c r="FB103" s="114"/>
      <c r="FC103" s="114"/>
      <c r="FD103" s="217"/>
      <c r="FE103" s="217"/>
      <c r="FF103" s="217"/>
      <c r="FG103" s="716"/>
      <c r="FH103" s="717"/>
      <c r="FI103" s="612"/>
      <c r="FJ103" s="616"/>
      <c r="FK103" s="250"/>
      <c r="FL103" s="114"/>
      <c r="FM103" s="7"/>
      <c r="FN103" s="145">
        <f t="shared" si="54"/>
        <v>7.5999999999999998E-2</v>
      </c>
      <c r="FO103" s="114"/>
      <c r="FP103" s="43">
        <f t="shared" si="62"/>
        <v>10.410320731051783</v>
      </c>
      <c r="FQ103" s="146">
        <f t="shared" si="63"/>
        <v>7.8551199999999988E-2</v>
      </c>
      <c r="FR103" s="114"/>
      <c r="FS103" s="114"/>
      <c r="FT103" s="114"/>
      <c r="FU103" s="114"/>
      <c r="FV103" s="114"/>
      <c r="FW103" s="114"/>
      <c r="FX103" s="557"/>
      <c r="FY103" s="989"/>
      <c r="FZ103" s="550"/>
      <c r="GA103" s="11"/>
      <c r="GB103" s="550"/>
      <c r="GC103" s="554"/>
      <c r="GD103" s="554"/>
      <c r="GE103" s="554"/>
      <c r="GF103" s="554"/>
      <c r="GG103" s="554"/>
      <c r="GH103" s="554"/>
      <c r="GI103" s="554"/>
      <c r="GJ103" s="554"/>
      <c r="GK103" s="554"/>
      <c r="GL103" s="554"/>
      <c r="GM103" s="554"/>
      <c r="GN103" s="554"/>
      <c r="GO103" s="554"/>
      <c r="GP103" s="554"/>
      <c r="GQ103" s="554"/>
      <c r="GR103" s="554"/>
      <c r="GS103" s="554"/>
      <c r="GT103" s="554"/>
      <c r="GU103" s="554"/>
      <c r="GV103" s="554"/>
      <c r="GW103" s="554"/>
      <c r="GX103" s="554"/>
      <c r="GY103" s="554"/>
      <c r="GZ103" s="554"/>
      <c r="HA103" s="554"/>
      <c r="HB103" s="554"/>
      <c r="HC103" s="554"/>
      <c r="HD103" s="554"/>
      <c r="HE103" s="554"/>
      <c r="HF103" s="554"/>
      <c r="HG103" s="554"/>
      <c r="HH103" s="554"/>
      <c r="HI103" s="554"/>
      <c r="HJ103" s="554"/>
      <c r="HK103" s="554"/>
      <c r="HL103" s="554"/>
      <c r="HM103" s="554"/>
      <c r="HN103" s="554"/>
      <c r="HO103" s="554"/>
      <c r="HP103" s="554"/>
      <c r="HQ103" s="554"/>
      <c r="HR103" s="554"/>
      <c r="HS103" s="554"/>
      <c r="HT103" s="554"/>
      <c r="HU103" s="554"/>
      <c r="HV103" s="554"/>
      <c r="HW103" s="554"/>
    </row>
    <row r="104" spans="1:231" x14ac:dyDescent="0.3">
      <c r="A104" s="7">
        <v>361</v>
      </c>
      <c r="B104" s="7">
        <f>COUNTIFS($D$3:D104,D104,$F$3:F104,F104)</f>
        <v>1</v>
      </c>
      <c r="C104" s="14">
        <v>11951</v>
      </c>
      <c r="D104" s="328" t="s">
        <v>615</v>
      </c>
      <c r="E104" s="17" t="s">
        <v>616</v>
      </c>
      <c r="F104" s="17" t="s">
        <v>1303</v>
      </c>
      <c r="G104" s="11">
        <f t="shared" si="71"/>
        <v>44</v>
      </c>
      <c r="H104" s="17" t="s">
        <v>1304</v>
      </c>
      <c r="I104" s="469" t="s">
        <v>775</v>
      </c>
      <c r="J104" s="380" t="s">
        <v>35</v>
      </c>
      <c r="K104" s="17" t="s">
        <v>36</v>
      </c>
      <c r="L104" s="11">
        <v>8</v>
      </c>
      <c r="M104" s="17" t="s">
        <v>493</v>
      </c>
      <c r="N104" s="17" t="s">
        <v>38</v>
      </c>
      <c r="O104" s="11"/>
      <c r="P104" s="11" t="s">
        <v>665</v>
      </c>
      <c r="Q104" s="381"/>
      <c r="R104" s="381"/>
      <c r="S104" s="17"/>
      <c r="T104" s="471" t="s">
        <v>441</v>
      </c>
      <c r="U104" s="471"/>
      <c r="V104" s="472" t="s">
        <v>500</v>
      </c>
      <c r="W104" s="448"/>
      <c r="X104" s="472"/>
      <c r="Y104" s="473"/>
      <c r="Z104" s="760"/>
      <c r="AA104" s="215" t="s">
        <v>443</v>
      </c>
      <c r="AB104" s="11"/>
      <c r="AC104" s="449">
        <v>437</v>
      </c>
      <c r="AD104" s="449">
        <v>3500</v>
      </c>
      <c r="AE104" s="156"/>
      <c r="AF104" s="156"/>
      <c r="AG104" s="156" t="s">
        <v>444</v>
      </c>
      <c r="AH104" s="37">
        <v>250</v>
      </c>
      <c r="AJ104" s="7"/>
      <c r="AK104" s="37"/>
      <c r="AL104" s="7"/>
      <c r="AM104" s="7"/>
      <c r="AN104" s="7"/>
      <c r="AO104" s="411">
        <v>34.9</v>
      </c>
      <c r="AP104" s="39">
        <v>60.9</v>
      </c>
      <c r="AQ104" s="40">
        <v>2.7</v>
      </c>
      <c r="AR104" s="41">
        <f t="shared" si="65"/>
        <v>98.5</v>
      </c>
      <c r="AS104" s="42">
        <f t="shared" si="66"/>
        <v>0.57307060755336614</v>
      </c>
      <c r="AT104" s="43">
        <f t="shared" si="67"/>
        <v>1.5472906403940887</v>
      </c>
      <c r="AU104" s="44">
        <f t="shared" si="68"/>
        <v>0.54874213836477981</v>
      </c>
      <c r="AV104" s="45">
        <v>26.942800000000002</v>
      </c>
      <c r="AW104" s="45">
        <f t="shared" si="69"/>
        <v>77.2</v>
      </c>
      <c r="AX104" s="46">
        <v>6.2122000000000002</v>
      </c>
      <c r="AY104" s="45">
        <v>17.8</v>
      </c>
      <c r="AZ104" s="7" t="s">
        <v>121</v>
      </c>
      <c r="BA104" s="235">
        <v>14.6</v>
      </c>
      <c r="BB104" s="48" t="s">
        <v>121</v>
      </c>
      <c r="BC104" s="80">
        <v>0</v>
      </c>
      <c r="BD104" s="80"/>
      <c r="BE104" s="45"/>
      <c r="BF104" s="45"/>
      <c r="BG104" s="45"/>
      <c r="BH104" s="45"/>
      <c r="BI104" s="194">
        <v>0</v>
      </c>
      <c r="BJ104" s="45">
        <v>40.700000000000003</v>
      </c>
      <c r="BK104" s="7">
        <v>59.3</v>
      </c>
      <c r="BL104" s="195">
        <f t="shared" si="57"/>
        <v>0.68634064080944357</v>
      </c>
      <c r="BM104" s="79">
        <v>0.4</v>
      </c>
      <c r="BN104" s="80">
        <f t="shared" si="64"/>
        <v>1.1461318051575933</v>
      </c>
      <c r="BO104" s="7" t="s">
        <v>121</v>
      </c>
      <c r="BP104" s="7">
        <v>23.1</v>
      </c>
      <c r="BQ104" s="48">
        <v>31</v>
      </c>
      <c r="BR104" s="81"/>
      <c r="BS104" s="80">
        <f t="shared" ref="BS104:BS133" si="72">BX104+BZ104</f>
        <v>74.699999999999989</v>
      </c>
      <c r="BT104" s="49">
        <v>92.9</v>
      </c>
      <c r="BU104" s="49">
        <v>5767</v>
      </c>
      <c r="BV104" s="80">
        <f t="shared" si="48"/>
        <v>7.0999999999999943</v>
      </c>
      <c r="BW104" s="80">
        <f t="shared" si="58"/>
        <v>60.656399999999998</v>
      </c>
      <c r="BX104" s="49">
        <v>32.9</v>
      </c>
      <c r="BY104" s="84">
        <f t="shared" si="49"/>
        <v>20.036099999999998</v>
      </c>
      <c r="BZ104" s="49">
        <v>41.8</v>
      </c>
      <c r="CA104" s="84">
        <f t="shared" si="50"/>
        <v>25.456199999999999</v>
      </c>
      <c r="CB104" s="49">
        <v>24.9</v>
      </c>
      <c r="CC104" s="84">
        <f t="shared" si="51"/>
        <v>15.164099999999998</v>
      </c>
      <c r="CD104" s="84">
        <v>0.47</v>
      </c>
      <c r="CE104" s="82">
        <v>97</v>
      </c>
      <c r="CF104" s="82">
        <v>5802</v>
      </c>
      <c r="CG104" s="82">
        <v>92.4</v>
      </c>
      <c r="CH104" s="82">
        <v>4561</v>
      </c>
      <c r="CI104" s="82">
        <v>78.5</v>
      </c>
      <c r="CJ104" s="82">
        <v>90.4</v>
      </c>
      <c r="CK104" s="82">
        <v>4492</v>
      </c>
      <c r="CL104" s="45">
        <f t="shared" si="70"/>
        <v>0.78708133971291872</v>
      </c>
      <c r="CM104" s="7"/>
      <c r="CN104" s="7"/>
      <c r="CO104" s="618"/>
      <c r="CP104" s="13"/>
      <c r="CQ104" s="13"/>
      <c r="CR104" s="13"/>
      <c r="CS104" s="13"/>
      <c r="CT104" s="13"/>
      <c r="CU104" s="13"/>
      <c r="CV104" s="634"/>
      <c r="CW104" s="36"/>
      <c r="CX104" s="7"/>
      <c r="CY104" s="7"/>
      <c r="CZ104" s="7"/>
      <c r="DA104" s="7"/>
      <c r="DB104" s="111" t="s">
        <v>884</v>
      </c>
      <c r="DC104" s="201"/>
      <c r="DD104" s="122" t="s">
        <v>1305</v>
      </c>
      <c r="DE104" s="11"/>
      <c r="DF104" s="11"/>
      <c r="DG104" s="11"/>
      <c r="DH104" s="11"/>
      <c r="DI104" s="10" t="s">
        <v>297</v>
      </c>
      <c r="DJ104" t="s">
        <v>444</v>
      </c>
      <c r="DK104" s="9">
        <v>2</v>
      </c>
      <c r="DL104" s="7"/>
      <c r="DM104" s="7"/>
      <c r="DN104" s="7"/>
      <c r="DO104" s="7"/>
      <c r="DP104" s="7"/>
      <c r="DQ104" s="7"/>
      <c r="DR104" s="11" t="s">
        <v>38</v>
      </c>
      <c r="DS104" s="11" t="s">
        <v>38</v>
      </c>
      <c r="DT104" s="11">
        <v>414</v>
      </c>
      <c r="DU104" s="11">
        <v>21.7</v>
      </c>
      <c r="DV104" s="11">
        <v>78.3</v>
      </c>
      <c r="DW104" s="11">
        <v>1.1000000000000001</v>
      </c>
      <c r="DX104" s="11">
        <v>1628.8</v>
      </c>
      <c r="DY104" s="11" t="s">
        <v>38</v>
      </c>
      <c r="DZ104" s="11">
        <v>2.98</v>
      </c>
      <c r="EA104" s="11">
        <v>0</v>
      </c>
      <c r="EB104" s="7" t="s">
        <v>451</v>
      </c>
      <c r="EC104" s="114"/>
      <c r="ED104" s="114"/>
      <c r="EE104" s="114"/>
      <c r="EF104" s="114"/>
      <c r="EG104" s="114"/>
      <c r="EH104" s="114"/>
      <c r="EI104" s="114"/>
      <c r="EJ104" s="114"/>
      <c r="EK104" s="114"/>
      <c r="EL104" s="114"/>
      <c r="EM104" s="114"/>
      <c r="EN104" s="114"/>
      <c r="EO104" s="114"/>
      <c r="EP104" s="114"/>
      <c r="EQ104" s="114"/>
      <c r="ER104" s="485">
        <v>11951</v>
      </c>
      <c r="ES104" s="672">
        <v>75</v>
      </c>
      <c r="ET104" s="672">
        <v>9351</v>
      </c>
      <c r="EU104" s="672">
        <v>4000</v>
      </c>
      <c r="EV104" s="672">
        <v>40560</v>
      </c>
      <c r="EW104" s="673">
        <v>2705</v>
      </c>
      <c r="EX104" s="674">
        <f t="shared" si="60"/>
        <v>365.71600000000001</v>
      </c>
      <c r="EY104" s="489">
        <f t="shared" si="61"/>
        <v>2925.7280000000001</v>
      </c>
      <c r="EZ104" s="598"/>
      <c r="FA104" s="598"/>
      <c r="FB104" s="598"/>
      <c r="FC104" s="598"/>
      <c r="FD104" s="675"/>
      <c r="FE104" s="623"/>
      <c r="FF104" s="623"/>
      <c r="FG104" s="676"/>
      <c r="FH104" s="615"/>
      <c r="FI104" s="612"/>
      <c r="FJ104" s="616"/>
      <c r="FK104" s="514"/>
      <c r="FL104" s="114"/>
      <c r="FM104" s="7"/>
      <c r="FN104" s="145">
        <f t="shared" si="54"/>
        <v>0.437</v>
      </c>
      <c r="FO104" s="114"/>
      <c r="FP104" s="43">
        <f t="shared" si="62"/>
        <v>28.927387445193027</v>
      </c>
      <c r="FQ104" s="146">
        <f t="shared" si="63"/>
        <v>0.36571599999999999</v>
      </c>
      <c r="FR104" s="114"/>
      <c r="FS104" s="114"/>
      <c r="FT104" s="114"/>
      <c r="FU104" s="114"/>
      <c r="FV104" s="114"/>
      <c r="FW104" s="114"/>
      <c r="FX104" s="557"/>
      <c r="FY104" s="989"/>
      <c r="FZ104" s="550"/>
      <c r="GA104" s="218">
        <v>1.1000000000000001</v>
      </c>
      <c r="GB104" s="550"/>
      <c r="GC104" s="554"/>
      <c r="GD104" s="554"/>
      <c r="GE104" s="554"/>
      <c r="GF104" s="554"/>
      <c r="GG104" s="554"/>
      <c r="GH104" s="554"/>
      <c r="GI104" s="554"/>
      <c r="GJ104" s="554"/>
      <c r="GK104" s="554"/>
      <c r="GL104" s="554"/>
      <c r="GM104" s="554"/>
      <c r="GN104" s="554"/>
      <c r="GO104" s="554"/>
      <c r="GP104" s="554"/>
      <c r="GQ104" s="554"/>
      <c r="GR104" s="554"/>
      <c r="GS104" s="554"/>
      <c r="GT104" s="554"/>
      <c r="GU104" s="554"/>
      <c r="GV104" s="554"/>
      <c r="GW104" s="554"/>
      <c r="GX104" s="554"/>
      <c r="GY104" s="554"/>
      <c r="GZ104" s="554"/>
      <c r="HA104" s="554"/>
      <c r="HB104" s="554"/>
      <c r="HC104" s="554"/>
      <c r="HD104" s="554"/>
      <c r="HE104" s="554"/>
      <c r="HF104" s="554"/>
      <c r="HG104" s="554"/>
      <c r="HH104" s="554"/>
      <c r="HI104" s="554"/>
      <c r="HJ104" s="554"/>
      <c r="HK104" s="554"/>
      <c r="HL104" s="554"/>
      <c r="HM104" s="554"/>
      <c r="HN104" s="554"/>
      <c r="HO104" s="554"/>
      <c r="HP104" s="554"/>
      <c r="HQ104" s="554"/>
      <c r="HR104" s="554"/>
      <c r="HS104" s="554"/>
      <c r="HT104" s="554"/>
      <c r="HU104" s="554"/>
      <c r="HV104" s="554"/>
      <c r="HW104" s="554"/>
    </row>
    <row r="105" spans="1:231" x14ac:dyDescent="0.3">
      <c r="A105" s="7">
        <v>378</v>
      </c>
      <c r="B105" s="7">
        <f>COUNTIFS($D$3:D105,D105,$F$3:F105,F105)</f>
        <v>2</v>
      </c>
      <c r="C105" s="14">
        <v>12005</v>
      </c>
      <c r="D105" s="328" t="s">
        <v>1047</v>
      </c>
      <c r="E105" s="17" t="s">
        <v>1048</v>
      </c>
      <c r="F105" s="17" t="s">
        <v>1049</v>
      </c>
      <c r="G105" s="11">
        <f t="shared" si="71"/>
        <v>63</v>
      </c>
      <c r="H105" s="17" t="s">
        <v>763</v>
      </c>
      <c r="I105" s="469" t="s">
        <v>513</v>
      </c>
      <c r="J105" s="380" t="s">
        <v>35</v>
      </c>
      <c r="K105" s="17" t="s">
        <v>36</v>
      </c>
      <c r="L105" s="11">
        <v>7</v>
      </c>
      <c r="M105" s="17">
        <v>1</v>
      </c>
      <c r="N105" s="17" t="s">
        <v>38</v>
      </c>
      <c r="O105" s="11"/>
      <c r="P105" s="11" t="s">
        <v>482</v>
      </c>
      <c r="Q105" s="381"/>
      <c r="R105" s="381"/>
      <c r="S105" s="17"/>
      <c r="T105" s="471"/>
      <c r="U105" s="471"/>
      <c r="V105" s="903" t="s">
        <v>119</v>
      </c>
      <c r="W105" s="727"/>
      <c r="X105" s="472"/>
      <c r="Y105" s="473"/>
      <c r="Z105" s="760"/>
      <c r="AA105" s="215" t="s">
        <v>120</v>
      </c>
      <c r="AB105" s="378"/>
      <c r="AC105" s="576">
        <v>84</v>
      </c>
      <c r="AD105" s="576">
        <v>584</v>
      </c>
      <c r="AE105" s="761"/>
      <c r="AF105" s="761"/>
      <c r="AG105" s="156" t="s">
        <v>444</v>
      </c>
      <c r="AH105" s="556">
        <v>50</v>
      </c>
      <c r="AJ105" s="7"/>
      <c r="AK105" s="37"/>
      <c r="AL105" s="7"/>
      <c r="AM105" s="7"/>
      <c r="AN105" s="7"/>
      <c r="AO105" s="934">
        <v>24.1</v>
      </c>
      <c r="AP105" s="39">
        <v>71.2</v>
      </c>
      <c r="AQ105" s="40">
        <v>2.9</v>
      </c>
      <c r="AR105" s="41">
        <f t="shared" si="65"/>
        <v>98.200000000000017</v>
      </c>
      <c r="AS105" s="42">
        <f t="shared" si="66"/>
        <v>0.33848314606741575</v>
      </c>
      <c r="AT105" s="43">
        <f t="shared" si="67"/>
        <v>0.98160112359550566</v>
      </c>
      <c r="AU105" s="44">
        <f t="shared" si="68"/>
        <v>0.32523616734143046</v>
      </c>
      <c r="AV105" s="45">
        <v>19.906600000000001</v>
      </c>
      <c r="AW105" s="45">
        <f t="shared" si="69"/>
        <v>82.6</v>
      </c>
      <c r="AX105" s="46">
        <v>2.9884000000000004</v>
      </c>
      <c r="AY105" s="45">
        <v>12.4</v>
      </c>
      <c r="AZ105" s="7" t="s">
        <v>121</v>
      </c>
      <c r="BA105" s="235" t="s">
        <v>121</v>
      </c>
      <c r="BB105" s="48" t="s">
        <v>121</v>
      </c>
      <c r="BC105" s="80">
        <v>0</v>
      </c>
      <c r="BD105" s="80"/>
      <c r="BE105" s="45"/>
      <c r="BF105" s="45"/>
      <c r="BG105" s="45"/>
      <c r="BH105" s="45"/>
      <c r="BI105" s="194" t="s">
        <v>121</v>
      </c>
      <c r="BJ105" s="45">
        <v>40.200000000000003</v>
      </c>
      <c r="BK105" s="7">
        <v>59.8</v>
      </c>
      <c r="BL105" s="195">
        <f t="shared" si="57"/>
        <v>0.67224080267558539</v>
      </c>
      <c r="BM105" s="79">
        <v>0</v>
      </c>
      <c r="BN105" s="80">
        <f t="shared" si="64"/>
        <v>0</v>
      </c>
      <c r="BO105" s="7" t="s">
        <v>121</v>
      </c>
      <c r="BP105" s="7">
        <v>34</v>
      </c>
      <c r="BQ105" s="48">
        <v>45.7</v>
      </c>
      <c r="BR105" s="81"/>
      <c r="BS105" s="80">
        <f t="shared" si="72"/>
        <v>26.299999999999997</v>
      </c>
      <c r="BT105" s="49">
        <v>89.6</v>
      </c>
      <c r="BU105" s="49">
        <v>6819</v>
      </c>
      <c r="BV105" s="80">
        <f t="shared" si="48"/>
        <v>10.400000000000006</v>
      </c>
      <c r="BW105" s="346">
        <f t="shared" si="58"/>
        <v>66.500799999999998</v>
      </c>
      <c r="BX105" s="49">
        <v>12.7</v>
      </c>
      <c r="BY105" s="84">
        <f t="shared" si="49"/>
        <v>9.0424000000000007</v>
      </c>
      <c r="BZ105" s="49">
        <v>13.6</v>
      </c>
      <c r="CA105" s="84">
        <f t="shared" si="50"/>
        <v>9.6832000000000011</v>
      </c>
      <c r="CB105" s="49">
        <v>67.099999999999994</v>
      </c>
      <c r="CC105" s="84">
        <f t="shared" si="51"/>
        <v>47.775199999999998</v>
      </c>
      <c r="CD105" s="84">
        <v>0.5</v>
      </c>
      <c r="CE105" s="82" t="s">
        <v>121</v>
      </c>
      <c r="CF105" s="82" t="s">
        <v>121</v>
      </c>
      <c r="CG105" s="82" t="s">
        <v>121</v>
      </c>
      <c r="CH105" s="82" t="s">
        <v>121</v>
      </c>
      <c r="CI105" s="82" t="s">
        <v>121</v>
      </c>
      <c r="CJ105" s="82" t="s">
        <v>121</v>
      </c>
      <c r="CK105" s="82" t="s">
        <v>121</v>
      </c>
      <c r="CL105" s="45">
        <f t="shared" si="70"/>
        <v>0.93382352941176472</v>
      </c>
      <c r="CM105" s="7"/>
      <c r="CN105" s="7"/>
      <c r="CO105" s="618"/>
      <c r="CP105" s="13"/>
      <c r="CQ105" s="13"/>
      <c r="CR105" s="13"/>
      <c r="CS105" s="13"/>
      <c r="CT105" s="13"/>
      <c r="CU105" s="13"/>
      <c r="CV105" s="634"/>
      <c r="CW105" s="36"/>
      <c r="CX105" s="7"/>
      <c r="CY105" s="7"/>
      <c r="CZ105" s="121">
        <v>3</v>
      </c>
      <c r="DA105" s="7"/>
      <c r="DB105" s="111" t="s">
        <v>17</v>
      </c>
      <c r="DC105" s="201"/>
      <c r="DD105" s="122" t="s">
        <v>993</v>
      </c>
      <c r="DE105" s="11"/>
      <c r="DF105" s="11"/>
      <c r="DG105" s="11"/>
      <c r="DH105" s="11"/>
      <c r="DI105" s="10" t="s">
        <v>294</v>
      </c>
      <c r="DJ105" t="s">
        <v>444</v>
      </c>
      <c r="DK105" s="9">
        <v>2</v>
      </c>
      <c r="DL105" s="7"/>
      <c r="DM105" s="7"/>
      <c r="DN105" s="7"/>
      <c r="DO105" s="7"/>
      <c r="DP105" s="7"/>
      <c r="DQ105" s="7"/>
      <c r="DR105" s="11" t="s">
        <v>38</v>
      </c>
      <c r="DS105" s="11" t="s">
        <v>38</v>
      </c>
      <c r="DT105" s="11">
        <v>77</v>
      </c>
      <c r="DU105" s="11">
        <v>32.5</v>
      </c>
      <c r="DV105" s="11">
        <v>67.5</v>
      </c>
      <c r="DW105" s="11" t="s">
        <v>38</v>
      </c>
      <c r="DX105" s="11" t="s">
        <v>38</v>
      </c>
      <c r="DY105" s="11" t="s">
        <v>38</v>
      </c>
      <c r="DZ105" s="11" t="s">
        <v>38</v>
      </c>
      <c r="EA105" s="11">
        <v>0</v>
      </c>
      <c r="EB105" s="7" t="s">
        <v>451</v>
      </c>
      <c r="EC105" s="114"/>
      <c r="ED105" s="114"/>
      <c r="EE105" s="114"/>
      <c r="EF105" s="114"/>
      <c r="EG105" s="114"/>
      <c r="EH105" s="114"/>
      <c r="EI105" s="114"/>
      <c r="EJ105" s="114"/>
      <c r="EK105" s="114"/>
      <c r="EL105" s="114"/>
      <c r="EM105" s="114"/>
      <c r="EN105" s="114"/>
      <c r="EO105" s="114"/>
      <c r="EP105" s="557"/>
      <c r="EQ105" s="114"/>
      <c r="ER105" s="485">
        <v>12005</v>
      </c>
      <c r="ES105" s="762">
        <v>75</v>
      </c>
      <c r="ET105" s="762">
        <v>3193</v>
      </c>
      <c r="EU105" s="762">
        <v>4000</v>
      </c>
      <c r="EV105" s="762">
        <v>40560</v>
      </c>
      <c r="EW105" s="954">
        <v>513</v>
      </c>
      <c r="EX105" s="715">
        <f t="shared" si="60"/>
        <v>69.357599999999991</v>
      </c>
      <c r="EY105" s="959">
        <f t="shared" si="61"/>
        <v>485.50319999999994</v>
      </c>
      <c r="EZ105" s="117"/>
      <c r="FA105" s="117"/>
      <c r="FB105" s="117"/>
      <c r="FC105" s="117"/>
      <c r="FD105" s="763"/>
      <c r="FE105" s="592"/>
      <c r="FF105" s="592"/>
      <c r="FG105" s="716"/>
      <c r="FH105" s="975"/>
      <c r="FI105" s="612"/>
      <c r="FJ105" s="764"/>
      <c r="FK105" s="514"/>
      <c r="FL105" s="114"/>
      <c r="FM105" s="7"/>
      <c r="FN105" s="145">
        <f t="shared" si="54"/>
        <v>8.4000000000000005E-2</v>
      </c>
      <c r="FO105" s="114"/>
      <c r="FP105" s="43">
        <f t="shared" si="62"/>
        <v>16.066395239586594</v>
      </c>
      <c r="FQ105" s="146">
        <f t="shared" si="63"/>
        <v>6.9357599999999991E-2</v>
      </c>
      <c r="FR105" s="114"/>
      <c r="FS105" s="114"/>
      <c r="FT105" s="114"/>
      <c r="FU105" s="114"/>
      <c r="FV105" s="114"/>
      <c r="FW105" s="114"/>
      <c r="FX105" s="557"/>
      <c r="FY105" s="989"/>
      <c r="FZ105" s="550"/>
      <c r="GA105" s="11"/>
      <c r="GB105" s="550"/>
      <c r="GC105" s="554"/>
      <c r="GD105" s="554"/>
      <c r="GE105" s="554"/>
      <c r="GF105" s="554"/>
      <c r="GG105" s="554"/>
      <c r="GH105" s="554"/>
      <c r="GI105" s="554"/>
      <c r="GJ105" s="554"/>
      <c r="GK105" s="554"/>
      <c r="GL105" s="554"/>
      <c r="GM105" s="554"/>
      <c r="GN105" s="554"/>
      <c r="GO105" s="554"/>
      <c r="GP105" s="554"/>
      <c r="GQ105" s="554"/>
      <c r="GR105" s="554"/>
      <c r="GS105" s="554"/>
      <c r="GT105" s="554"/>
      <c r="GU105" s="554"/>
      <c r="GV105" s="554"/>
      <c r="GW105" s="554"/>
      <c r="GX105" s="554"/>
      <c r="GY105" s="554"/>
      <c r="GZ105" s="554"/>
      <c r="HA105" s="554"/>
      <c r="HB105" s="554"/>
      <c r="HC105" s="554"/>
      <c r="HD105" s="554"/>
      <c r="HE105" s="554"/>
      <c r="HF105" s="554"/>
      <c r="HG105" s="554"/>
      <c r="HH105" s="554"/>
      <c r="HI105" s="554"/>
      <c r="HJ105" s="554"/>
      <c r="HK105" s="554"/>
      <c r="HL105" s="554"/>
      <c r="HM105" s="554"/>
      <c r="HN105" s="554"/>
      <c r="HO105" s="554"/>
      <c r="HP105" s="554"/>
      <c r="HQ105" s="554"/>
      <c r="HR105" s="554"/>
      <c r="HS105" s="554"/>
      <c r="HT105" s="554"/>
      <c r="HU105" s="554"/>
      <c r="HV105" s="554"/>
      <c r="HW105" s="554"/>
    </row>
    <row r="106" spans="1:231" x14ac:dyDescent="0.3">
      <c r="A106" s="7">
        <v>379</v>
      </c>
      <c r="B106" s="7">
        <f>COUNTIFS($D$3:D106,D106,$F$3:F106,F106)</f>
        <v>1</v>
      </c>
      <c r="C106" s="14">
        <v>12011</v>
      </c>
      <c r="D106" s="328" t="s">
        <v>1179</v>
      </c>
      <c r="E106" s="17" t="s">
        <v>784</v>
      </c>
      <c r="F106" s="17" t="s">
        <v>1180</v>
      </c>
      <c r="G106" s="11">
        <f t="shared" si="71"/>
        <v>64</v>
      </c>
      <c r="H106" s="17" t="s">
        <v>1181</v>
      </c>
      <c r="I106" s="469" t="s">
        <v>1182</v>
      </c>
      <c r="J106" s="380" t="s">
        <v>35</v>
      </c>
      <c r="K106" s="17" t="s">
        <v>36</v>
      </c>
      <c r="L106" s="11">
        <v>40</v>
      </c>
      <c r="M106" s="17" t="s">
        <v>554</v>
      </c>
      <c r="N106" s="17" t="s">
        <v>38</v>
      </c>
      <c r="O106" s="11"/>
      <c r="P106" s="11" t="s">
        <v>482</v>
      </c>
      <c r="Q106" s="381"/>
      <c r="R106" s="381"/>
      <c r="S106" s="17"/>
      <c r="T106" s="471" t="s">
        <v>441</v>
      </c>
      <c r="U106" s="471"/>
      <c r="V106" s="472" t="s">
        <v>500</v>
      </c>
      <c r="W106" s="448"/>
      <c r="X106" s="472"/>
      <c r="Y106" s="473"/>
      <c r="Z106" s="760"/>
      <c r="AA106" s="215" t="s">
        <v>691</v>
      </c>
      <c r="AB106" s="11"/>
      <c r="AC106" s="449">
        <v>98</v>
      </c>
      <c r="AD106" s="449">
        <v>3900</v>
      </c>
      <c r="AE106" s="156"/>
      <c r="AF106" s="156"/>
      <c r="AG106" s="156" t="s">
        <v>444</v>
      </c>
      <c r="AH106" s="37">
        <v>250</v>
      </c>
      <c r="AJ106" s="7"/>
      <c r="AK106" s="37"/>
      <c r="AL106" s="7"/>
      <c r="AM106" s="7"/>
      <c r="AN106" s="7"/>
      <c r="AO106" s="934">
        <v>24.5</v>
      </c>
      <c r="AP106" s="39">
        <v>65.900000000000006</v>
      </c>
      <c r="AQ106" s="40">
        <v>9</v>
      </c>
      <c r="AR106" s="41">
        <f t="shared" si="65"/>
        <v>99.4</v>
      </c>
      <c r="AS106" s="42">
        <f t="shared" si="66"/>
        <v>0.37177541729893776</v>
      </c>
      <c r="AT106" s="43">
        <f t="shared" si="67"/>
        <v>3.3459787556904397</v>
      </c>
      <c r="AU106" s="44">
        <f t="shared" si="68"/>
        <v>0.32710280373831774</v>
      </c>
      <c r="AV106" s="45">
        <v>14.9695</v>
      </c>
      <c r="AW106" s="45">
        <f t="shared" si="69"/>
        <v>61.1</v>
      </c>
      <c r="AX106" s="227">
        <v>8.3055000000000003</v>
      </c>
      <c r="AY106" s="45">
        <v>33.9</v>
      </c>
      <c r="AZ106" s="7" t="s">
        <v>121</v>
      </c>
      <c r="BA106" s="235">
        <v>11.1</v>
      </c>
      <c r="BB106" s="48" t="s">
        <v>121</v>
      </c>
      <c r="BC106" s="80">
        <v>0.4</v>
      </c>
      <c r="BD106" s="80"/>
      <c r="BE106" s="45"/>
      <c r="BF106" s="45"/>
      <c r="BG106" s="45"/>
      <c r="BH106" s="45"/>
      <c r="BI106" s="194">
        <v>2.7</v>
      </c>
      <c r="BJ106" s="45">
        <v>56.2</v>
      </c>
      <c r="BK106" s="7">
        <v>43.8</v>
      </c>
      <c r="BL106" s="195">
        <f t="shared" si="57"/>
        <v>1.2831050228310503</v>
      </c>
      <c r="BM106" s="79">
        <v>0.3</v>
      </c>
      <c r="BN106" s="80">
        <f t="shared" si="64"/>
        <v>1.2244897959183674</v>
      </c>
      <c r="BO106" s="7" t="s">
        <v>121</v>
      </c>
      <c r="BP106" s="7">
        <v>17</v>
      </c>
      <c r="BQ106" s="48">
        <v>33.6</v>
      </c>
      <c r="BR106" s="81"/>
      <c r="BS106" s="80">
        <f t="shared" si="72"/>
        <v>28.2</v>
      </c>
      <c r="BT106" s="49">
        <v>89.7</v>
      </c>
      <c r="BU106" s="49">
        <v>7314</v>
      </c>
      <c r="BV106" s="80">
        <f t="shared" si="48"/>
        <v>10.299999999999997</v>
      </c>
      <c r="BW106" s="561">
        <f t="shared" si="58"/>
        <v>65.702300000000008</v>
      </c>
      <c r="BX106" s="49">
        <v>4.2</v>
      </c>
      <c r="BY106" s="84">
        <f t="shared" si="49"/>
        <v>2.7678000000000003</v>
      </c>
      <c r="BZ106" s="49">
        <v>24</v>
      </c>
      <c r="CA106" s="84">
        <f t="shared" si="50"/>
        <v>15.816000000000001</v>
      </c>
      <c r="CB106" s="49">
        <v>71.5</v>
      </c>
      <c r="CC106" s="84">
        <f t="shared" si="51"/>
        <v>47.118500000000004</v>
      </c>
      <c r="CD106" s="84">
        <v>2.3199999999999998</v>
      </c>
      <c r="CE106" s="82">
        <v>99.2</v>
      </c>
      <c r="CF106" s="82">
        <v>9949</v>
      </c>
      <c r="CG106" s="82">
        <v>96.8</v>
      </c>
      <c r="CH106" s="82">
        <v>8087</v>
      </c>
      <c r="CI106" s="82">
        <v>71.900000000000006</v>
      </c>
      <c r="CJ106" s="82">
        <v>79</v>
      </c>
      <c r="CK106" s="82">
        <v>5715</v>
      </c>
      <c r="CL106" s="45">
        <f t="shared" si="70"/>
        <v>0.17500000000000002</v>
      </c>
      <c r="CM106" s="7"/>
      <c r="CN106" s="7"/>
      <c r="CO106" s="618"/>
      <c r="CP106" s="13"/>
      <c r="CQ106" s="13"/>
      <c r="CR106" s="13"/>
      <c r="CS106" s="13"/>
      <c r="CT106" s="13"/>
      <c r="CU106" s="13"/>
      <c r="CV106" s="634"/>
      <c r="CW106" s="36"/>
      <c r="CX106" s="7"/>
      <c r="CY106" s="7"/>
      <c r="CZ106" s="7"/>
      <c r="DA106" s="7"/>
      <c r="DB106" s="111" t="s">
        <v>17</v>
      </c>
      <c r="DC106" s="201"/>
      <c r="DD106" s="122" t="s">
        <v>1161</v>
      </c>
      <c r="DE106" s="11"/>
      <c r="DF106" s="11"/>
      <c r="DG106" s="11"/>
      <c r="DH106" s="11"/>
      <c r="DI106" s="10" t="s">
        <v>294</v>
      </c>
      <c r="DJ106" t="s">
        <v>444</v>
      </c>
      <c r="DK106" s="9">
        <v>2</v>
      </c>
      <c r="DL106" s="7"/>
      <c r="DM106" s="7"/>
      <c r="DN106" s="7"/>
      <c r="DO106" s="7"/>
      <c r="DP106" s="7"/>
      <c r="DQ106" s="7"/>
      <c r="DR106" s="11" t="s">
        <v>38</v>
      </c>
      <c r="DS106" s="11" t="s">
        <v>38</v>
      </c>
      <c r="DT106" s="11" t="s">
        <v>38</v>
      </c>
      <c r="DU106" s="11" t="s">
        <v>38</v>
      </c>
      <c r="DV106" s="11" t="s">
        <v>38</v>
      </c>
      <c r="DW106" s="11" t="s">
        <v>38</v>
      </c>
      <c r="DX106" s="11" t="s">
        <v>38</v>
      </c>
      <c r="DY106" s="11" t="s">
        <v>38</v>
      </c>
      <c r="DZ106" s="11" t="s">
        <v>38</v>
      </c>
      <c r="EA106" s="11" t="s">
        <v>38</v>
      </c>
      <c r="EB106" s="7" t="s">
        <v>38</v>
      </c>
      <c r="EC106" s="114"/>
      <c r="ED106" s="114"/>
      <c r="EE106" s="114"/>
      <c r="EF106" s="114"/>
      <c r="EG106" s="7">
        <v>3</v>
      </c>
      <c r="EH106" s="114"/>
      <c r="EI106" s="114"/>
      <c r="EJ106" s="114"/>
      <c r="EK106" s="114"/>
      <c r="EL106" s="114"/>
      <c r="EM106" s="114"/>
      <c r="EN106" s="114"/>
      <c r="EO106" s="114"/>
      <c r="EP106" s="557"/>
      <c r="EQ106" s="114"/>
      <c r="ER106" s="485">
        <v>12011</v>
      </c>
      <c r="ES106" s="672">
        <v>75</v>
      </c>
      <c r="ET106" s="672">
        <v>5917</v>
      </c>
      <c r="EU106" s="672">
        <v>12000</v>
      </c>
      <c r="EV106" s="672">
        <v>40560</v>
      </c>
      <c r="EW106" s="673">
        <v>1943</v>
      </c>
      <c r="EX106" s="674">
        <f t="shared" si="60"/>
        <v>87.56453333333333</v>
      </c>
      <c r="EY106" s="489">
        <f t="shared" si="61"/>
        <v>3502.5813333333331</v>
      </c>
      <c r="EZ106" s="598"/>
      <c r="FA106" s="598"/>
      <c r="FB106" s="598"/>
      <c r="FC106" s="598"/>
      <c r="FD106" s="675"/>
      <c r="FE106" s="623"/>
      <c r="FF106" s="623"/>
      <c r="FG106" s="676"/>
      <c r="FH106" s="615"/>
      <c r="FI106" s="612"/>
      <c r="FJ106" s="616"/>
      <c r="FK106" s="514"/>
      <c r="FL106" s="114"/>
      <c r="FM106" s="7"/>
      <c r="FN106" s="145">
        <f t="shared" si="54"/>
        <v>9.8000000000000004E-2</v>
      </c>
      <c r="FO106" s="114"/>
      <c r="FP106" s="43">
        <f t="shared" si="62"/>
        <v>32.8375866148386</v>
      </c>
      <c r="FQ106" s="146">
        <f t="shared" si="63"/>
        <v>8.7564533333333333E-2</v>
      </c>
      <c r="FR106" s="114"/>
      <c r="FS106" s="114"/>
      <c r="FT106" s="114"/>
      <c r="FU106" s="114"/>
      <c r="FV106" s="114"/>
      <c r="FW106" s="114"/>
      <c r="FX106" s="557"/>
      <c r="FY106" s="989"/>
      <c r="FZ106" s="550"/>
      <c r="GA106" s="550"/>
      <c r="GB106" s="550"/>
      <c r="GC106" s="554"/>
      <c r="GD106" s="554"/>
      <c r="GE106" s="554"/>
      <c r="GF106" s="554"/>
      <c r="GG106" s="554"/>
      <c r="GH106" s="554"/>
      <c r="GI106" s="554"/>
      <c r="GJ106" s="554"/>
      <c r="GK106" s="554"/>
      <c r="GL106" s="554"/>
      <c r="GM106" s="554"/>
      <c r="GN106" s="554"/>
      <c r="GO106" s="554"/>
      <c r="GP106" s="554"/>
      <c r="GQ106" s="554"/>
      <c r="GR106" s="554"/>
      <c r="GS106" s="554"/>
      <c r="GT106" s="554"/>
      <c r="GU106" s="554"/>
      <c r="GV106" s="554"/>
      <c r="GW106" s="554"/>
      <c r="GX106" s="554"/>
      <c r="GY106" s="554"/>
      <c r="GZ106" s="554"/>
      <c r="HA106" s="554"/>
      <c r="HB106" s="554"/>
      <c r="HC106" s="554"/>
      <c r="HD106" s="554"/>
      <c r="HE106" s="554"/>
      <c r="HF106" s="554"/>
      <c r="HG106" s="554"/>
      <c r="HH106" s="554"/>
      <c r="HI106" s="554"/>
      <c r="HJ106" s="554"/>
      <c r="HK106" s="554"/>
      <c r="HL106" s="554"/>
      <c r="HM106" s="554"/>
      <c r="HN106" s="554"/>
      <c r="HO106" s="554"/>
      <c r="HP106" s="554"/>
      <c r="HQ106" s="554"/>
      <c r="HR106" s="554"/>
      <c r="HS106" s="554"/>
      <c r="HT106" s="554"/>
      <c r="HU106" s="554"/>
      <c r="HV106" s="554"/>
      <c r="HW106" s="554"/>
    </row>
    <row r="107" spans="1:231" x14ac:dyDescent="0.3">
      <c r="A107" s="7">
        <v>380</v>
      </c>
      <c r="B107" s="7">
        <f>COUNTIFS($D$3:D107,D107,$F$3:F107,F107)</f>
        <v>1</v>
      </c>
      <c r="C107" s="14">
        <v>12019</v>
      </c>
      <c r="D107" s="328" t="s">
        <v>1157</v>
      </c>
      <c r="E107" s="17" t="s">
        <v>1158</v>
      </c>
      <c r="F107" s="17" t="s">
        <v>1159</v>
      </c>
      <c r="G107" s="11">
        <f t="shared" si="71"/>
        <v>75</v>
      </c>
      <c r="H107" s="17" t="s">
        <v>1160</v>
      </c>
      <c r="I107" s="469" t="s">
        <v>511</v>
      </c>
      <c r="J107" s="380" t="s">
        <v>35</v>
      </c>
      <c r="K107" s="17" t="s">
        <v>36</v>
      </c>
      <c r="L107" s="11">
        <v>3</v>
      </c>
      <c r="M107" s="17">
        <v>1</v>
      </c>
      <c r="N107" s="17" t="s">
        <v>38</v>
      </c>
      <c r="O107" s="11"/>
      <c r="P107" s="11" t="s">
        <v>482</v>
      </c>
      <c r="Q107" s="381"/>
      <c r="R107" s="381"/>
      <c r="S107" s="17"/>
      <c r="T107" s="471"/>
      <c r="U107" s="471"/>
      <c r="V107" s="828" t="s">
        <v>119</v>
      </c>
      <c r="W107" s="727"/>
      <c r="X107" s="472"/>
      <c r="Y107" s="472"/>
      <c r="Z107" s="596"/>
      <c r="AA107" s="550" t="s">
        <v>120</v>
      </c>
      <c r="AB107" s="20"/>
      <c r="AC107" s="556">
        <v>102</v>
      </c>
      <c r="AD107" s="556">
        <v>304</v>
      </c>
      <c r="AE107" s="554"/>
      <c r="AF107" s="554"/>
      <c r="AG107" s="554" t="s">
        <v>128</v>
      </c>
      <c r="AH107" s="556">
        <v>50</v>
      </c>
      <c r="AJ107" s="7"/>
      <c r="AK107" s="37"/>
      <c r="AL107" s="7"/>
      <c r="AM107" s="7"/>
      <c r="AN107" s="7"/>
      <c r="AO107" s="934">
        <v>19.3</v>
      </c>
      <c r="AP107" s="39">
        <v>66.099999999999994</v>
      </c>
      <c r="AQ107" s="40">
        <v>14.3</v>
      </c>
      <c r="AR107" s="41">
        <f t="shared" si="65"/>
        <v>99.699999999999989</v>
      </c>
      <c r="AS107" s="42">
        <f t="shared" si="66"/>
        <v>0.291981845688351</v>
      </c>
      <c r="AT107" s="43">
        <f t="shared" si="67"/>
        <v>4.1753403933434194</v>
      </c>
      <c r="AU107" s="44">
        <f t="shared" si="68"/>
        <v>0.24004975124378114</v>
      </c>
      <c r="AV107" s="45">
        <v>17.215600000000002</v>
      </c>
      <c r="AW107" s="45">
        <f t="shared" si="69"/>
        <v>89.2</v>
      </c>
      <c r="AX107" s="46">
        <v>1.1194</v>
      </c>
      <c r="AY107" s="45">
        <v>5.8</v>
      </c>
      <c r="AZ107" s="7" t="s">
        <v>121</v>
      </c>
      <c r="BA107" s="235">
        <v>17.399999999999999</v>
      </c>
      <c r="BB107" s="48" t="s">
        <v>121</v>
      </c>
      <c r="BC107" s="80">
        <v>0.2</v>
      </c>
      <c r="BD107" s="80"/>
      <c r="BE107" s="45"/>
      <c r="BF107" s="45"/>
      <c r="BG107" s="45"/>
      <c r="BH107" s="45"/>
      <c r="BI107" s="194">
        <v>2.7</v>
      </c>
      <c r="BJ107" s="45">
        <v>50.6</v>
      </c>
      <c r="BK107" s="7">
        <v>49.4</v>
      </c>
      <c r="BL107" s="195">
        <f t="shared" si="57"/>
        <v>1.0242914979757085</v>
      </c>
      <c r="BM107" s="79">
        <v>0.4</v>
      </c>
      <c r="BN107" s="80">
        <f t="shared" si="64"/>
        <v>2.0725388601036268</v>
      </c>
      <c r="BO107" s="7" t="s">
        <v>121</v>
      </c>
      <c r="BP107" s="7">
        <v>17.8</v>
      </c>
      <c r="BQ107" s="48">
        <v>43.1</v>
      </c>
      <c r="BR107" s="81"/>
      <c r="BS107" s="80">
        <f t="shared" si="72"/>
        <v>29.3</v>
      </c>
      <c r="BT107" s="49">
        <v>93.7</v>
      </c>
      <c r="BU107" s="49">
        <v>4318</v>
      </c>
      <c r="BV107" s="80">
        <f t="shared" si="48"/>
        <v>6.2999999999999972</v>
      </c>
      <c r="BW107" s="561">
        <f t="shared" si="58"/>
        <v>65.571200000000005</v>
      </c>
      <c r="BX107" s="49">
        <v>7.8</v>
      </c>
      <c r="BY107" s="84">
        <f t="shared" si="49"/>
        <v>5.1557999999999993</v>
      </c>
      <c r="BZ107" s="49">
        <v>21.5</v>
      </c>
      <c r="CA107" s="84">
        <f t="shared" si="50"/>
        <v>14.211499999999999</v>
      </c>
      <c r="CB107" s="49">
        <v>69.900000000000006</v>
      </c>
      <c r="CC107" s="84">
        <f t="shared" si="51"/>
        <v>46.203900000000004</v>
      </c>
      <c r="CD107" s="84">
        <v>0.2</v>
      </c>
      <c r="CE107" s="82">
        <v>85.8</v>
      </c>
      <c r="CF107" s="82">
        <v>6574</v>
      </c>
      <c r="CG107" s="82">
        <v>78.099999999999994</v>
      </c>
      <c r="CH107" s="82">
        <v>5393</v>
      </c>
      <c r="CI107" s="82">
        <v>36.4</v>
      </c>
      <c r="CJ107" s="82">
        <v>49.3</v>
      </c>
      <c r="CK107" s="82">
        <v>4479</v>
      </c>
      <c r="CL107" s="45">
        <f t="shared" si="70"/>
        <v>0.36279069767441857</v>
      </c>
      <c r="CM107" s="7"/>
      <c r="CN107" s="7"/>
      <c r="CO107" s="618"/>
      <c r="CP107" s="13"/>
      <c r="CQ107" s="13"/>
      <c r="CR107" s="13"/>
      <c r="CS107" s="13"/>
      <c r="CT107" s="13"/>
      <c r="CU107" s="13"/>
      <c r="CV107" s="634"/>
      <c r="CW107" s="36"/>
      <c r="CX107" s="7"/>
      <c r="CY107" s="7"/>
      <c r="CZ107" s="121">
        <v>3</v>
      </c>
      <c r="DA107" s="7"/>
      <c r="DB107" s="111" t="s">
        <v>17</v>
      </c>
      <c r="DC107" s="201"/>
      <c r="DD107" s="122" t="s">
        <v>1161</v>
      </c>
      <c r="DE107" s="11"/>
      <c r="DF107" s="11"/>
      <c r="DG107" s="11"/>
      <c r="DH107" s="11"/>
      <c r="DI107" s="10" t="s">
        <v>294</v>
      </c>
      <c r="DJ107" t="s">
        <v>128</v>
      </c>
      <c r="DK107" s="9">
        <v>2</v>
      </c>
      <c r="DL107" s="7"/>
      <c r="DM107" s="7"/>
      <c r="DN107" s="7"/>
      <c r="DO107" s="7"/>
      <c r="DP107" s="7"/>
      <c r="DQ107" s="7"/>
      <c r="DR107" s="11" t="s">
        <v>38</v>
      </c>
      <c r="DS107" s="11" t="s">
        <v>38</v>
      </c>
      <c r="DT107" s="11">
        <v>133</v>
      </c>
      <c r="DU107" s="11">
        <v>51.9</v>
      </c>
      <c r="DV107" s="11">
        <v>48.1</v>
      </c>
      <c r="DW107" s="11" t="s">
        <v>38</v>
      </c>
      <c r="DX107" s="11" t="s">
        <v>38</v>
      </c>
      <c r="DY107" s="11" t="s">
        <v>38</v>
      </c>
      <c r="DZ107" s="11" t="s">
        <v>38</v>
      </c>
      <c r="EA107" s="11">
        <v>0</v>
      </c>
      <c r="EB107" s="7" t="s">
        <v>451</v>
      </c>
      <c r="EC107" s="114"/>
      <c r="ED107" s="114"/>
      <c r="EE107" s="114"/>
      <c r="EF107" s="114"/>
      <c r="EG107" s="114"/>
      <c r="EH107" s="114"/>
      <c r="EI107" s="114"/>
      <c r="EJ107" s="114"/>
      <c r="EK107" s="114"/>
      <c r="EL107" s="114"/>
      <c r="EM107" s="114"/>
      <c r="EN107" s="114"/>
      <c r="EO107" s="114"/>
      <c r="EP107" s="557"/>
      <c r="EQ107" s="114"/>
      <c r="ER107" s="485">
        <v>12019</v>
      </c>
      <c r="ES107" s="954">
        <v>75</v>
      </c>
      <c r="ET107" s="954">
        <v>4683</v>
      </c>
      <c r="EU107" s="954">
        <v>4000</v>
      </c>
      <c r="EV107" s="954">
        <v>40560</v>
      </c>
      <c r="EW107" s="954">
        <v>751</v>
      </c>
      <c r="EX107" s="715">
        <f t="shared" si="60"/>
        <v>101.5352</v>
      </c>
      <c r="EY107" s="959">
        <f t="shared" si="61"/>
        <v>304.60559999999998</v>
      </c>
      <c r="EZ107" s="557"/>
      <c r="FA107" s="557"/>
      <c r="FB107" s="557"/>
      <c r="FC107" s="557"/>
      <c r="FD107" s="592"/>
      <c r="FE107" s="592"/>
      <c r="FF107" s="592"/>
      <c r="FG107" s="716"/>
      <c r="FH107" s="975"/>
      <c r="FI107" s="612"/>
      <c r="FJ107" s="732"/>
      <c r="FK107" s="553"/>
      <c r="FL107" s="114"/>
      <c r="FM107" s="7"/>
      <c r="FN107" s="145">
        <f t="shared" si="54"/>
        <v>0.10199999999999999</v>
      </c>
      <c r="FO107" s="114"/>
      <c r="FP107" s="43">
        <f t="shared" si="62"/>
        <v>16.036728592782403</v>
      </c>
      <c r="FQ107" s="146">
        <f t="shared" si="63"/>
        <v>0.10153520000000001</v>
      </c>
      <c r="FR107" s="114"/>
      <c r="FS107" s="114"/>
      <c r="FT107" s="114"/>
      <c r="FU107" s="114"/>
      <c r="FV107" s="114"/>
      <c r="FW107" s="114"/>
      <c r="FX107" s="557"/>
      <c r="FY107" s="989"/>
      <c r="FZ107" s="550"/>
      <c r="GA107" s="11"/>
      <c r="GB107" s="550"/>
      <c r="GC107" s="554"/>
      <c r="GD107" s="554"/>
      <c r="GE107" s="554"/>
      <c r="GF107" s="554"/>
      <c r="GG107" s="554"/>
      <c r="GH107" s="554"/>
      <c r="GI107" s="554"/>
      <c r="GJ107" s="554"/>
      <c r="GK107" s="554"/>
      <c r="GL107" s="554"/>
      <c r="GM107" s="554"/>
      <c r="GN107" s="554"/>
      <c r="GO107" s="554"/>
      <c r="GP107" s="554"/>
      <c r="GQ107" s="554"/>
      <c r="GR107" s="554"/>
      <c r="GS107" s="554"/>
      <c r="GT107" s="554"/>
      <c r="GU107" s="554"/>
      <c r="GV107" s="554"/>
      <c r="GW107" s="554"/>
      <c r="GX107" s="554"/>
      <c r="GY107" s="554"/>
      <c r="GZ107" s="554"/>
      <c r="HA107" s="554"/>
      <c r="HB107" s="554"/>
      <c r="HC107" s="554"/>
      <c r="HD107" s="554"/>
      <c r="HE107" s="554"/>
      <c r="HF107" s="554"/>
      <c r="HG107" s="554"/>
      <c r="HH107" s="554"/>
      <c r="HI107" s="554"/>
      <c r="HJ107" s="554"/>
      <c r="HK107" s="554"/>
      <c r="HL107" s="554"/>
      <c r="HM107" s="554"/>
      <c r="HN107" s="554"/>
      <c r="HO107" s="554"/>
      <c r="HP107" s="554"/>
      <c r="HQ107" s="554"/>
      <c r="HR107" s="554"/>
      <c r="HS107" s="554"/>
      <c r="HT107" s="554"/>
      <c r="HU107" s="554"/>
      <c r="HV107" s="554"/>
      <c r="HW107" s="554"/>
    </row>
    <row r="108" spans="1:231" x14ac:dyDescent="0.3">
      <c r="A108" s="7">
        <v>382</v>
      </c>
      <c r="B108" s="7">
        <f>COUNTIFS($D$3:D108,D108,$F$3:F108,F108)</f>
        <v>1</v>
      </c>
      <c r="C108" s="14">
        <v>12033</v>
      </c>
      <c r="D108" s="328" t="s">
        <v>943</v>
      </c>
      <c r="E108" s="17" t="s">
        <v>944</v>
      </c>
      <c r="F108" s="17">
        <v>6056191581</v>
      </c>
      <c r="G108" s="11">
        <f t="shared" si="71"/>
        <v>59</v>
      </c>
      <c r="H108" s="17" t="s">
        <v>480</v>
      </c>
      <c r="I108" s="469" t="s">
        <v>673</v>
      </c>
      <c r="J108" s="380" t="s">
        <v>35</v>
      </c>
      <c r="K108" s="17" t="s">
        <v>36</v>
      </c>
      <c r="L108" s="11">
        <v>8</v>
      </c>
      <c r="M108" s="17" t="s">
        <v>945</v>
      </c>
      <c r="N108" s="17" t="s">
        <v>38</v>
      </c>
      <c r="O108" s="11"/>
      <c r="P108" s="11" t="s">
        <v>482</v>
      </c>
      <c r="Q108" s="381"/>
      <c r="R108" s="381"/>
      <c r="S108" s="17"/>
      <c r="T108" s="471" t="s">
        <v>441</v>
      </c>
      <c r="U108" s="471"/>
      <c r="V108" s="473" t="s">
        <v>500</v>
      </c>
      <c r="W108" s="448"/>
      <c r="X108" s="472"/>
      <c r="Y108" s="473"/>
      <c r="Z108" s="596"/>
      <c r="AA108" s="550" t="s">
        <v>443</v>
      </c>
      <c r="AB108" s="11"/>
      <c r="AC108" s="556">
        <v>186</v>
      </c>
      <c r="AD108" s="556">
        <v>1500</v>
      </c>
      <c r="AE108" s="554"/>
      <c r="AF108" s="554"/>
      <c r="AG108" s="554" t="s">
        <v>128</v>
      </c>
      <c r="AH108" s="37">
        <v>150</v>
      </c>
      <c r="AK108" s="37"/>
      <c r="AL108" s="7"/>
      <c r="AM108" s="7"/>
      <c r="AN108" s="7"/>
      <c r="AO108" s="934">
        <v>11.2</v>
      </c>
      <c r="AP108" s="39">
        <v>80.3</v>
      </c>
      <c r="AQ108" s="40">
        <v>6.75</v>
      </c>
      <c r="AR108" s="41">
        <f t="shared" si="65"/>
        <v>98.25</v>
      </c>
      <c r="AS108" s="42">
        <f t="shared" si="66"/>
        <v>0.13947696139476962</v>
      </c>
      <c r="AT108" s="43">
        <f t="shared" si="67"/>
        <v>0.94146948941469488</v>
      </c>
      <c r="AU108" s="44">
        <f t="shared" si="68"/>
        <v>0.12866168868466399</v>
      </c>
      <c r="AV108" s="45">
        <v>8.9600000000000009</v>
      </c>
      <c r="AW108" s="45">
        <f t="shared" si="69"/>
        <v>80</v>
      </c>
      <c r="AX108" s="46">
        <v>1.68</v>
      </c>
      <c r="AY108" s="45">
        <v>15</v>
      </c>
      <c r="AZ108" s="7" t="s">
        <v>121</v>
      </c>
      <c r="BA108" s="235">
        <v>8.43</v>
      </c>
      <c r="BB108" s="48" t="s">
        <v>121</v>
      </c>
      <c r="BC108" s="80">
        <v>9.92E-3</v>
      </c>
      <c r="BD108" s="80"/>
      <c r="BE108" s="45"/>
      <c r="BF108" s="45"/>
      <c r="BG108" s="45"/>
      <c r="BH108" s="45"/>
      <c r="BI108" s="194">
        <v>0.87</v>
      </c>
      <c r="BJ108" s="45">
        <v>25</v>
      </c>
      <c r="BK108" s="7">
        <v>75</v>
      </c>
      <c r="BL108" s="78">
        <f t="shared" si="57"/>
        <v>0.33333333333333331</v>
      </c>
      <c r="BM108" s="79">
        <v>7.9000000000000001E-2</v>
      </c>
      <c r="BN108" s="80">
        <f t="shared" si="64"/>
        <v>0.7053571428571429</v>
      </c>
      <c r="BO108" s="7" t="s">
        <v>121</v>
      </c>
      <c r="BP108" s="7">
        <v>27.7</v>
      </c>
      <c r="BQ108" s="48">
        <v>32</v>
      </c>
      <c r="BR108" s="81"/>
      <c r="BS108" s="80">
        <f t="shared" si="72"/>
        <v>41.2</v>
      </c>
      <c r="BT108" s="49">
        <v>83.6</v>
      </c>
      <c r="BU108" s="49">
        <v>7633</v>
      </c>
      <c r="BV108" s="80">
        <f t="shared" si="48"/>
        <v>16.400000000000006</v>
      </c>
      <c r="BW108" s="561">
        <f t="shared" si="58"/>
        <v>80.139399999999995</v>
      </c>
      <c r="BX108" s="49">
        <v>20.2</v>
      </c>
      <c r="BY108" s="84">
        <f t="shared" si="49"/>
        <v>16.220600000000001</v>
      </c>
      <c r="BZ108" s="49">
        <v>21</v>
      </c>
      <c r="CA108" s="84">
        <f t="shared" si="50"/>
        <v>16.863</v>
      </c>
      <c r="CB108" s="49">
        <v>58.6</v>
      </c>
      <c r="CC108" s="84">
        <f t="shared" si="51"/>
        <v>47.055799999999998</v>
      </c>
      <c r="CD108" s="84">
        <v>0.27</v>
      </c>
      <c r="CE108" s="82">
        <v>99.7</v>
      </c>
      <c r="CF108" s="82">
        <v>7703</v>
      </c>
      <c r="CG108" s="82">
        <v>97.9</v>
      </c>
      <c r="CH108" s="82">
        <v>5680</v>
      </c>
      <c r="CI108" s="82">
        <v>79.099999999999994</v>
      </c>
      <c r="CJ108" s="82">
        <v>87.2</v>
      </c>
      <c r="CK108" s="82">
        <v>4411</v>
      </c>
      <c r="CL108" s="45">
        <f t="shared" si="70"/>
        <v>0.96190476190476182</v>
      </c>
      <c r="CM108" s="7"/>
      <c r="CN108" s="7"/>
      <c r="CO108" s="618"/>
      <c r="CP108" s="13"/>
      <c r="CQ108" s="13"/>
      <c r="CR108" s="13"/>
      <c r="CS108" s="13"/>
      <c r="CT108" s="13"/>
      <c r="CU108" s="13"/>
      <c r="CV108" s="634"/>
      <c r="CW108" s="36"/>
      <c r="CX108" s="7"/>
      <c r="CY108" s="7"/>
      <c r="CZ108" s="7"/>
      <c r="DA108" s="7"/>
      <c r="DB108" s="111" t="s">
        <v>17</v>
      </c>
      <c r="DC108" s="201"/>
      <c r="DD108" s="122" t="s">
        <v>896</v>
      </c>
      <c r="DE108" s="11"/>
      <c r="DF108" s="11"/>
      <c r="DG108" s="11"/>
      <c r="DH108" s="11"/>
      <c r="DI108" s="10" t="s">
        <v>294</v>
      </c>
      <c r="DJ108" t="s">
        <v>128</v>
      </c>
      <c r="DK108" s="9">
        <v>2</v>
      </c>
      <c r="DL108" s="7"/>
      <c r="DM108" s="7"/>
      <c r="DN108" s="7"/>
      <c r="DO108" s="7"/>
      <c r="DP108" s="7"/>
      <c r="DQ108" s="7"/>
      <c r="DR108" s="11" t="s">
        <v>38</v>
      </c>
      <c r="DS108" s="11" t="s">
        <v>38</v>
      </c>
      <c r="DT108" s="11">
        <v>262</v>
      </c>
      <c r="DU108" s="11">
        <v>20.6</v>
      </c>
      <c r="DV108" s="11">
        <v>79.400000000000006</v>
      </c>
      <c r="DW108" s="11" t="s">
        <v>38</v>
      </c>
      <c r="DX108" s="11" t="s">
        <v>38</v>
      </c>
      <c r="DY108" s="11" t="s">
        <v>38</v>
      </c>
      <c r="DZ108" s="11" t="s">
        <v>38</v>
      </c>
      <c r="EA108" s="11">
        <v>0</v>
      </c>
      <c r="EB108" s="7" t="s">
        <v>451</v>
      </c>
      <c r="EC108" s="114"/>
      <c r="ED108" s="114"/>
      <c r="EE108" s="114"/>
      <c r="EF108" s="114"/>
      <c r="EG108" s="114"/>
      <c r="EH108" s="114"/>
      <c r="EI108" s="114"/>
      <c r="EJ108" s="114"/>
      <c r="EK108" s="114"/>
      <c r="EL108" s="114"/>
      <c r="EM108" s="114"/>
      <c r="EN108" s="114"/>
      <c r="EO108" s="114"/>
      <c r="EP108" s="557"/>
      <c r="EQ108" s="114"/>
      <c r="ER108" s="485">
        <v>12033</v>
      </c>
      <c r="ES108" s="954">
        <v>75</v>
      </c>
      <c r="ET108" s="954">
        <v>11077</v>
      </c>
      <c r="EU108" s="954">
        <v>8000</v>
      </c>
      <c r="EV108" s="954">
        <v>40560</v>
      </c>
      <c r="EW108" s="954">
        <v>2491</v>
      </c>
      <c r="EX108" s="715">
        <f t="shared" si="60"/>
        <v>168.39160000000001</v>
      </c>
      <c r="EY108" s="959">
        <f t="shared" si="61"/>
        <v>1347.1328000000001</v>
      </c>
      <c r="EZ108" s="557"/>
      <c r="FA108" s="557"/>
      <c r="FB108" s="557"/>
      <c r="FC108" s="557"/>
      <c r="FD108" s="592"/>
      <c r="FE108" s="592"/>
      <c r="FF108" s="592"/>
      <c r="FG108" s="716"/>
      <c r="FH108" s="975"/>
      <c r="FI108" s="612"/>
      <c r="FJ108" s="616"/>
      <c r="FK108" s="553"/>
      <c r="FL108" s="114"/>
      <c r="FM108" s="7"/>
      <c r="FN108" s="145">
        <f t="shared" si="54"/>
        <v>0.186</v>
      </c>
      <c r="FO108" s="114"/>
      <c r="FP108" s="43">
        <f t="shared" si="62"/>
        <v>22.488038277511961</v>
      </c>
      <c r="FQ108" s="146">
        <f t="shared" si="63"/>
        <v>0.1683916</v>
      </c>
      <c r="FR108" s="114"/>
      <c r="FS108" s="114"/>
      <c r="FT108" s="114"/>
      <c r="FU108" s="114"/>
      <c r="FV108" s="114"/>
      <c r="FW108" s="114"/>
      <c r="FX108" s="557"/>
      <c r="FY108" s="989"/>
      <c r="FZ108" s="550"/>
      <c r="GA108" s="11"/>
      <c r="GB108" s="550"/>
      <c r="GC108" s="554"/>
      <c r="GD108" s="554"/>
      <c r="GE108" s="554"/>
      <c r="GF108" s="554"/>
      <c r="GG108" s="554"/>
      <c r="GH108" s="554"/>
      <c r="GI108" s="554"/>
      <c r="GJ108" s="554"/>
      <c r="GK108" s="554"/>
      <c r="GL108" s="554"/>
      <c r="GM108" s="554"/>
      <c r="GN108" s="554"/>
      <c r="GO108" s="554"/>
      <c r="GP108" s="554"/>
      <c r="GQ108" s="554"/>
      <c r="GR108" s="554"/>
      <c r="GS108" s="554"/>
      <c r="GT108" s="554"/>
      <c r="GU108" s="554"/>
      <c r="GV108" s="554"/>
      <c r="GW108" s="554"/>
      <c r="GX108" s="554"/>
      <c r="GY108" s="554"/>
      <c r="GZ108" s="554"/>
      <c r="HA108" s="554"/>
      <c r="HB108" s="554"/>
      <c r="HC108" s="554"/>
      <c r="HD108" s="554"/>
      <c r="HE108" s="554"/>
      <c r="HF108" s="554"/>
      <c r="HG108" s="554"/>
      <c r="HH108" s="554"/>
      <c r="HI108" s="554"/>
      <c r="HJ108" s="554"/>
      <c r="HK108" s="554"/>
      <c r="HL108" s="554"/>
      <c r="HM108" s="554"/>
      <c r="HN108" s="554"/>
      <c r="HO108" s="554"/>
      <c r="HP108" s="554"/>
      <c r="HQ108" s="554"/>
      <c r="HR108" s="554"/>
      <c r="HS108" s="554"/>
      <c r="HT108" s="554"/>
      <c r="HU108" s="554"/>
      <c r="HV108" s="554"/>
      <c r="HW108" s="554"/>
    </row>
    <row r="109" spans="1:231" x14ac:dyDescent="0.3">
      <c r="A109" s="7">
        <v>385</v>
      </c>
      <c r="B109" s="7">
        <f>COUNTIFS($D$3:D109,D109,$F$3:F109,F109)</f>
        <v>1</v>
      </c>
      <c r="C109" s="14">
        <v>12047</v>
      </c>
      <c r="D109" s="328" t="s">
        <v>1222</v>
      </c>
      <c r="E109" s="17" t="s">
        <v>564</v>
      </c>
      <c r="F109" s="17">
        <v>450923416</v>
      </c>
      <c r="G109" s="11">
        <f t="shared" si="71"/>
        <v>74</v>
      </c>
      <c r="H109" s="17" t="s">
        <v>1223</v>
      </c>
      <c r="I109" s="469" t="s">
        <v>1224</v>
      </c>
      <c r="J109" s="380" t="s">
        <v>35</v>
      </c>
      <c r="K109" s="17" t="s">
        <v>36</v>
      </c>
      <c r="L109" s="11">
        <v>7</v>
      </c>
      <c r="M109" s="17">
        <v>2</v>
      </c>
      <c r="N109" s="17" t="s">
        <v>38</v>
      </c>
      <c r="O109" s="11"/>
      <c r="P109" s="11" t="s">
        <v>482</v>
      </c>
      <c r="Q109" s="381"/>
      <c r="R109" s="381"/>
      <c r="S109" s="17"/>
      <c r="T109" s="471" t="s">
        <v>441</v>
      </c>
      <c r="U109" s="471"/>
      <c r="V109" s="472" t="s">
        <v>500</v>
      </c>
      <c r="W109" s="448"/>
      <c r="X109" s="472"/>
      <c r="Y109" s="472"/>
      <c r="Z109" s="596"/>
      <c r="AA109" s="550" t="s">
        <v>443</v>
      </c>
      <c r="AB109" s="20"/>
      <c r="AC109" s="556">
        <v>93</v>
      </c>
      <c r="AD109" s="556">
        <v>650</v>
      </c>
      <c r="AE109" s="554"/>
      <c r="AF109" s="554"/>
      <c r="AG109" s="554" t="s">
        <v>444</v>
      </c>
      <c r="AH109" s="556">
        <v>50</v>
      </c>
      <c r="AK109" s="37"/>
      <c r="AL109" s="7"/>
      <c r="AM109" s="7"/>
      <c r="AN109" s="7"/>
      <c r="AO109" s="934">
        <v>31.5</v>
      </c>
      <c r="AP109" s="39">
        <v>64.8</v>
      </c>
      <c r="AQ109" s="40">
        <v>3.68</v>
      </c>
      <c r="AR109" s="41">
        <f t="shared" si="65"/>
        <v>99.98</v>
      </c>
      <c r="AS109" s="42">
        <f t="shared" si="66"/>
        <v>0.4861111111111111</v>
      </c>
      <c r="AT109" s="43">
        <f t="shared" si="67"/>
        <v>1.788888888888889</v>
      </c>
      <c r="AU109" s="44">
        <f t="shared" si="68"/>
        <v>0.45998831775700932</v>
      </c>
      <c r="AV109" s="45">
        <v>29.020949999999999</v>
      </c>
      <c r="AW109" s="45">
        <f t="shared" si="69"/>
        <v>92.13</v>
      </c>
      <c r="AX109" s="46">
        <v>0.90405000000000002</v>
      </c>
      <c r="AY109" s="45">
        <v>2.87</v>
      </c>
      <c r="AZ109" s="7" t="s">
        <v>121</v>
      </c>
      <c r="BA109" s="235">
        <v>41.3</v>
      </c>
      <c r="BB109" s="48" t="s">
        <v>121</v>
      </c>
      <c r="BC109" s="80">
        <v>0.12</v>
      </c>
      <c r="BD109" s="80"/>
      <c r="BE109" s="45"/>
      <c r="BF109" s="45"/>
      <c r="BG109" s="45"/>
      <c r="BH109" s="45"/>
      <c r="BI109" s="194">
        <v>4.6900000000000004</v>
      </c>
      <c r="BJ109" s="45">
        <v>58.9</v>
      </c>
      <c r="BK109" s="7">
        <v>40.9</v>
      </c>
      <c r="BL109" s="195">
        <f t="shared" si="57"/>
        <v>1.4400977995110025</v>
      </c>
      <c r="BM109" s="79">
        <v>0.28999999999999998</v>
      </c>
      <c r="BN109" s="80">
        <f t="shared" si="64"/>
        <v>0.92063492063492047</v>
      </c>
      <c r="BO109" s="7" t="s">
        <v>121</v>
      </c>
      <c r="BP109" s="7">
        <v>33.1</v>
      </c>
      <c r="BQ109" s="48">
        <v>58.5</v>
      </c>
      <c r="BR109" s="81"/>
      <c r="BS109" s="80">
        <f t="shared" si="72"/>
        <v>49</v>
      </c>
      <c r="BT109" s="49">
        <v>92.3</v>
      </c>
      <c r="BU109" s="49">
        <v>7679</v>
      </c>
      <c r="BV109" s="80">
        <f t="shared" ref="BV109:BV133" si="73">100-BT109</f>
        <v>7.7000000000000028</v>
      </c>
      <c r="BW109" s="561">
        <f t="shared" si="58"/>
        <v>64.281599999999997</v>
      </c>
      <c r="BX109" s="49">
        <v>19.899999999999999</v>
      </c>
      <c r="BY109" s="84">
        <f t="shared" ref="BY109:BY140" si="74">BX109*AP109/100</f>
        <v>12.895199999999997</v>
      </c>
      <c r="BZ109" s="49">
        <v>29.1</v>
      </c>
      <c r="CA109" s="84">
        <f t="shared" ref="CA109:CA140" si="75">BZ109*AP109/100</f>
        <v>18.8568</v>
      </c>
      <c r="CB109" s="49">
        <v>50.2</v>
      </c>
      <c r="CC109" s="84">
        <f t="shared" ref="CC109:CC140" si="76">CB109*AP109/100</f>
        <v>32.529600000000002</v>
      </c>
      <c r="CD109" s="84">
        <v>0.12</v>
      </c>
      <c r="CE109" s="82">
        <v>99.3</v>
      </c>
      <c r="CF109" s="82">
        <v>9709</v>
      </c>
      <c r="CG109" s="82">
        <v>98.2</v>
      </c>
      <c r="CH109" s="82">
        <v>7404</v>
      </c>
      <c r="CI109" s="82">
        <v>91.2</v>
      </c>
      <c r="CJ109" s="82">
        <v>94.9</v>
      </c>
      <c r="CK109" s="82">
        <v>6018</v>
      </c>
      <c r="CL109" s="45">
        <f t="shared" si="70"/>
        <v>0.68384879725085901</v>
      </c>
      <c r="CM109" s="7"/>
      <c r="CN109" s="7"/>
      <c r="CO109" s="618"/>
      <c r="CP109" s="13"/>
      <c r="CQ109" s="13"/>
      <c r="CR109" s="13"/>
      <c r="CS109" s="13"/>
      <c r="CT109" s="13"/>
      <c r="CU109" s="13"/>
      <c r="CV109" s="634"/>
      <c r="CW109" s="36"/>
      <c r="CX109" s="7"/>
      <c r="CY109" s="7"/>
      <c r="CZ109" s="7"/>
      <c r="DA109" s="7"/>
      <c r="DB109" s="111" t="s">
        <v>884</v>
      </c>
      <c r="DC109" s="201"/>
      <c r="DD109" s="122" t="s">
        <v>1225</v>
      </c>
      <c r="DE109" s="11"/>
      <c r="DF109" s="11"/>
      <c r="DG109" s="11"/>
      <c r="DH109" s="11"/>
      <c r="DI109" s="10" t="s">
        <v>297</v>
      </c>
      <c r="DJ109" t="s">
        <v>444</v>
      </c>
      <c r="DK109" s="9">
        <v>2</v>
      </c>
      <c r="DL109" s="7"/>
      <c r="DM109" s="7"/>
      <c r="DN109" s="7"/>
      <c r="DO109" s="7"/>
      <c r="DP109" s="7"/>
      <c r="DQ109" s="7"/>
      <c r="DR109" s="11" t="s">
        <v>38</v>
      </c>
      <c r="DS109" s="11" t="s">
        <v>38</v>
      </c>
      <c r="DT109" s="11">
        <v>148</v>
      </c>
      <c r="DU109" s="11">
        <v>12.8</v>
      </c>
      <c r="DV109" s="11">
        <v>87.2</v>
      </c>
      <c r="DW109" s="11" t="s">
        <v>38</v>
      </c>
      <c r="DX109" s="11" t="s">
        <v>38</v>
      </c>
      <c r="DY109" s="11" t="s">
        <v>38</v>
      </c>
      <c r="DZ109" s="11" t="s">
        <v>38</v>
      </c>
      <c r="EA109" s="11">
        <v>0</v>
      </c>
      <c r="EB109" s="7" t="s">
        <v>451</v>
      </c>
      <c r="EC109" s="114"/>
      <c r="ED109" s="114"/>
      <c r="EE109" s="114"/>
      <c r="EF109" s="114"/>
      <c r="EG109" s="114"/>
      <c r="EH109" s="114"/>
      <c r="EI109" s="114"/>
      <c r="EJ109" s="114"/>
      <c r="EK109" s="114"/>
      <c r="EL109" s="114"/>
      <c r="EM109" s="114"/>
      <c r="EN109" s="114"/>
      <c r="EO109" s="114"/>
      <c r="EP109" s="557"/>
      <c r="EQ109" s="114"/>
      <c r="ER109" s="485">
        <v>12047</v>
      </c>
      <c r="ES109" s="954">
        <v>75</v>
      </c>
      <c r="ET109" s="954">
        <v>6872</v>
      </c>
      <c r="EU109" s="954">
        <v>12000</v>
      </c>
      <c r="EV109" s="954">
        <v>40560</v>
      </c>
      <c r="EW109" s="954">
        <v>1992</v>
      </c>
      <c r="EX109" s="715">
        <f t="shared" si="60"/>
        <v>89.772800000000004</v>
      </c>
      <c r="EY109" s="959">
        <f t="shared" si="61"/>
        <v>628.40960000000007</v>
      </c>
      <c r="EZ109" s="557"/>
      <c r="FA109" s="557"/>
      <c r="FB109" s="557"/>
      <c r="FC109" s="557"/>
      <c r="FD109" s="592"/>
      <c r="FE109" s="592"/>
      <c r="FF109" s="592"/>
      <c r="FG109" s="716"/>
      <c r="FH109" s="975"/>
      <c r="FI109" s="612"/>
      <c r="FJ109" s="732"/>
      <c r="FK109" s="553"/>
      <c r="FL109" s="114"/>
      <c r="FM109" s="7"/>
      <c r="FN109" s="145">
        <f t="shared" ref="FN109:FN133" si="77">AC109/1000</f>
        <v>9.2999999999999999E-2</v>
      </c>
      <c r="FO109" s="114"/>
      <c r="FP109" s="43">
        <f t="shared" si="62"/>
        <v>28.987194412107101</v>
      </c>
      <c r="FQ109" s="146">
        <f t="shared" si="63"/>
        <v>8.97728E-2</v>
      </c>
      <c r="FR109" s="114"/>
      <c r="FS109" s="114"/>
      <c r="FT109" s="114"/>
      <c r="FU109" s="114"/>
      <c r="FV109" s="114"/>
      <c r="FW109" s="114"/>
      <c r="FX109" s="557"/>
      <c r="FY109" s="989"/>
      <c r="FZ109" s="550"/>
      <c r="GA109" s="550"/>
      <c r="GB109" s="550"/>
      <c r="GC109" s="554"/>
      <c r="GD109" s="554"/>
      <c r="GE109" s="554"/>
      <c r="GF109" s="554"/>
      <c r="GG109" s="554"/>
      <c r="GH109" s="554"/>
      <c r="GI109" s="554"/>
      <c r="GJ109" s="554"/>
      <c r="GK109" s="554"/>
      <c r="GL109" s="554"/>
      <c r="GM109" s="554"/>
      <c r="GN109" s="554"/>
      <c r="GO109" s="554"/>
      <c r="GP109" s="554"/>
      <c r="GQ109" s="554"/>
      <c r="GR109" s="554"/>
      <c r="GS109" s="554"/>
      <c r="GT109" s="554"/>
      <c r="GU109" s="554"/>
      <c r="GV109" s="554"/>
      <c r="GW109" s="554"/>
      <c r="GX109" s="554"/>
      <c r="GY109" s="554"/>
      <c r="GZ109" s="554"/>
      <c r="HA109" s="554"/>
      <c r="HB109" s="554"/>
      <c r="HC109" s="554"/>
      <c r="HD109" s="554"/>
      <c r="HE109" s="554"/>
      <c r="HF109" s="554"/>
      <c r="HG109" s="554"/>
      <c r="HH109" s="554"/>
      <c r="HI109" s="554"/>
      <c r="HJ109" s="554"/>
      <c r="HK109" s="554"/>
      <c r="HL109" s="554"/>
      <c r="HM109" s="554"/>
      <c r="HN109" s="554"/>
      <c r="HO109" s="554"/>
      <c r="HP109" s="554"/>
      <c r="HQ109" s="554"/>
      <c r="HR109" s="554"/>
      <c r="HS109" s="554"/>
      <c r="HT109" s="554"/>
      <c r="HU109" s="554"/>
      <c r="HV109" s="554"/>
      <c r="HW109" s="554"/>
    </row>
    <row r="110" spans="1:231" x14ac:dyDescent="0.3">
      <c r="A110" s="7">
        <v>387</v>
      </c>
      <c r="B110" s="7">
        <f>COUNTIFS($D$3:D110,D110,$F$3:F110,F110)</f>
        <v>1</v>
      </c>
      <c r="C110" s="14">
        <v>12053</v>
      </c>
      <c r="D110" s="328" t="s">
        <v>1144</v>
      </c>
      <c r="E110" s="17" t="s">
        <v>564</v>
      </c>
      <c r="F110" s="17">
        <v>450811453</v>
      </c>
      <c r="G110" s="11">
        <f t="shared" si="71"/>
        <v>74</v>
      </c>
      <c r="H110" s="17" t="s">
        <v>1145</v>
      </c>
      <c r="I110" s="469" t="s">
        <v>511</v>
      </c>
      <c r="J110" s="380" t="s">
        <v>35</v>
      </c>
      <c r="K110" s="17" t="s">
        <v>36</v>
      </c>
      <c r="L110" s="11">
        <v>42</v>
      </c>
      <c r="M110" s="17">
        <v>2</v>
      </c>
      <c r="N110" s="17" t="s">
        <v>38</v>
      </c>
      <c r="O110" s="11"/>
      <c r="P110" s="11" t="s">
        <v>482</v>
      </c>
      <c r="Q110" s="381"/>
      <c r="R110" s="381"/>
      <c r="S110" s="17"/>
      <c r="T110" s="471" t="s">
        <v>441</v>
      </c>
      <c r="U110" s="471"/>
      <c r="V110" s="473" t="s">
        <v>500</v>
      </c>
      <c r="W110" s="448"/>
      <c r="X110" s="472"/>
      <c r="Y110" s="473"/>
      <c r="Z110" s="596"/>
      <c r="AA110" s="550" t="s">
        <v>443</v>
      </c>
      <c r="AB110" s="11"/>
      <c r="AC110" s="556">
        <v>181</v>
      </c>
      <c r="AD110" s="556">
        <v>7600</v>
      </c>
      <c r="AE110" s="554"/>
      <c r="AF110" s="554"/>
      <c r="AG110" s="554" t="s">
        <v>444</v>
      </c>
      <c r="AH110" s="556">
        <v>550</v>
      </c>
      <c r="AK110" s="37"/>
      <c r="AL110" s="7"/>
      <c r="AM110" s="7"/>
      <c r="AN110" s="7"/>
      <c r="AO110" s="411">
        <v>31.1</v>
      </c>
      <c r="AP110" s="39">
        <v>66.599999999999994</v>
      </c>
      <c r="AQ110" s="40">
        <v>1.88</v>
      </c>
      <c r="AR110" s="41">
        <f t="shared" si="65"/>
        <v>99.579999999999984</v>
      </c>
      <c r="AS110" s="42">
        <f t="shared" si="66"/>
        <v>0.46696696696696705</v>
      </c>
      <c r="AT110" s="43">
        <f t="shared" si="67"/>
        <v>0.87789789789789796</v>
      </c>
      <c r="AU110" s="44">
        <f t="shared" si="68"/>
        <v>0.45414719626168232</v>
      </c>
      <c r="AV110" s="45">
        <v>28.587119999999999</v>
      </c>
      <c r="AW110" s="45">
        <f t="shared" si="69"/>
        <v>91.92</v>
      </c>
      <c r="AX110" s="46">
        <v>0.95788000000000006</v>
      </c>
      <c r="AY110" s="45">
        <v>3.08</v>
      </c>
      <c r="AZ110" s="7" t="s">
        <v>121</v>
      </c>
      <c r="BA110" s="235">
        <v>44.9</v>
      </c>
      <c r="BB110" s="48" t="s">
        <v>121</v>
      </c>
      <c r="BC110" s="80">
        <v>8.2000000000000003E-2</v>
      </c>
      <c r="BD110" s="80"/>
      <c r="BE110" s="45"/>
      <c r="BF110" s="45"/>
      <c r="BG110" s="45"/>
      <c r="BH110" s="45"/>
      <c r="BI110" s="194">
        <v>2.25</v>
      </c>
      <c r="BJ110" s="45">
        <v>39.200000000000003</v>
      </c>
      <c r="BK110" s="7">
        <v>60.8</v>
      </c>
      <c r="BL110" s="195">
        <f t="shared" si="57"/>
        <v>0.64473684210526327</v>
      </c>
      <c r="BM110" s="79">
        <v>0.42</v>
      </c>
      <c r="BN110" s="80">
        <f t="shared" si="64"/>
        <v>1.35048231511254</v>
      </c>
      <c r="BO110" s="7" t="s">
        <v>121</v>
      </c>
      <c r="BP110" s="7">
        <v>13.8</v>
      </c>
      <c r="BQ110" s="48">
        <v>35.5</v>
      </c>
      <c r="BR110" s="81"/>
      <c r="BS110" s="80">
        <f t="shared" si="72"/>
        <v>55.099999999999994</v>
      </c>
      <c r="BT110" s="49">
        <v>90.9</v>
      </c>
      <c r="BU110" s="49">
        <v>7381</v>
      </c>
      <c r="BV110" s="80">
        <f t="shared" si="73"/>
        <v>9.0999999999999943</v>
      </c>
      <c r="BW110" s="80">
        <f t="shared" si="58"/>
        <v>66.533399999999986</v>
      </c>
      <c r="BX110" s="49">
        <v>24.7</v>
      </c>
      <c r="BY110" s="84">
        <f t="shared" si="74"/>
        <v>16.450199999999999</v>
      </c>
      <c r="BZ110" s="49">
        <v>30.4</v>
      </c>
      <c r="CA110" s="84">
        <f t="shared" si="75"/>
        <v>20.246399999999998</v>
      </c>
      <c r="CB110" s="49">
        <v>44.8</v>
      </c>
      <c r="CC110" s="84">
        <f t="shared" si="76"/>
        <v>29.836799999999993</v>
      </c>
      <c r="CD110" s="84">
        <v>0.95</v>
      </c>
      <c r="CE110" s="82">
        <v>97.6</v>
      </c>
      <c r="CF110" s="82">
        <v>5526</v>
      </c>
      <c r="CG110" s="82">
        <v>88.4</v>
      </c>
      <c r="CH110" s="82">
        <v>4305</v>
      </c>
      <c r="CI110" s="82">
        <v>37.799999999999997</v>
      </c>
      <c r="CJ110" s="82">
        <v>67.900000000000006</v>
      </c>
      <c r="CK110" s="82">
        <v>4227</v>
      </c>
      <c r="CL110" s="45">
        <f t="shared" si="70"/>
        <v>0.8125</v>
      </c>
      <c r="CM110" s="7"/>
      <c r="CN110" s="7"/>
      <c r="CO110" s="618"/>
      <c r="CP110" s="13"/>
      <c r="CQ110" s="13"/>
      <c r="CR110" s="13"/>
      <c r="CS110" s="13"/>
      <c r="CT110" s="13"/>
      <c r="CU110" s="13"/>
      <c r="CV110" s="634"/>
      <c r="CW110" s="36"/>
      <c r="CX110" s="7"/>
      <c r="CY110" s="7"/>
      <c r="CZ110" s="121">
        <v>3</v>
      </c>
      <c r="DA110" s="7"/>
      <c r="DB110" s="111" t="s">
        <v>884</v>
      </c>
      <c r="DC110" s="201"/>
      <c r="DD110" s="122" t="s">
        <v>1146</v>
      </c>
      <c r="DE110" s="11"/>
      <c r="DF110" s="11"/>
      <c r="DG110" s="11"/>
      <c r="DH110" s="11"/>
      <c r="DI110" s="10" t="s">
        <v>297</v>
      </c>
      <c r="DJ110" t="s">
        <v>444</v>
      </c>
      <c r="DK110" s="9">
        <v>2</v>
      </c>
      <c r="DL110" s="7"/>
      <c r="DM110" s="7"/>
      <c r="DN110" s="7"/>
      <c r="DO110" s="7"/>
      <c r="DP110" s="7"/>
      <c r="DQ110" s="7"/>
      <c r="DR110" s="11" t="s">
        <v>38</v>
      </c>
      <c r="DS110" s="11" t="s">
        <v>38</v>
      </c>
      <c r="DT110" s="11">
        <v>292</v>
      </c>
      <c r="DU110" s="11">
        <v>16.100000000000001</v>
      </c>
      <c r="DV110" s="11">
        <v>83.9</v>
      </c>
      <c r="DW110" s="11" t="s">
        <v>38</v>
      </c>
      <c r="DX110" s="11" t="s">
        <v>38</v>
      </c>
      <c r="DY110" s="11" t="s">
        <v>38</v>
      </c>
      <c r="DZ110" s="11" t="s">
        <v>38</v>
      </c>
      <c r="EA110" s="11">
        <v>0</v>
      </c>
      <c r="EB110" s="7" t="s">
        <v>451</v>
      </c>
      <c r="EC110" s="114"/>
      <c r="ED110" s="114"/>
      <c r="EE110" s="114"/>
      <c r="EF110" s="114"/>
      <c r="EG110" s="7">
        <v>3</v>
      </c>
      <c r="EH110" s="114"/>
      <c r="EI110" s="114"/>
      <c r="EJ110" s="114"/>
      <c r="EK110" s="114"/>
      <c r="EL110" s="114"/>
      <c r="EM110" s="114"/>
      <c r="EN110" s="114"/>
      <c r="EO110" s="114"/>
      <c r="EP110" s="114"/>
      <c r="EQ110" s="114"/>
      <c r="ER110" s="485">
        <v>12053</v>
      </c>
      <c r="ES110" s="954">
        <v>75</v>
      </c>
      <c r="ET110" s="954">
        <v>10604</v>
      </c>
      <c r="EU110" s="954">
        <v>8000</v>
      </c>
      <c r="EV110" s="954">
        <v>40560</v>
      </c>
      <c r="EW110" s="954">
        <v>2633</v>
      </c>
      <c r="EX110" s="715">
        <f t="shared" si="60"/>
        <v>177.99080000000001</v>
      </c>
      <c r="EY110" s="959">
        <f t="shared" si="61"/>
        <v>7475.6136000000006</v>
      </c>
      <c r="EZ110" s="557"/>
      <c r="FA110" s="557"/>
      <c r="FB110" s="557"/>
      <c r="FC110" s="557"/>
      <c r="FD110" s="592"/>
      <c r="FE110" s="592"/>
      <c r="FF110" s="592"/>
      <c r="FG110" s="716"/>
      <c r="FH110" s="975"/>
      <c r="FI110" s="612"/>
      <c r="FJ110" s="616"/>
      <c r="FK110" s="553"/>
      <c r="FL110" s="114"/>
      <c r="FM110" s="7"/>
      <c r="FN110" s="145">
        <f t="shared" si="77"/>
        <v>0.18099999999999999</v>
      </c>
      <c r="FO110" s="114"/>
      <c r="FP110" s="43">
        <f t="shared" si="62"/>
        <v>24.830252734817051</v>
      </c>
      <c r="FQ110" s="146">
        <f t="shared" si="63"/>
        <v>0.1779908</v>
      </c>
      <c r="FR110" s="114"/>
      <c r="FS110" s="114"/>
      <c r="FT110" s="114"/>
      <c r="FU110" s="114"/>
      <c r="FV110" s="114"/>
      <c r="FW110" s="114"/>
      <c r="FX110" s="557"/>
      <c r="FY110" s="989"/>
      <c r="FZ110" s="550"/>
      <c r="GA110" s="550"/>
      <c r="GB110" s="550"/>
      <c r="GC110" s="554"/>
      <c r="GD110" s="554"/>
      <c r="GE110" s="554"/>
      <c r="GF110" s="554"/>
      <c r="GG110" s="554"/>
      <c r="GH110" s="554"/>
      <c r="GI110" s="554"/>
      <c r="GJ110" s="554"/>
      <c r="GK110" s="554"/>
      <c r="GL110" s="554"/>
      <c r="GM110" s="554"/>
      <c r="GN110" s="554"/>
      <c r="GO110" s="554"/>
      <c r="GP110" s="554"/>
      <c r="GQ110" s="554"/>
      <c r="GR110" s="554"/>
      <c r="GS110" s="554"/>
      <c r="GT110" s="554"/>
      <c r="GU110" s="554"/>
      <c r="GV110" s="554"/>
      <c r="GW110" s="554"/>
      <c r="GX110" s="554"/>
      <c r="GY110" s="554"/>
      <c r="GZ110" s="554"/>
      <c r="HA110" s="554"/>
      <c r="HB110" s="554"/>
      <c r="HC110" s="554"/>
      <c r="HD110" s="554"/>
      <c r="HE110" s="554"/>
      <c r="HF110" s="554"/>
      <c r="HG110" s="554"/>
      <c r="HH110" s="554"/>
      <c r="HI110" s="554"/>
      <c r="HJ110" s="554"/>
      <c r="HK110" s="554"/>
      <c r="HL110" s="554"/>
      <c r="HM110" s="554"/>
      <c r="HN110" s="554"/>
      <c r="HO110" s="554"/>
      <c r="HP110" s="554"/>
      <c r="HQ110" s="554"/>
      <c r="HR110" s="554"/>
      <c r="HS110" s="554"/>
      <c r="HT110" s="554"/>
      <c r="HU110" s="554"/>
      <c r="HV110" s="554"/>
      <c r="HW110" s="554"/>
    </row>
    <row r="111" spans="1:231" x14ac:dyDescent="0.3">
      <c r="A111" s="7">
        <v>398</v>
      </c>
      <c r="B111" s="7">
        <f>COUNTIFS($D$3:D111,D111,$F$3:F111,F111)</f>
        <v>1</v>
      </c>
      <c r="C111" s="14">
        <v>12092</v>
      </c>
      <c r="D111" s="328" t="s">
        <v>1039</v>
      </c>
      <c r="E111" s="17" t="s">
        <v>1040</v>
      </c>
      <c r="F111" s="17" t="s">
        <v>1041</v>
      </c>
      <c r="G111" s="11">
        <f t="shared" si="71"/>
        <v>62</v>
      </c>
      <c r="H111" s="17" t="s">
        <v>1042</v>
      </c>
      <c r="I111" s="469" t="s">
        <v>775</v>
      </c>
      <c r="J111" s="380" t="s">
        <v>35</v>
      </c>
      <c r="K111" s="17" t="s">
        <v>36</v>
      </c>
      <c r="L111" s="11">
        <v>28.5</v>
      </c>
      <c r="M111" s="17" t="s">
        <v>674</v>
      </c>
      <c r="N111" s="17" t="s">
        <v>475</v>
      </c>
      <c r="O111" s="11"/>
      <c r="P111" s="11" t="s">
        <v>568</v>
      </c>
      <c r="Q111" s="381"/>
      <c r="R111" s="381"/>
      <c r="S111" s="17"/>
      <c r="T111" s="471" t="s">
        <v>441</v>
      </c>
      <c r="U111" s="471"/>
      <c r="V111" s="472" t="s">
        <v>500</v>
      </c>
      <c r="W111" s="448"/>
      <c r="X111" s="472"/>
      <c r="Y111" s="472"/>
      <c r="Z111" s="596"/>
      <c r="AA111" s="550" t="s">
        <v>691</v>
      </c>
      <c r="AB111" s="11"/>
      <c r="AC111" s="556">
        <v>86</v>
      </c>
      <c r="AD111" s="556">
        <v>2400</v>
      </c>
      <c r="AE111" s="554"/>
      <c r="AF111" s="554"/>
      <c r="AG111" s="554" t="s">
        <v>128</v>
      </c>
      <c r="AH111" s="556">
        <v>150</v>
      </c>
      <c r="AK111" s="37"/>
      <c r="AL111" s="7"/>
      <c r="AM111" s="7"/>
      <c r="AN111" s="7"/>
      <c r="AO111" s="411">
        <v>12.7</v>
      </c>
      <c r="AP111" s="39">
        <v>71.900000000000006</v>
      </c>
      <c r="AQ111" s="40">
        <v>14.4</v>
      </c>
      <c r="AR111" s="41">
        <f t="shared" si="65"/>
        <v>99.000000000000014</v>
      </c>
      <c r="AS111" s="42">
        <f t="shared" si="66"/>
        <v>0.17663421418636993</v>
      </c>
      <c r="AT111" s="43">
        <f t="shared" si="67"/>
        <v>2.5435326842837269</v>
      </c>
      <c r="AU111" s="44">
        <f t="shared" si="68"/>
        <v>0.14716106604866741</v>
      </c>
      <c r="AV111" s="45">
        <v>11.5443</v>
      </c>
      <c r="AW111" s="45">
        <f t="shared" si="69"/>
        <v>90.9</v>
      </c>
      <c r="AX111" s="46">
        <v>0.52069999999999994</v>
      </c>
      <c r="AY111" s="45">
        <v>4.0999999999999996</v>
      </c>
      <c r="AZ111" s="7" t="s">
        <v>121</v>
      </c>
      <c r="BA111" s="235">
        <v>10.9</v>
      </c>
      <c r="BB111" s="48" t="s">
        <v>121</v>
      </c>
      <c r="BC111" s="80">
        <v>7.0000000000000007E-2</v>
      </c>
      <c r="BD111" s="80"/>
      <c r="BE111" s="45"/>
      <c r="BF111" s="45"/>
      <c r="BG111" s="45"/>
      <c r="BH111" s="45"/>
      <c r="BI111" s="194">
        <v>2.6</v>
      </c>
      <c r="BJ111" s="45">
        <v>45.4</v>
      </c>
      <c r="BK111" s="7">
        <v>54.6</v>
      </c>
      <c r="BL111" s="195">
        <f t="shared" si="57"/>
        <v>0.83150183150183143</v>
      </c>
      <c r="BM111" s="79">
        <v>0.3</v>
      </c>
      <c r="BN111" s="80">
        <f t="shared" si="64"/>
        <v>2.3622047244094491</v>
      </c>
      <c r="BO111" s="7" t="s">
        <v>121</v>
      </c>
      <c r="BP111" s="7">
        <v>8.1999999999999993</v>
      </c>
      <c r="BQ111" s="48">
        <v>7.5</v>
      </c>
      <c r="BR111" s="81"/>
      <c r="BS111" s="80">
        <f t="shared" si="72"/>
        <v>53.099999999999994</v>
      </c>
      <c r="BT111" s="49">
        <v>90.1</v>
      </c>
      <c r="BU111" s="49">
        <v>8287</v>
      </c>
      <c r="BV111" s="80">
        <f t="shared" si="73"/>
        <v>9.9000000000000057</v>
      </c>
      <c r="BW111" s="346">
        <f t="shared" si="58"/>
        <v>71.684300000000007</v>
      </c>
      <c r="BX111" s="49">
        <v>22.4</v>
      </c>
      <c r="BY111" s="84">
        <f t="shared" si="74"/>
        <v>16.105599999999999</v>
      </c>
      <c r="BZ111" s="49">
        <v>30.7</v>
      </c>
      <c r="CA111" s="84">
        <f t="shared" si="75"/>
        <v>22.0733</v>
      </c>
      <c r="CB111" s="49">
        <v>46.6</v>
      </c>
      <c r="CC111" s="84">
        <f t="shared" si="76"/>
        <v>33.505400000000002</v>
      </c>
      <c r="CD111" s="84">
        <v>0.27</v>
      </c>
      <c r="CE111" s="82">
        <v>99.8</v>
      </c>
      <c r="CF111" s="82">
        <v>7821</v>
      </c>
      <c r="CG111" s="82">
        <v>98.8</v>
      </c>
      <c r="CH111" s="82">
        <v>5248</v>
      </c>
      <c r="CI111" s="82">
        <v>95.9</v>
      </c>
      <c r="CJ111" s="82">
        <v>97.7</v>
      </c>
      <c r="CK111" s="82">
        <v>4279</v>
      </c>
      <c r="CL111" s="45">
        <f t="shared" si="70"/>
        <v>0.72964169381107491</v>
      </c>
      <c r="CM111" s="7"/>
      <c r="CN111" s="7"/>
      <c r="CO111" s="618"/>
      <c r="CP111" s="13"/>
      <c r="CQ111" s="13"/>
      <c r="CR111" s="13"/>
      <c r="CS111" s="13"/>
      <c r="CT111" s="13"/>
      <c r="CU111" s="13"/>
      <c r="CV111" s="634"/>
      <c r="CW111" s="36"/>
      <c r="CX111" s="7"/>
      <c r="CY111" s="7"/>
      <c r="CZ111" s="7"/>
      <c r="DA111" s="7"/>
      <c r="DB111" s="111" t="s">
        <v>17</v>
      </c>
      <c r="DC111" s="201"/>
      <c r="DD111" s="122" t="s">
        <v>993</v>
      </c>
      <c r="DE111" s="11"/>
      <c r="DF111" s="11"/>
      <c r="DG111" s="11"/>
      <c r="DH111" s="11"/>
      <c r="DI111" s="10" t="s">
        <v>294</v>
      </c>
      <c r="DJ111" t="s">
        <v>128</v>
      </c>
      <c r="DK111" s="9">
        <v>2</v>
      </c>
      <c r="DL111" s="7"/>
      <c r="DM111" s="7"/>
      <c r="DN111" s="7"/>
      <c r="DO111" s="7"/>
      <c r="DP111" s="7"/>
      <c r="DQ111" s="7"/>
      <c r="DR111" s="11" t="s">
        <v>38</v>
      </c>
      <c r="DS111" s="11" t="s">
        <v>38</v>
      </c>
      <c r="DT111" s="11">
        <v>332</v>
      </c>
      <c r="DU111" s="11">
        <v>24.7</v>
      </c>
      <c r="DV111" s="11">
        <v>75.3</v>
      </c>
      <c r="DW111" s="11" t="s">
        <v>38</v>
      </c>
      <c r="DX111" s="11" t="s">
        <v>38</v>
      </c>
      <c r="DY111" s="11" t="s">
        <v>38</v>
      </c>
      <c r="DZ111" s="11" t="s">
        <v>38</v>
      </c>
      <c r="EA111" s="11">
        <v>0</v>
      </c>
      <c r="EB111" s="7" t="s">
        <v>451</v>
      </c>
      <c r="EC111" s="114"/>
      <c r="ED111" s="114"/>
      <c r="EE111" s="114"/>
      <c r="EF111" s="114"/>
      <c r="EG111" s="7">
        <v>3</v>
      </c>
      <c r="EH111" s="114"/>
      <c r="EI111" s="114"/>
      <c r="EJ111" s="114"/>
      <c r="EK111" s="114"/>
      <c r="EL111" s="114"/>
      <c r="EM111" s="114"/>
      <c r="EN111" s="114"/>
      <c r="EO111" s="114"/>
      <c r="EP111" s="114"/>
      <c r="EQ111" s="114"/>
      <c r="ER111" s="485">
        <v>12092</v>
      </c>
      <c r="ES111" s="954">
        <v>75</v>
      </c>
      <c r="ET111" s="954">
        <v>34238</v>
      </c>
      <c r="EU111" s="954">
        <v>12000</v>
      </c>
      <c r="EV111" s="954">
        <v>40560</v>
      </c>
      <c r="EW111" s="954">
        <v>2000</v>
      </c>
      <c r="EX111" s="715">
        <f t="shared" si="60"/>
        <v>90.13333333333334</v>
      </c>
      <c r="EY111" s="959">
        <f t="shared" si="61"/>
        <v>2568.8000000000002</v>
      </c>
      <c r="EZ111" s="557"/>
      <c r="FA111" s="557"/>
      <c r="FB111" s="557"/>
      <c r="FC111" s="557"/>
      <c r="FD111" s="592"/>
      <c r="FE111" s="592"/>
      <c r="FF111" s="592"/>
      <c r="FG111" s="716"/>
      <c r="FH111" s="975"/>
      <c r="FI111" s="612"/>
      <c r="FJ111" s="616"/>
      <c r="FK111" s="553"/>
      <c r="FL111" s="114"/>
      <c r="FM111" s="7"/>
      <c r="FN111" s="145">
        <f t="shared" si="77"/>
        <v>8.5999999999999993E-2</v>
      </c>
      <c r="FO111" s="114"/>
      <c r="FP111" s="43">
        <f t="shared" si="62"/>
        <v>5.841462702260646</v>
      </c>
      <c r="FQ111" s="146">
        <f t="shared" si="63"/>
        <v>9.0133333333333343E-2</v>
      </c>
      <c r="FR111" s="114"/>
      <c r="FS111" s="114"/>
      <c r="FT111" s="114"/>
      <c r="FU111" s="114"/>
      <c r="FV111" s="114"/>
      <c r="FW111" s="114"/>
      <c r="FX111" s="557"/>
      <c r="FY111" s="989"/>
      <c r="FZ111" s="550"/>
      <c r="GA111" s="11"/>
      <c r="GB111" s="550"/>
      <c r="GC111" s="554"/>
      <c r="GD111" s="554"/>
      <c r="GE111" s="554"/>
      <c r="GF111" s="554"/>
      <c r="GG111" s="554"/>
      <c r="GH111" s="554"/>
      <c r="GI111" s="554"/>
      <c r="GJ111" s="554"/>
      <c r="GK111" s="554"/>
      <c r="GL111" s="554"/>
      <c r="GM111" s="554"/>
      <c r="GN111" s="554"/>
      <c r="GO111" s="554"/>
      <c r="GP111" s="554"/>
      <c r="GQ111" s="554"/>
      <c r="GR111" s="554"/>
      <c r="GS111" s="554"/>
      <c r="GT111" s="554"/>
      <c r="GU111" s="554"/>
      <c r="GV111" s="554"/>
      <c r="GW111" s="554"/>
      <c r="GX111" s="554"/>
      <c r="GY111" s="554"/>
      <c r="GZ111" s="554"/>
      <c r="HA111" s="554"/>
      <c r="HB111" s="554"/>
      <c r="HC111" s="554"/>
      <c r="HD111" s="554"/>
      <c r="HE111" s="554"/>
      <c r="HF111" s="554"/>
      <c r="HG111" s="554"/>
      <c r="HH111" s="554"/>
      <c r="HI111" s="554"/>
      <c r="HJ111" s="554"/>
      <c r="HK111" s="554"/>
      <c r="HL111" s="554"/>
      <c r="HM111" s="554"/>
      <c r="HN111" s="554"/>
      <c r="HO111" s="554"/>
      <c r="HP111" s="554"/>
      <c r="HQ111" s="554"/>
      <c r="HR111" s="554"/>
      <c r="HS111" s="554"/>
      <c r="HT111" s="554"/>
      <c r="HU111" s="554"/>
      <c r="HV111" s="554"/>
      <c r="HW111" s="554"/>
    </row>
    <row r="112" spans="1:231" x14ac:dyDescent="0.3">
      <c r="A112" s="7">
        <v>2</v>
      </c>
      <c r="B112" s="7">
        <f>COUNTIFS($D$3:D112,D112,$F$3:F112,F112)</f>
        <v>1</v>
      </c>
      <c r="C112" s="14">
        <v>12099</v>
      </c>
      <c r="D112" s="328" t="s">
        <v>890</v>
      </c>
      <c r="E112" s="17" t="s">
        <v>636</v>
      </c>
      <c r="F112" s="17" t="s">
        <v>891</v>
      </c>
      <c r="G112" s="11">
        <f t="shared" si="71"/>
        <v>42</v>
      </c>
      <c r="H112" s="17" t="s">
        <v>892</v>
      </c>
      <c r="I112" s="469" t="s">
        <v>432</v>
      </c>
      <c r="J112" s="380" t="s">
        <v>35</v>
      </c>
      <c r="K112" s="17" t="s">
        <v>36</v>
      </c>
      <c r="L112" s="11">
        <v>12</v>
      </c>
      <c r="M112" s="17" t="s">
        <v>800</v>
      </c>
      <c r="N112" s="17" t="s">
        <v>38</v>
      </c>
      <c r="O112" s="11"/>
      <c r="P112" s="11" t="s">
        <v>568</v>
      </c>
      <c r="Q112" s="381"/>
      <c r="R112" s="381"/>
      <c r="S112" s="17"/>
      <c r="T112" s="471" t="s">
        <v>441</v>
      </c>
      <c r="U112" s="471"/>
      <c r="V112" s="472" t="s">
        <v>500</v>
      </c>
      <c r="W112" s="448"/>
      <c r="X112" s="472"/>
      <c r="Y112" s="473"/>
      <c r="Z112" s="596"/>
      <c r="AA112" s="550" t="s">
        <v>698</v>
      </c>
      <c r="AB112" s="11"/>
      <c r="AC112" s="556">
        <v>409</v>
      </c>
      <c r="AD112" s="556">
        <v>4900</v>
      </c>
      <c r="AE112" s="554"/>
      <c r="AF112" s="554"/>
      <c r="AG112" s="554" t="s">
        <v>128</v>
      </c>
      <c r="AH112" s="556">
        <v>350</v>
      </c>
      <c r="AK112" s="37"/>
      <c r="AL112" s="7"/>
      <c r="AM112" s="7"/>
      <c r="AN112" s="7"/>
      <c r="AO112" s="934">
        <v>6.8</v>
      </c>
      <c r="AP112" s="39">
        <v>89.6</v>
      </c>
      <c r="AQ112" s="40">
        <v>3.2</v>
      </c>
      <c r="AR112" s="41">
        <f t="shared" si="65"/>
        <v>99.6</v>
      </c>
      <c r="AS112" s="42">
        <f t="shared" si="66"/>
        <v>7.5892857142857151E-2</v>
      </c>
      <c r="AT112" s="43">
        <f t="shared" si="67"/>
        <v>0.24285714285714288</v>
      </c>
      <c r="AU112" s="44">
        <f t="shared" si="68"/>
        <v>7.3275862068965511E-2</v>
      </c>
      <c r="AV112" s="45">
        <v>5.4603999999999999</v>
      </c>
      <c r="AW112" s="45">
        <f t="shared" si="69"/>
        <v>80.3</v>
      </c>
      <c r="AX112" s="46">
        <v>0.99959999999999993</v>
      </c>
      <c r="AY112" s="45">
        <v>14.7</v>
      </c>
      <c r="AZ112" s="7" t="s">
        <v>121</v>
      </c>
      <c r="BA112" s="235">
        <v>66</v>
      </c>
      <c r="BB112" s="48" t="s">
        <v>121</v>
      </c>
      <c r="BC112" s="80">
        <v>0.06</v>
      </c>
      <c r="BD112" s="80"/>
      <c r="BE112" s="45"/>
      <c r="BF112" s="45"/>
      <c r="BG112" s="45"/>
      <c r="BH112" s="45"/>
      <c r="BI112" s="194" t="s">
        <v>121</v>
      </c>
      <c r="BJ112" s="45">
        <v>49.5</v>
      </c>
      <c r="BK112" s="7">
        <v>50.5</v>
      </c>
      <c r="BL112" s="195">
        <f t="shared" si="57"/>
        <v>0.98019801980198018</v>
      </c>
      <c r="BM112" s="79">
        <v>0.09</v>
      </c>
      <c r="BN112" s="80">
        <f t="shared" si="64"/>
        <v>1.3235294117647058</v>
      </c>
      <c r="BO112" s="7" t="s">
        <v>121</v>
      </c>
      <c r="BP112" s="7">
        <v>20.5</v>
      </c>
      <c r="BQ112" s="48">
        <v>30.2</v>
      </c>
      <c r="BR112" s="81"/>
      <c r="BS112" s="80">
        <f t="shared" si="72"/>
        <v>73.3</v>
      </c>
      <c r="BT112" s="49">
        <v>96.7</v>
      </c>
      <c r="BU112" s="49">
        <v>10288</v>
      </c>
      <c r="BV112" s="80">
        <f t="shared" si="73"/>
        <v>3.2999999999999972</v>
      </c>
      <c r="BW112" s="561">
        <f t="shared" si="58"/>
        <v>88.34559999999999</v>
      </c>
      <c r="BX112" s="49">
        <v>56.1</v>
      </c>
      <c r="BY112" s="84">
        <f t="shared" si="74"/>
        <v>50.265599999999992</v>
      </c>
      <c r="BZ112" s="49">
        <v>17.2</v>
      </c>
      <c r="CA112" s="84">
        <f t="shared" si="75"/>
        <v>15.411199999999999</v>
      </c>
      <c r="CB112" s="49">
        <v>25.3</v>
      </c>
      <c r="CC112" s="84">
        <f t="shared" si="76"/>
        <v>22.668800000000001</v>
      </c>
      <c r="CD112" s="84">
        <v>3.1E-2</v>
      </c>
      <c r="CE112" s="82">
        <v>99</v>
      </c>
      <c r="CF112" s="82">
        <v>6111</v>
      </c>
      <c r="CG112" s="82">
        <v>98.6</v>
      </c>
      <c r="CH112" s="82">
        <v>4983</v>
      </c>
      <c r="CI112" s="82">
        <v>95.1</v>
      </c>
      <c r="CJ112" s="82">
        <v>97.9</v>
      </c>
      <c r="CK112" s="82">
        <v>5044</v>
      </c>
      <c r="CL112" s="45">
        <f t="shared" si="70"/>
        <v>3.2616279069767442</v>
      </c>
      <c r="CM112" s="7"/>
      <c r="CN112" s="7"/>
      <c r="CO112" s="618"/>
      <c r="CP112" s="13"/>
      <c r="CQ112" s="13"/>
      <c r="CR112" s="13"/>
      <c r="CS112" s="13"/>
      <c r="CT112" s="13"/>
      <c r="CU112" s="13"/>
      <c r="CV112" s="634"/>
      <c r="CW112" s="36"/>
      <c r="CX112" s="7"/>
      <c r="CY112" s="7"/>
      <c r="CZ112" s="7"/>
      <c r="DA112" s="7"/>
      <c r="DB112" s="111" t="s">
        <v>884</v>
      </c>
      <c r="DC112" s="201"/>
      <c r="DD112" s="122" t="s">
        <v>896</v>
      </c>
      <c r="DE112" s="11"/>
      <c r="DF112" s="11"/>
      <c r="DG112" s="11"/>
      <c r="DH112" s="11"/>
      <c r="DI112" s="10" t="s">
        <v>297</v>
      </c>
      <c r="DJ112" t="s">
        <v>128</v>
      </c>
      <c r="DK112" s="9">
        <v>2</v>
      </c>
      <c r="DL112" s="7"/>
      <c r="DM112" s="7"/>
      <c r="DN112" s="7"/>
      <c r="DO112" s="7"/>
      <c r="DP112" s="7"/>
      <c r="DQ112" s="7"/>
      <c r="DR112" s="11" t="s">
        <v>38</v>
      </c>
      <c r="DS112" s="11" t="s">
        <v>38</v>
      </c>
      <c r="DT112" s="11">
        <v>424</v>
      </c>
      <c r="DU112" s="11">
        <v>22.4</v>
      </c>
      <c r="DV112" s="11">
        <v>77.599999999999994</v>
      </c>
      <c r="DW112" s="11" t="s">
        <v>38</v>
      </c>
      <c r="DX112" s="11" t="s">
        <v>38</v>
      </c>
      <c r="DY112" s="11" t="s">
        <v>38</v>
      </c>
      <c r="DZ112" s="11" t="s">
        <v>38</v>
      </c>
      <c r="EA112" s="11">
        <v>0</v>
      </c>
      <c r="EB112" s="7" t="s">
        <v>451</v>
      </c>
      <c r="EC112" s="114"/>
      <c r="ED112" s="114"/>
      <c r="EE112" s="114"/>
      <c r="EF112" s="114"/>
      <c r="EG112" s="114"/>
      <c r="EH112" s="114"/>
      <c r="EI112" s="114"/>
      <c r="EJ112" s="114"/>
      <c r="EK112" s="114"/>
      <c r="EL112" s="114"/>
      <c r="EM112" s="114"/>
      <c r="EN112" s="114"/>
      <c r="EO112" s="114"/>
      <c r="EP112" s="557"/>
      <c r="EQ112" s="114"/>
      <c r="ER112" s="485">
        <v>12099</v>
      </c>
      <c r="ES112" s="954">
        <v>75</v>
      </c>
      <c r="ET112" s="954">
        <v>7100</v>
      </c>
      <c r="EU112" s="954">
        <v>4000</v>
      </c>
      <c r="EV112" s="954">
        <v>40560</v>
      </c>
      <c r="EW112" s="954">
        <v>3084</v>
      </c>
      <c r="EX112" s="715">
        <f t="shared" si="60"/>
        <v>416.95680000000004</v>
      </c>
      <c r="EY112" s="959">
        <f t="shared" si="61"/>
        <v>5003.481600000001</v>
      </c>
      <c r="EZ112" s="557"/>
      <c r="FA112" s="557"/>
      <c r="FB112" s="557"/>
      <c r="FC112" s="557"/>
      <c r="FD112" s="592"/>
      <c r="FE112" s="592"/>
      <c r="FF112" s="592"/>
      <c r="FG112" s="716"/>
      <c r="FH112" s="975"/>
      <c r="FI112" s="612"/>
      <c r="FJ112" s="616"/>
      <c r="FK112" s="553"/>
      <c r="FL112" s="114"/>
      <c r="FM112" s="7"/>
      <c r="FN112" s="145">
        <f t="shared" si="77"/>
        <v>0.40899999999999997</v>
      </c>
      <c r="FO112" s="114"/>
      <c r="FP112" s="43">
        <f t="shared" si="62"/>
        <v>43.436619718309856</v>
      </c>
      <c r="FQ112" s="146">
        <f t="shared" si="63"/>
        <v>0.41695680000000002</v>
      </c>
      <c r="FR112" s="114"/>
      <c r="FS112" s="114"/>
      <c r="FT112" s="114"/>
      <c r="FU112" s="114"/>
      <c r="FV112" s="114"/>
      <c r="FW112" s="114"/>
      <c r="FX112" s="557"/>
      <c r="FY112" s="989"/>
      <c r="FZ112" s="550"/>
      <c r="GA112" s="550"/>
      <c r="GB112" s="550"/>
      <c r="GC112" s="554"/>
      <c r="GD112" s="554"/>
      <c r="GE112" s="554"/>
      <c r="GF112" s="554"/>
      <c r="GG112" s="554"/>
      <c r="GH112" s="554"/>
      <c r="GI112" s="554"/>
      <c r="GJ112" s="554"/>
      <c r="GK112" s="554"/>
      <c r="GL112" s="554"/>
      <c r="GM112" s="554"/>
      <c r="GN112" s="554"/>
      <c r="GO112" s="554"/>
      <c r="GP112" s="554"/>
      <c r="GQ112" s="554"/>
      <c r="GR112" s="554"/>
      <c r="GS112" s="554"/>
      <c r="GT112" s="554"/>
      <c r="GU112" s="554"/>
      <c r="GV112" s="554"/>
      <c r="GW112" s="554"/>
      <c r="GX112" s="554"/>
      <c r="GY112" s="554"/>
      <c r="GZ112" s="554"/>
      <c r="HA112" s="554"/>
      <c r="HB112" s="554"/>
      <c r="HC112" s="554"/>
      <c r="HD112" s="554"/>
      <c r="HE112" s="554"/>
      <c r="HF112" s="554"/>
      <c r="HG112" s="554"/>
      <c r="HH112" s="554"/>
      <c r="HI112" s="554"/>
      <c r="HJ112" s="554"/>
      <c r="HK112" s="554"/>
      <c r="HL112" s="554"/>
      <c r="HM112" s="554"/>
      <c r="HN112" s="554"/>
      <c r="HO112" s="554"/>
      <c r="HP112" s="554"/>
      <c r="HQ112" s="554"/>
      <c r="HR112" s="554"/>
      <c r="HS112" s="554"/>
      <c r="HT112" s="554"/>
      <c r="HU112" s="554"/>
      <c r="HV112" s="554"/>
      <c r="HW112" s="554"/>
    </row>
    <row r="113" spans="1:231" x14ac:dyDescent="0.3">
      <c r="A113" s="7">
        <v>3</v>
      </c>
      <c r="B113" s="7">
        <f>COUNTIFS($D$3:D113,D113,$F$3:F113,F113)</f>
        <v>1</v>
      </c>
      <c r="C113" s="14">
        <v>12100</v>
      </c>
      <c r="D113" s="328" t="s">
        <v>1258</v>
      </c>
      <c r="E113" s="17" t="s">
        <v>643</v>
      </c>
      <c r="F113" s="17" t="s">
        <v>1259</v>
      </c>
      <c r="G113" s="11">
        <f t="shared" si="71"/>
        <v>71</v>
      </c>
      <c r="H113" s="17" t="s">
        <v>892</v>
      </c>
      <c r="I113" s="469" t="s">
        <v>511</v>
      </c>
      <c r="J113" s="380" t="s">
        <v>35</v>
      </c>
      <c r="K113" s="17" t="s">
        <v>36</v>
      </c>
      <c r="L113" s="11">
        <v>11</v>
      </c>
      <c r="M113" s="17">
        <v>1</v>
      </c>
      <c r="N113" s="17" t="s">
        <v>38</v>
      </c>
      <c r="O113" s="11"/>
      <c r="P113" s="11" t="s">
        <v>568</v>
      </c>
      <c r="Q113" s="381"/>
      <c r="R113" s="381"/>
      <c r="S113" s="17"/>
      <c r="T113" s="471" t="s">
        <v>441</v>
      </c>
      <c r="U113" s="471"/>
      <c r="V113" s="472" t="s">
        <v>500</v>
      </c>
      <c r="W113" s="448"/>
      <c r="X113" s="472"/>
      <c r="Y113" s="473"/>
      <c r="Z113" s="596"/>
      <c r="AA113" s="550" t="s">
        <v>698</v>
      </c>
      <c r="AB113" s="11"/>
      <c r="AC113" s="556">
        <v>384</v>
      </c>
      <c r="AD113" s="556">
        <v>4200</v>
      </c>
      <c r="AE113" s="554"/>
      <c r="AF113" s="554"/>
      <c r="AG113" s="554" t="s">
        <v>128</v>
      </c>
      <c r="AH113" s="37">
        <v>350</v>
      </c>
      <c r="AK113" s="37"/>
      <c r="AL113" s="7"/>
      <c r="AM113" s="7"/>
      <c r="AN113" s="7"/>
      <c r="AO113" s="934">
        <v>26</v>
      </c>
      <c r="AP113" s="39">
        <v>63.1</v>
      </c>
      <c r="AQ113" s="40">
        <v>10</v>
      </c>
      <c r="AR113" s="41">
        <f t="shared" si="65"/>
        <v>99.1</v>
      </c>
      <c r="AS113" s="42">
        <f t="shared" si="66"/>
        <v>0.41204437400950872</v>
      </c>
      <c r="AT113" s="43">
        <f t="shared" si="67"/>
        <v>4.1204437400950873</v>
      </c>
      <c r="AU113" s="44">
        <f t="shared" si="68"/>
        <v>0.35567715458276339</v>
      </c>
      <c r="AV113" s="45">
        <v>23.815999999999999</v>
      </c>
      <c r="AW113" s="45">
        <f t="shared" si="69"/>
        <v>91.6</v>
      </c>
      <c r="AX113" s="46">
        <v>0.8839999999999999</v>
      </c>
      <c r="AY113" s="45">
        <v>3.4</v>
      </c>
      <c r="AZ113" s="7" t="s">
        <v>121</v>
      </c>
      <c r="BA113" s="235">
        <v>19.8</v>
      </c>
      <c r="BB113" s="48" t="s">
        <v>121</v>
      </c>
      <c r="BC113" s="80">
        <v>0.01</v>
      </c>
      <c r="BD113" s="80"/>
      <c r="BE113" s="45"/>
      <c r="BF113" s="45"/>
      <c r="BG113" s="45"/>
      <c r="BH113" s="45"/>
      <c r="BI113" s="194">
        <v>1</v>
      </c>
      <c r="BJ113" s="45">
        <v>39</v>
      </c>
      <c r="BK113" s="7">
        <v>61</v>
      </c>
      <c r="BL113" s="195">
        <f t="shared" si="57"/>
        <v>0.63934426229508201</v>
      </c>
      <c r="BM113" s="79">
        <v>0.4</v>
      </c>
      <c r="BN113" s="80">
        <f t="shared" si="64"/>
        <v>1.5384615384615385</v>
      </c>
      <c r="BO113" s="7" t="s">
        <v>121</v>
      </c>
      <c r="BP113" s="7">
        <v>60.4</v>
      </c>
      <c r="BQ113" s="48">
        <v>63.1</v>
      </c>
      <c r="BR113" s="81"/>
      <c r="BS113" s="80">
        <f t="shared" si="72"/>
        <v>68.5</v>
      </c>
      <c r="BT113" s="49">
        <v>93.4</v>
      </c>
      <c r="BU113" s="49">
        <v>8997</v>
      </c>
      <c r="BV113" s="80">
        <f t="shared" si="73"/>
        <v>6.5999999999999943</v>
      </c>
      <c r="BW113" s="561">
        <f t="shared" si="58"/>
        <v>62.8476</v>
      </c>
      <c r="BX113" s="49">
        <v>22.6</v>
      </c>
      <c r="BY113" s="84">
        <f t="shared" si="74"/>
        <v>14.260600000000002</v>
      </c>
      <c r="BZ113" s="49">
        <v>45.9</v>
      </c>
      <c r="CA113" s="84">
        <f t="shared" si="75"/>
        <v>28.962900000000001</v>
      </c>
      <c r="CB113" s="49">
        <v>31.1</v>
      </c>
      <c r="CC113" s="84">
        <f t="shared" si="76"/>
        <v>19.624100000000002</v>
      </c>
      <c r="CD113" s="84">
        <v>0.24</v>
      </c>
      <c r="CE113" s="82">
        <v>99.9</v>
      </c>
      <c r="CF113" s="82">
        <v>8162</v>
      </c>
      <c r="CG113" s="82">
        <v>99.8</v>
      </c>
      <c r="CH113" s="82">
        <v>6436</v>
      </c>
      <c r="CI113" s="82">
        <v>97.4</v>
      </c>
      <c r="CJ113" s="82">
        <v>98.9</v>
      </c>
      <c r="CK113" s="82">
        <v>5628</v>
      </c>
      <c r="CL113" s="45">
        <f t="shared" si="70"/>
        <v>0.49237472766884538</v>
      </c>
      <c r="CM113" s="7"/>
      <c r="CN113" s="7"/>
      <c r="CO113" s="618"/>
      <c r="CP113" s="13"/>
      <c r="CQ113" s="13"/>
      <c r="CR113" s="13"/>
      <c r="CS113" s="13"/>
      <c r="CT113" s="13"/>
      <c r="CU113" s="13"/>
      <c r="CV113" s="634"/>
      <c r="CW113" s="36"/>
      <c r="CX113" s="7"/>
      <c r="CY113" s="7"/>
      <c r="CZ113" s="121">
        <v>3</v>
      </c>
      <c r="DA113" s="7"/>
      <c r="DB113" s="111" t="s">
        <v>884</v>
      </c>
      <c r="DC113" s="201"/>
      <c r="DD113" s="122" t="s">
        <v>1161</v>
      </c>
      <c r="DE113" s="11"/>
      <c r="DF113" s="11"/>
      <c r="DG113" s="11"/>
      <c r="DH113" s="11"/>
      <c r="DI113" s="10" t="s">
        <v>297</v>
      </c>
      <c r="DJ113" t="s">
        <v>128</v>
      </c>
      <c r="DK113" s="9">
        <v>2</v>
      </c>
      <c r="DL113" s="7"/>
      <c r="DM113" s="7"/>
      <c r="DN113" s="7"/>
      <c r="DO113" s="7"/>
      <c r="DP113" s="7"/>
      <c r="DQ113" s="7"/>
      <c r="DR113" s="11">
        <v>0.6</v>
      </c>
      <c r="DS113" s="11">
        <v>3.8</v>
      </c>
      <c r="DT113" s="11">
        <v>148</v>
      </c>
      <c r="DU113" s="11">
        <v>14.9</v>
      </c>
      <c r="DV113" s="11">
        <v>85.1</v>
      </c>
      <c r="DW113" s="11" t="s">
        <v>38</v>
      </c>
      <c r="DX113" s="11" t="s">
        <v>38</v>
      </c>
      <c r="DY113" s="11" t="s">
        <v>38</v>
      </c>
      <c r="DZ113" s="11" t="s">
        <v>38</v>
      </c>
      <c r="EA113" s="11" t="s">
        <v>1260</v>
      </c>
      <c r="EB113" s="7"/>
      <c r="EC113" s="114"/>
      <c r="ED113" s="114"/>
      <c r="EE113" s="114"/>
      <c r="EF113" s="114"/>
      <c r="EG113" s="114"/>
      <c r="EH113" s="114"/>
      <c r="EI113" s="114"/>
      <c r="EJ113" s="114"/>
      <c r="EK113" s="114"/>
      <c r="EL113" s="114"/>
      <c r="EM113" s="114"/>
      <c r="EN113" s="114"/>
      <c r="EO113" s="114"/>
      <c r="EP113" s="557"/>
      <c r="EQ113" s="114"/>
      <c r="ER113" s="485">
        <v>12100</v>
      </c>
      <c r="ES113" s="954">
        <v>75</v>
      </c>
      <c r="ET113" s="954">
        <v>11627</v>
      </c>
      <c r="EU113" s="954">
        <v>4000</v>
      </c>
      <c r="EV113" s="954">
        <v>40560</v>
      </c>
      <c r="EW113" s="954">
        <v>2307</v>
      </c>
      <c r="EX113" s="715">
        <f t="shared" si="60"/>
        <v>311.90640000000002</v>
      </c>
      <c r="EY113" s="959">
        <f t="shared" si="61"/>
        <v>3430.9704000000002</v>
      </c>
      <c r="EZ113" s="557"/>
      <c r="FA113" s="557"/>
      <c r="FB113" s="557"/>
      <c r="FC113" s="557"/>
      <c r="FD113" s="592"/>
      <c r="FE113" s="592"/>
      <c r="FF113" s="592"/>
      <c r="FG113" s="716"/>
      <c r="FH113" s="975"/>
      <c r="FI113" s="612"/>
      <c r="FJ113" s="616"/>
      <c r="FK113" s="553"/>
      <c r="FL113" s="114"/>
      <c r="FM113" s="7"/>
      <c r="FN113" s="145">
        <f t="shared" si="77"/>
        <v>0.38400000000000001</v>
      </c>
      <c r="FO113" s="114"/>
      <c r="FP113" s="43">
        <f t="shared" si="62"/>
        <v>19.841747656317192</v>
      </c>
      <c r="FQ113" s="146">
        <f t="shared" si="63"/>
        <v>0.31190640000000003</v>
      </c>
      <c r="FR113" s="114"/>
      <c r="FS113" s="114"/>
      <c r="FT113" s="114"/>
      <c r="FU113" s="114"/>
      <c r="FV113" s="114"/>
      <c r="FW113" s="114"/>
      <c r="FX113" s="557"/>
      <c r="FY113" s="989"/>
      <c r="FZ113" s="550"/>
      <c r="GA113" s="11"/>
      <c r="GB113" s="550"/>
      <c r="GC113" s="554"/>
      <c r="GD113" s="554"/>
      <c r="GE113" s="554"/>
      <c r="GF113" s="554"/>
      <c r="GG113" s="554"/>
      <c r="GH113" s="554"/>
      <c r="GI113" s="554"/>
      <c r="GJ113" s="554"/>
      <c r="GK113" s="554"/>
      <c r="GL113" s="554"/>
      <c r="GM113" s="554"/>
      <c r="GN113" s="554"/>
      <c r="GO113" s="554"/>
      <c r="GP113" s="554"/>
      <c r="GQ113" s="554"/>
      <c r="GR113" s="554"/>
      <c r="GS113" s="554"/>
      <c r="GT113" s="554"/>
      <c r="GU113" s="554"/>
      <c r="GV113" s="554"/>
      <c r="GW113" s="554"/>
      <c r="GX113" s="554"/>
      <c r="GY113" s="554"/>
      <c r="GZ113" s="554"/>
      <c r="HA113" s="554"/>
      <c r="HB113" s="554"/>
      <c r="HC113" s="554"/>
      <c r="HD113" s="554"/>
      <c r="HE113" s="554"/>
      <c r="HF113" s="554"/>
      <c r="HG113" s="554"/>
      <c r="HH113" s="554"/>
      <c r="HI113" s="554"/>
      <c r="HJ113" s="554"/>
      <c r="HK113" s="554"/>
      <c r="HL113" s="554"/>
      <c r="HM113" s="554"/>
      <c r="HN113" s="554"/>
      <c r="HO113" s="554"/>
      <c r="HP113" s="554"/>
      <c r="HQ113" s="554"/>
      <c r="HR113" s="554"/>
      <c r="HS113" s="554"/>
      <c r="HT113" s="554"/>
      <c r="HU113" s="554"/>
      <c r="HV113" s="554"/>
      <c r="HW113" s="554"/>
    </row>
    <row r="114" spans="1:231" x14ac:dyDescent="0.3">
      <c r="A114" s="7">
        <v>4</v>
      </c>
      <c r="B114" s="7">
        <f>COUNTIFS($D$3:D114,D114,$F$3:F114,F114)</f>
        <v>1</v>
      </c>
      <c r="C114" s="14">
        <v>12101</v>
      </c>
      <c r="D114" s="328" t="s">
        <v>1023</v>
      </c>
      <c r="E114" s="17" t="s">
        <v>456</v>
      </c>
      <c r="F114" s="17" t="s">
        <v>1024</v>
      </c>
      <c r="G114" s="11">
        <f t="shared" si="71"/>
        <v>44</v>
      </c>
      <c r="H114" s="17" t="s">
        <v>892</v>
      </c>
      <c r="I114" s="469" t="s">
        <v>1025</v>
      </c>
      <c r="J114" s="380" t="s">
        <v>35</v>
      </c>
      <c r="K114" s="17" t="s">
        <v>36</v>
      </c>
      <c r="L114" s="11">
        <v>35</v>
      </c>
      <c r="M114" s="17" t="s">
        <v>434</v>
      </c>
      <c r="N114" s="17" t="s">
        <v>435</v>
      </c>
      <c r="O114" s="11"/>
      <c r="P114" s="11" t="s">
        <v>568</v>
      </c>
      <c r="Q114" s="381"/>
      <c r="R114" s="381"/>
      <c r="S114" s="17"/>
      <c r="T114" s="471" t="s">
        <v>441</v>
      </c>
      <c r="U114" s="471"/>
      <c r="V114" s="472" t="s">
        <v>500</v>
      </c>
      <c r="W114" s="448"/>
      <c r="X114" s="472"/>
      <c r="Y114" s="472"/>
      <c r="Z114" s="596"/>
      <c r="AA114" s="550" t="s">
        <v>698</v>
      </c>
      <c r="AB114" s="11"/>
      <c r="AC114" s="556">
        <v>10123</v>
      </c>
      <c r="AD114" s="556">
        <v>354000</v>
      </c>
      <c r="AE114" s="554"/>
      <c r="AF114" s="554"/>
      <c r="AG114" s="554" t="s">
        <v>444</v>
      </c>
      <c r="AH114" s="556">
        <v>10000</v>
      </c>
      <c r="AK114" s="37"/>
      <c r="AL114" s="7"/>
      <c r="AM114" s="7"/>
      <c r="AN114" s="7"/>
      <c r="AO114" s="934">
        <v>23</v>
      </c>
      <c r="AP114" s="39">
        <v>72.400000000000006</v>
      </c>
      <c r="AQ114" s="40">
        <v>4.0999999999999996</v>
      </c>
      <c r="AR114" s="41">
        <f t="shared" si="65"/>
        <v>99.5</v>
      </c>
      <c r="AS114" s="42">
        <f t="shared" si="66"/>
        <v>0.31767955801104969</v>
      </c>
      <c r="AT114" s="43">
        <f t="shared" si="67"/>
        <v>1.3024861878453036</v>
      </c>
      <c r="AU114" s="44">
        <f t="shared" si="68"/>
        <v>0.30065359477124182</v>
      </c>
      <c r="AV114" s="45">
        <v>19.388999999999999</v>
      </c>
      <c r="AW114" s="45">
        <f t="shared" si="69"/>
        <v>84.3</v>
      </c>
      <c r="AX114" s="46">
        <v>2.4609999999999999</v>
      </c>
      <c r="AY114" s="45">
        <v>10.7</v>
      </c>
      <c r="AZ114" s="7" t="s">
        <v>121</v>
      </c>
      <c r="BA114" s="235">
        <v>56.8</v>
      </c>
      <c r="BB114" s="48" t="s">
        <v>121</v>
      </c>
      <c r="BC114" s="80">
        <v>0.1</v>
      </c>
      <c r="BD114" s="80"/>
      <c r="BE114" s="45"/>
      <c r="BF114" s="45"/>
      <c r="BG114" s="45"/>
      <c r="BH114" s="45"/>
      <c r="BI114" s="194">
        <v>0.7</v>
      </c>
      <c r="BJ114" s="45">
        <v>58.5</v>
      </c>
      <c r="BK114" s="7">
        <v>41.5</v>
      </c>
      <c r="BL114" s="195">
        <f t="shared" si="57"/>
        <v>1.4096385542168675</v>
      </c>
      <c r="BM114" s="79">
        <v>0.5</v>
      </c>
      <c r="BN114" s="80">
        <f t="shared" si="64"/>
        <v>2.1739130434782608</v>
      </c>
      <c r="BO114" s="7" t="s">
        <v>121</v>
      </c>
      <c r="BP114" s="7">
        <v>60.4</v>
      </c>
      <c r="BQ114" s="48">
        <v>58.3</v>
      </c>
      <c r="BR114" s="81"/>
      <c r="BS114" s="80">
        <f t="shared" si="72"/>
        <v>95.600000000000009</v>
      </c>
      <c r="BT114" s="49">
        <v>98.4</v>
      </c>
      <c r="BU114" s="49">
        <v>17425</v>
      </c>
      <c r="BV114" s="80">
        <f t="shared" si="73"/>
        <v>1.5999999999999943</v>
      </c>
      <c r="BW114" s="561">
        <f t="shared" si="58"/>
        <v>71.458800000000011</v>
      </c>
      <c r="BX114" s="49">
        <v>89.9</v>
      </c>
      <c r="BY114" s="84">
        <f t="shared" si="74"/>
        <v>65.087600000000009</v>
      </c>
      <c r="BZ114" s="49">
        <v>5.7</v>
      </c>
      <c r="CA114" s="84">
        <f t="shared" si="75"/>
        <v>4.1268000000000002</v>
      </c>
      <c r="CB114" s="49">
        <v>3.1</v>
      </c>
      <c r="CC114" s="84">
        <f t="shared" si="76"/>
        <v>2.2444000000000002</v>
      </c>
      <c r="CD114" s="84">
        <v>0.14000000000000001</v>
      </c>
      <c r="CE114" s="82">
        <v>100</v>
      </c>
      <c r="CF114" s="82">
        <v>24213</v>
      </c>
      <c r="CG114" s="82">
        <v>100</v>
      </c>
      <c r="CH114" s="82">
        <v>14426</v>
      </c>
      <c r="CI114" s="82">
        <v>99.7</v>
      </c>
      <c r="CJ114" s="82">
        <v>100</v>
      </c>
      <c r="CK114" s="82">
        <v>23344</v>
      </c>
      <c r="CL114" s="45">
        <f t="shared" si="70"/>
        <v>15.771929824561404</v>
      </c>
      <c r="CM114" s="7"/>
      <c r="CN114" s="7"/>
      <c r="CO114" s="618"/>
      <c r="CP114" s="13"/>
      <c r="CQ114" s="13"/>
      <c r="CR114" s="13"/>
      <c r="CS114" s="13"/>
      <c r="CT114" s="13"/>
      <c r="CU114" s="13"/>
      <c r="CV114" s="634"/>
      <c r="CW114" s="36"/>
      <c r="CX114" s="7"/>
      <c r="CY114" s="7"/>
      <c r="CZ114" s="121">
        <v>5</v>
      </c>
      <c r="DA114" s="7"/>
      <c r="DB114" s="111" t="s">
        <v>17</v>
      </c>
      <c r="DC114" s="201"/>
      <c r="DD114" s="122" t="s">
        <v>1055</v>
      </c>
      <c r="DE114" s="11"/>
      <c r="DF114" s="11"/>
      <c r="DG114" s="11"/>
      <c r="DH114" s="11"/>
      <c r="DI114" s="10" t="s">
        <v>294</v>
      </c>
      <c r="DJ114" t="s">
        <v>444</v>
      </c>
      <c r="DK114" s="9">
        <v>2</v>
      </c>
      <c r="DL114" s="7"/>
      <c r="DM114" s="7"/>
      <c r="DN114" s="7"/>
      <c r="DO114" s="7"/>
      <c r="DP114" s="7"/>
      <c r="DQ114" s="7"/>
      <c r="DR114" s="11">
        <v>1.4</v>
      </c>
      <c r="DS114" s="11" t="s">
        <v>38</v>
      </c>
      <c r="DT114" s="11">
        <v>8786</v>
      </c>
      <c r="DU114" s="11">
        <v>5.0999999999999996</v>
      </c>
      <c r="DV114" s="11">
        <v>94.9</v>
      </c>
      <c r="DW114" s="11" t="s">
        <v>38</v>
      </c>
      <c r="DX114" s="11" t="s">
        <v>38</v>
      </c>
      <c r="DY114" s="11" t="s">
        <v>38</v>
      </c>
      <c r="DZ114" s="11" t="s">
        <v>38</v>
      </c>
      <c r="EA114" s="11">
        <v>0</v>
      </c>
      <c r="EB114" s="7" t="s">
        <v>451</v>
      </c>
      <c r="EC114" s="114"/>
      <c r="ED114" s="114"/>
      <c r="EE114" s="114"/>
      <c r="EF114" s="114"/>
      <c r="EG114" s="7">
        <v>3</v>
      </c>
      <c r="EH114" s="114"/>
      <c r="EI114" s="114"/>
      <c r="EJ114" s="114"/>
      <c r="EK114" s="114"/>
      <c r="EL114" s="114"/>
      <c r="EM114" s="114"/>
      <c r="EN114" s="114"/>
      <c r="EO114" s="114"/>
      <c r="EP114" s="557"/>
      <c r="EQ114" s="114"/>
      <c r="ER114" s="485">
        <v>12101</v>
      </c>
      <c r="ES114" s="954">
        <v>75</v>
      </c>
      <c r="ET114" s="954">
        <v>80909</v>
      </c>
      <c r="EU114" s="954">
        <v>4000</v>
      </c>
      <c r="EV114" s="954">
        <v>40560</v>
      </c>
      <c r="EW114" s="954">
        <v>76821</v>
      </c>
      <c r="EX114" s="715">
        <f t="shared" si="60"/>
        <v>10386.199199999999</v>
      </c>
      <c r="EY114" s="959">
        <f t="shared" si="61"/>
        <v>363516.97199999995</v>
      </c>
      <c r="EZ114" s="557"/>
      <c r="FA114" s="557"/>
      <c r="FB114" s="557"/>
      <c r="FC114" s="557"/>
      <c r="FD114" s="592"/>
      <c r="FE114" s="592"/>
      <c r="FF114" s="592"/>
      <c r="FG114" s="716"/>
      <c r="FH114" s="975"/>
      <c r="FI114" s="612"/>
      <c r="FJ114" s="616"/>
      <c r="FK114" s="553"/>
      <c r="FL114" s="557"/>
      <c r="FM114" s="7"/>
      <c r="FN114" s="145">
        <f t="shared" si="77"/>
        <v>10.122999999999999</v>
      </c>
      <c r="FO114" s="114"/>
      <c r="FP114" s="43">
        <f t="shared" si="62"/>
        <v>94.947410053269721</v>
      </c>
      <c r="FQ114" s="146">
        <f t="shared" si="63"/>
        <v>10.386199199999998</v>
      </c>
      <c r="FR114" s="114"/>
      <c r="FS114" s="114"/>
      <c r="FT114" s="114"/>
      <c r="FU114" s="114"/>
      <c r="FV114" s="114"/>
      <c r="FW114" s="114"/>
      <c r="FX114" s="557"/>
      <c r="FY114" s="989"/>
      <c r="FZ114" s="550"/>
      <c r="GA114" s="329"/>
      <c r="GB114" s="550"/>
      <c r="GC114" s="554"/>
      <c r="GD114" s="554"/>
      <c r="GE114" s="554"/>
      <c r="GF114" s="554"/>
      <c r="GG114" s="554"/>
      <c r="GH114" s="554"/>
      <c r="GI114" s="554"/>
      <c r="GJ114" s="554"/>
      <c r="GK114" s="554"/>
      <c r="GL114" s="554"/>
      <c r="GM114" s="554"/>
      <c r="GN114" s="554"/>
      <c r="GO114" s="554"/>
      <c r="GP114" s="554"/>
      <c r="GQ114" s="554"/>
      <c r="GR114" s="554"/>
      <c r="GS114" s="554"/>
      <c r="GT114" s="554"/>
      <c r="GU114" s="554"/>
      <c r="GV114" s="554"/>
      <c r="GW114" s="554"/>
      <c r="GX114" s="554"/>
      <c r="GY114" s="554"/>
      <c r="GZ114" s="554"/>
      <c r="HA114" s="554"/>
      <c r="HB114" s="554"/>
      <c r="HC114" s="554"/>
      <c r="HD114" s="554"/>
      <c r="HE114" s="554"/>
      <c r="HF114" s="554"/>
      <c r="HG114" s="554"/>
      <c r="HH114" s="554"/>
      <c r="HI114" s="554"/>
      <c r="HJ114" s="554"/>
      <c r="HK114" s="554"/>
      <c r="HL114" s="554"/>
      <c r="HM114" s="554"/>
      <c r="HN114" s="554"/>
      <c r="HO114" s="554"/>
      <c r="HP114" s="554"/>
      <c r="HQ114" s="554"/>
      <c r="HR114" s="554"/>
      <c r="HS114" s="554"/>
      <c r="HT114" s="554"/>
      <c r="HU114" s="554"/>
      <c r="HV114" s="554"/>
      <c r="HW114" s="554"/>
    </row>
    <row r="115" spans="1:231" x14ac:dyDescent="0.3">
      <c r="A115" s="7">
        <v>5</v>
      </c>
      <c r="B115" s="7">
        <f>COUNTIFS($D$3:D115,D115,$F$3:F115,F115)</f>
        <v>2</v>
      </c>
      <c r="C115" s="14">
        <v>12102</v>
      </c>
      <c r="D115" s="328" t="s">
        <v>1023</v>
      </c>
      <c r="E115" s="17" t="s">
        <v>456</v>
      </c>
      <c r="F115" s="17" t="s">
        <v>1024</v>
      </c>
      <c r="G115" s="11">
        <f t="shared" si="71"/>
        <v>44</v>
      </c>
      <c r="H115" s="17" t="s">
        <v>892</v>
      </c>
      <c r="I115" s="469" t="s">
        <v>1025</v>
      </c>
      <c r="J115" s="380" t="s">
        <v>35</v>
      </c>
      <c r="K115" s="17" t="s">
        <v>36</v>
      </c>
      <c r="L115" s="11">
        <v>30</v>
      </c>
      <c r="M115" s="17" t="s">
        <v>434</v>
      </c>
      <c r="N115" s="17" t="s">
        <v>435</v>
      </c>
      <c r="O115" s="11"/>
      <c r="P115" s="11" t="s">
        <v>568</v>
      </c>
      <c r="Q115" s="381"/>
      <c r="R115" s="381"/>
      <c r="S115" s="17"/>
      <c r="T115" s="471" t="s">
        <v>441</v>
      </c>
      <c r="U115" s="471"/>
      <c r="V115" s="472" t="s">
        <v>500</v>
      </c>
      <c r="W115" s="448"/>
      <c r="X115" s="472"/>
      <c r="Y115" s="473"/>
      <c r="Z115" s="596"/>
      <c r="AA115" s="550" t="s">
        <v>698</v>
      </c>
      <c r="AB115" s="11"/>
      <c r="AC115" s="556">
        <v>6978</v>
      </c>
      <c r="AD115" s="556">
        <v>209000</v>
      </c>
      <c r="AE115" s="554"/>
      <c r="AF115" s="554"/>
      <c r="AG115" s="554" t="s">
        <v>128</v>
      </c>
      <c r="AH115" s="556">
        <v>10000</v>
      </c>
      <c r="AK115" s="37"/>
      <c r="AL115" s="7"/>
      <c r="AM115" s="7"/>
      <c r="AN115" s="7"/>
      <c r="AO115" s="934">
        <v>19.5</v>
      </c>
      <c r="AP115" s="39">
        <v>73.5</v>
      </c>
      <c r="AQ115" s="40">
        <v>7</v>
      </c>
      <c r="AR115" s="41">
        <f t="shared" si="65"/>
        <v>100</v>
      </c>
      <c r="AS115" s="42">
        <f t="shared" si="66"/>
        <v>0.26530612244897961</v>
      </c>
      <c r="AT115" s="43">
        <f t="shared" si="67"/>
        <v>1.8571428571428572</v>
      </c>
      <c r="AU115" s="44">
        <f t="shared" si="68"/>
        <v>0.24223602484472051</v>
      </c>
      <c r="AV115" s="45">
        <v>16.477499999999999</v>
      </c>
      <c r="AW115" s="45">
        <f t="shared" si="69"/>
        <v>84.5</v>
      </c>
      <c r="AX115" s="46">
        <v>2.0474999999999999</v>
      </c>
      <c r="AY115" s="45">
        <v>10.5</v>
      </c>
      <c r="AZ115" s="7" t="s">
        <v>121</v>
      </c>
      <c r="BA115" s="235">
        <v>52.8</v>
      </c>
      <c r="BB115" s="48" t="s">
        <v>121</v>
      </c>
      <c r="BC115" s="80">
        <v>0.2</v>
      </c>
      <c r="BD115" s="80"/>
      <c r="BE115" s="45"/>
      <c r="BF115" s="45"/>
      <c r="BG115" s="45"/>
      <c r="BH115" s="45"/>
      <c r="BI115" s="194">
        <v>2.1</v>
      </c>
      <c r="BJ115" s="45">
        <v>57.1</v>
      </c>
      <c r="BK115" s="7">
        <v>42.9</v>
      </c>
      <c r="BL115" s="195">
        <f t="shared" si="57"/>
        <v>1.3310023310023311</v>
      </c>
      <c r="BM115" s="79">
        <v>0.4</v>
      </c>
      <c r="BN115" s="80">
        <f t="shared" si="64"/>
        <v>2.0512820512820511</v>
      </c>
      <c r="BO115" s="7" t="s">
        <v>121</v>
      </c>
      <c r="BP115" s="7">
        <v>58.4</v>
      </c>
      <c r="BQ115" s="48">
        <v>54.6</v>
      </c>
      <c r="BR115" s="81"/>
      <c r="BS115" s="80">
        <f t="shared" si="72"/>
        <v>96.100000000000009</v>
      </c>
      <c r="BT115" s="49">
        <v>98.8</v>
      </c>
      <c r="BU115" s="49">
        <v>16748</v>
      </c>
      <c r="BV115" s="80">
        <f t="shared" si="73"/>
        <v>1.2000000000000028</v>
      </c>
      <c r="BW115" s="561">
        <f t="shared" si="58"/>
        <v>72.911999999999992</v>
      </c>
      <c r="BX115" s="49">
        <v>86.4</v>
      </c>
      <c r="BY115" s="84">
        <f t="shared" si="74"/>
        <v>63.504000000000005</v>
      </c>
      <c r="BZ115" s="49">
        <v>9.6999999999999993</v>
      </c>
      <c r="CA115" s="84">
        <f t="shared" si="75"/>
        <v>7.1294999999999993</v>
      </c>
      <c r="CB115" s="49">
        <v>3.1</v>
      </c>
      <c r="CC115" s="84">
        <f t="shared" si="76"/>
        <v>2.2784999999999997</v>
      </c>
      <c r="CD115" s="84">
        <v>7.6999999999999999E-2</v>
      </c>
      <c r="CE115" s="82">
        <v>100</v>
      </c>
      <c r="CF115" s="82">
        <v>26610</v>
      </c>
      <c r="CG115" s="82">
        <v>100</v>
      </c>
      <c r="CH115" s="82">
        <v>19385</v>
      </c>
      <c r="CI115" s="82">
        <v>100</v>
      </c>
      <c r="CJ115" s="82">
        <v>100</v>
      </c>
      <c r="CK115" s="82">
        <v>25655</v>
      </c>
      <c r="CL115" s="45">
        <f t="shared" si="70"/>
        <v>8.9072164948453629</v>
      </c>
      <c r="CM115" s="7"/>
      <c r="CN115" s="7"/>
      <c r="CO115" s="618"/>
      <c r="CP115" s="13"/>
      <c r="CQ115" s="13"/>
      <c r="CR115" s="13"/>
      <c r="CS115" s="13"/>
      <c r="CT115" s="13"/>
      <c r="CU115" s="13"/>
      <c r="CV115" s="634"/>
      <c r="CW115" s="36"/>
      <c r="CX115" s="7"/>
      <c r="CY115" s="7"/>
      <c r="CZ115" s="7"/>
      <c r="DA115" s="7"/>
      <c r="DB115" s="111" t="s">
        <v>17</v>
      </c>
      <c r="DC115" s="201"/>
      <c r="DD115" s="122" t="s">
        <v>1055</v>
      </c>
      <c r="DE115" s="11"/>
      <c r="DF115" s="11"/>
      <c r="DG115" s="11"/>
      <c r="DH115" s="11"/>
      <c r="DI115" s="10" t="s">
        <v>294</v>
      </c>
      <c r="DJ115" t="s">
        <v>128</v>
      </c>
      <c r="DK115" s="9">
        <v>2</v>
      </c>
      <c r="DL115" s="7"/>
      <c r="DM115" s="7"/>
      <c r="DN115" s="7"/>
      <c r="DO115" s="7"/>
      <c r="DP115" s="7"/>
      <c r="DQ115" s="7"/>
      <c r="DR115" s="11">
        <v>1.4</v>
      </c>
      <c r="DS115" s="11" t="s">
        <v>38</v>
      </c>
      <c r="DT115" s="11">
        <v>10413</v>
      </c>
      <c r="DU115" s="11">
        <v>7.3</v>
      </c>
      <c r="DV115" s="11">
        <v>92.7</v>
      </c>
      <c r="DW115" s="11">
        <v>1.8</v>
      </c>
      <c r="DX115" s="11" t="s">
        <v>1056</v>
      </c>
      <c r="DY115" s="11" t="s">
        <v>38</v>
      </c>
      <c r="DZ115" s="11">
        <v>4.16</v>
      </c>
      <c r="EA115" s="11" t="s">
        <v>1057</v>
      </c>
      <c r="EB115" s="7"/>
      <c r="EC115" s="114"/>
      <c r="ED115" s="114"/>
      <c r="EE115" s="114"/>
      <c r="EF115" s="114"/>
      <c r="EG115" s="7">
        <v>3</v>
      </c>
      <c r="EH115" s="114"/>
      <c r="EI115" s="114"/>
      <c r="EJ115" s="114"/>
      <c r="EK115" s="114"/>
      <c r="EL115" s="114"/>
      <c r="EM115" s="114"/>
      <c r="EN115" s="114"/>
      <c r="EO115" s="114"/>
      <c r="EP115" s="557"/>
      <c r="EQ115" s="114"/>
      <c r="ER115" s="485">
        <v>12102</v>
      </c>
      <c r="ES115" s="954">
        <v>75</v>
      </c>
      <c r="ET115" s="954">
        <v>54613</v>
      </c>
      <c r="EU115" s="954">
        <v>4000</v>
      </c>
      <c r="EV115" s="954">
        <v>40560</v>
      </c>
      <c r="EW115" s="954">
        <v>52549</v>
      </c>
      <c r="EX115" s="715">
        <f t="shared" si="60"/>
        <v>7104.6247999999996</v>
      </c>
      <c r="EY115" s="959">
        <f t="shared" si="61"/>
        <v>213138.74399999998</v>
      </c>
      <c r="EZ115" s="557"/>
      <c r="FA115" s="557"/>
      <c r="FB115" s="557"/>
      <c r="FC115" s="557"/>
      <c r="FD115" s="592"/>
      <c r="FE115" s="592"/>
      <c r="FF115" s="592"/>
      <c r="FG115" s="716"/>
      <c r="FH115" s="975"/>
      <c r="FI115" s="612"/>
      <c r="FJ115" s="616"/>
      <c r="FK115" s="553"/>
      <c r="FL115" s="114"/>
      <c r="FM115" s="7"/>
      <c r="FN115" s="145">
        <f t="shared" si="77"/>
        <v>6.9779999999999998</v>
      </c>
      <c r="FO115" s="114"/>
      <c r="FP115" s="43">
        <f t="shared" si="62"/>
        <v>96.220680057861685</v>
      </c>
      <c r="FQ115" s="146">
        <f t="shared" si="63"/>
        <v>7.1046247999999999</v>
      </c>
      <c r="FR115" s="114"/>
      <c r="FS115" s="114"/>
      <c r="FT115" s="114"/>
      <c r="FU115" s="114"/>
      <c r="FV115" s="114"/>
      <c r="FW115" s="114"/>
      <c r="FX115" s="557"/>
      <c r="FY115" s="989"/>
      <c r="FZ115" s="550"/>
      <c r="GA115" s="991">
        <v>1.8</v>
      </c>
      <c r="GB115" s="550"/>
      <c r="GC115" s="554"/>
      <c r="GD115" s="554"/>
      <c r="GE115" s="554"/>
      <c r="GF115" s="554"/>
      <c r="GG115" s="554"/>
      <c r="GH115" s="554"/>
      <c r="GI115" s="554"/>
      <c r="GJ115" s="554"/>
      <c r="GK115" s="554"/>
      <c r="GL115" s="554"/>
      <c r="GM115" s="554"/>
      <c r="GN115" s="554"/>
      <c r="GO115" s="554"/>
      <c r="GP115" s="554"/>
      <c r="GQ115" s="554"/>
      <c r="GR115" s="554"/>
      <c r="GS115" s="554"/>
      <c r="GT115" s="554"/>
      <c r="GU115" s="554"/>
      <c r="GV115" s="554"/>
      <c r="GW115" s="554"/>
      <c r="GX115" s="554"/>
      <c r="GY115" s="554"/>
      <c r="GZ115" s="554"/>
      <c r="HA115" s="554"/>
      <c r="HB115" s="554"/>
      <c r="HC115" s="554"/>
      <c r="HD115" s="554"/>
      <c r="HE115" s="554"/>
      <c r="HF115" s="554"/>
      <c r="HG115" s="554"/>
      <c r="HH115" s="554"/>
      <c r="HI115" s="554"/>
      <c r="HJ115" s="554"/>
      <c r="HK115" s="554"/>
      <c r="HL115" s="554"/>
      <c r="HM115" s="554"/>
      <c r="HN115" s="554"/>
      <c r="HO115" s="554"/>
      <c r="HP115" s="554"/>
      <c r="HQ115" s="554"/>
      <c r="HR115" s="554"/>
      <c r="HS115" s="554"/>
      <c r="HT115" s="554"/>
      <c r="HU115" s="554"/>
      <c r="HV115" s="554"/>
      <c r="HW115" s="554"/>
    </row>
    <row r="116" spans="1:231" x14ac:dyDescent="0.3">
      <c r="A116" s="7">
        <v>6</v>
      </c>
      <c r="B116" s="7">
        <f>COUNTIFS($D$3:D116,D116,$F$3:F116,F116)</f>
        <v>1</v>
      </c>
      <c r="C116" s="14">
        <v>12103</v>
      </c>
      <c r="D116" s="328" t="s">
        <v>1265</v>
      </c>
      <c r="E116" s="17" t="s">
        <v>485</v>
      </c>
      <c r="F116" s="17" t="s">
        <v>1266</v>
      </c>
      <c r="G116" s="11">
        <f t="shared" si="71"/>
        <v>66</v>
      </c>
      <c r="H116" s="17" t="s">
        <v>892</v>
      </c>
      <c r="I116" s="469" t="s">
        <v>1224</v>
      </c>
      <c r="J116" s="380" t="s">
        <v>35</v>
      </c>
      <c r="K116" s="17" t="s">
        <v>36</v>
      </c>
      <c r="L116" s="11">
        <v>18</v>
      </c>
      <c r="M116" s="17">
        <v>2</v>
      </c>
      <c r="N116" s="17" t="s">
        <v>435</v>
      </c>
      <c r="O116" s="11"/>
      <c r="P116" s="11" t="s">
        <v>568</v>
      </c>
      <c r="Q116" s="381"/>
      <c r="R116" s="381"/>
      <c r="S116" s="17"/>
      <c r="T116" s="471" t="s">
        <v>441</v>
      </c>
      <c r="U116" s="471"/>
      <c r="V116" s="472" t="s">
        <v>500</v>
      </c>
      <c r="W116" s="448"/>
      <c r="X116" s="472"/>
      <c r="Y116" s="473"/>
      <c r="Z116" s="596"/>
      <c r="AA116" s="550" t="s">
        <v>698</v>
      </c>
      <c r="AB116" s="11"/>
      <c r="AC116" s="556">
        <v>422</v>
      </c>
      <c r="AD116" s="556">
        <v>7600</v>
      </c>
      <c r="AE116" s="554"/>
      <c r="AF116" s="554"/>
      <c r="AG116" s="554" t="s">
        <v>444</v>
      </c>
      <c r="AH116" s="37">
        <v>550</v>
      </c>
      <c r="AK116" s="37"/>
      <c r="AL116" s="7"/>
      <c r="AM116" s="7"/>
      <c r="AN116" s="7"/>
      <c r="AO116" s="934">
        <v>13.9</v>
      </c>
      <c r="AP116" s="39">
        <v>62.9</v>
      </c>
      <c r="AQ116" s="40">
        <v>22.6</v>
      </c>
      <c r="AR116" s="41">
        <f t="shared" si="65"/>
        <v>99.4</v>
      </c>
      <c r="AS116" s="42">
        <f t="shared" si="66"/>
        <v>0.22098569157392689</v>
      </c>
      <c r="AT116" s="43">
        <f t="shared" si="67"/>
        <v>4.9942766295707477</v>
      </c>
      <c r="AU116" s="44">
        <f t="shared" si="68"/>
        <v>0.16257309941520467</v>
      </c>
      <c r="AV116" s="45">
        <v>10.981000000000002</v>
      </c>
      <c r="AW116" s="45">
        <f t="shared" si="69"/>
        <v>79</v>
      </c>
      <c r="AX116" s="46">
        <v>2.2240000000000002</v>
      </c>
      <c r="AY116" s="45">
        <v>16</v>
      </c>
      <c r="AZ116" s="7" t="s">
        <v>121</v>
      </c>
      <c r="BA116" s="235">
        <v>26.2</v>
      </c>
      <c r="BB116" s="48" t="s">
        <v>121</v>
      </c>
      <c r="BC116" s="80">
        <v>0.4</v>
      </c>
      <c r="BD116" s="80"/>
      <c r="BE116" s="45"/>
      <c r="BF116" s="45"/>
      <c r="BG116" s="45"/>
      <c r="BH116" s="45"/>
      <c r="BI116" s="194">
        <v>1</v>
      </c>
      <c r="BJ116" s="45">
        <v>25.2</v>
      </c>
      <c r="BK116" s="7">
        <v>74.8</v>
      </c>
      <c r="BL116" s="78">
        <f t="shared" si="57"/>
        <v>0.33689839572192515</v>
      </c>
      <c r="BM116" s="79">
        <v>0.2</v>
      </c>
      <c r="BN116" s="80">
        <f t="shared" si="64"/>
        <v>1.4388489208633093</v>
      </c>
      <c r="BO116" s="7" t="s">
        <v>121</v>
      </c>
      <c r="BP116" s="7">
        <v>48.9</v>
      </c>
      <c r="BQ116" s="48">
        <v>57.5</v>
      </c>
      <c r="BR116" s="81"/>
      <c r="BS116" s="80">
        <f t="shared" si="72"/>
        <v>62.099999999999994</v>
      </c>
      <c r="BT116" s="49">
        <v>93.6</v>
      </c>
      <c r="BU116" s="49">
        <v>11871</v>
      </c>
      <c r="BV116" s="80">
        <f t="shared" si="73"/>
        <v>6.4000000000000057</v>
      </c>
      <c r="BW116" s="561">
        <f t="shared" si="58"/>
        <v>62.459700000000005</v>
      </c>
      <c r="BX116" s="49">
        <v>33.799999999999997</v>
      </c>
      <c r="BY116" s="84">
        <f t="shared" si="74"/>
        <v>21.260200000000001</v>
      </c>
      <c r="BZ116" s="49">
        <v>28.3</v>
      </c>
      <c r="CA116" s="84">
        <f t="shared" si="75"/>
        <v>17.800699999999999</v>
      </c>
      <c r="CB116" s="49">
        <v>37.200000000000003</v>
      </c>
      <c r="CC116" s="84">
        <f t="shared" si="76"/>
        <v>23.398800000000001</v>
      </c>
      <c r="CD116" s="84">
        <v>0.83</v>
      </c>
      <c r="CE116" s="82">
        <v>99.6</v>
      </c>
      <c r="CF116" s="82">
        <v>8211</v>
      </c>
      <c r="CG116" s="82">
        <v>99.4</v>
      </c>
      <c r="CH116" s="82">
        <v>5838</v>
      </c>
      <c r="CI116" s="82">
        <v>92.7</v>
      </c>
      <c r="CJ116" s="82">
        <v>96.7</v>
      </c>
      <c r="CK116" s="82">
        <v>5121</v>
      </c>
      <c r="CL116" s="45">
        <f t="shared" si="70"/>
        <v>1.19434628975265</v>
      </c>
      <c r="CM116" s="7"/>
      <c r="CN116" s="7"/>
      <c r="CO116" s="618"/>
      <c r="CP116" s="13"/>
      <c r="CQ116" s="13"/>
      <c r="CR116" s="13"/>
      <c r="CS116" s="13"/>
      <c r="CT116" s="13"/>
      <c r="CU116" s="13"/>
      <c r="CV116" s="634"/>
      <c r="CW116" s="36"/>
      <c r="CX116" s="7"/>
      <c r="CY116" s="7"/>
      <c r="CZ116" s="7"/>
      <c r="DA116" s="7"/>
      <c r="DB116" s="111" t="s">
        <v>884</v>
      </c>
      <c r="DC116" s="201"/>
      <c r="DD116" s="122" t="s">
        <v>1161</v>
      </c>
      <c r="DE116" s="11"/>
      <c r="DF116" s="11"/>
      <c r="DG116" s="11"/>
      <c r="DH116" s="11"/>
      <c r="DI116" s="10" t="s">
        <v>297</v>
      </c>
      <c r="DJ116" t="s">
        <v>444</v>
      </c>
      <c r="DK116" s="9">
        <v>2</v>
      </c>
      <c r="DL116" s="7"/>
      <c r="DM116" s="7"/>
      <c r="DN116" s="7"/>
      <c r="DO116" s="7"/>
      <c r="DP116" s="7"/>
      <c r="DQ116" s="7"/>
      <c r="DR116" s="11" t="s">
        <v>38</v>
      </c>
      <c r="DS116" s="11" t="s">
        <v>38</v>
      </c>
      <c r="DT116" s="11">
        <v>384</v>
      </c>
      <c r="DU116" s="11">
        <v>23.2</v>
      </c>
      <c r="DV116" s="11">
        <v>76.8</v>
      </c>
      <c r="DW116" s="11" t="s">
        <v>38</v>
      </c>
      <c r="DX116" s="11" t="s">
        <v>38</v>
      </c>
      <c r="DY116" s="11" t="s">
        <v>38</v>
      </c>
      <c r="DZ116" s="11" t="s">
        <v>38</v>
      </c>
      <c r="EA116" s="11">
        <v>0</v>
      </c>
      <c r="EB116" s="7" t="s">
        <v>451</v>
      </c>
      <c r="EC116" s="114"/>
      <c r="ED116" s="114"/>
      <c r="EE116" s="114"/>
      <c r="EF116" s="114"/>
      <c r="EG116" s="114"/>
      <c r="EH116" s="114"/>
      <c r="EI116" s="114"/>
      <c r="EJ116" s="114"/>
      <c r="EK116" s="114"/>
      <c r="EL116" s="114"/>
      <c r="EM116" s="114"/>
      <c r="EN116" s="114"/>
      <c r="EO116" s="114"/>
      <c r="EP116" s="557"/>
      <c r="EQ116" s="114"/>
      <c r="ER116" s="485">
        <v>12103</v>
      </c>
      <c r="ES116" s="954">
        <v>75</v>
      </c>
      <c r="ET116" s="954">
        <v>9010</v>
      </c>
      <c r="EU116" s="954">
        <v>8000</v>
      </c>
      <c r="EV116" s="954">
        <v>40560</v>
      </c>
      <c r="EW116" s="954">
        <v>3297</v>
      </c>
      <c r="EX116" s="715">
        <f t="shared" si="60"/>
        <v>222.87720000000002</v>
      </c>
      <c r="EY116" s="959">
        <f t="shared" si="61"/>
        <v>4011.7896000000001</v>
      </c>
      <c r="EZ116" s="557"/>
      <c r="FA116" s="557"/>
      <c r="FB116" s="557"/>
      <c r="FC116" s="557"/>
      <c r="FD116" s="592"/>
      <c r="FE116" s="592"/>
      <c r="FF116" s="592"/>
      <c r="FG116" s="716"/>
      <c r="FH116" s="975"/>
      <c r="FI116" s="612"/>
      <c r="FJ116" s="616"/>
      <c r="FK116" s="553"/>
      <c r="FL116" s="114"/>
      <c r="FM116" s="7"/>
      <c r="FN116" s="145">
        <f t="shared" si="77"/>
        <v>0.42199999999999999</v>
      </c>
      <c r="FO116" s="114"/>
      <c r="FP116" s="43">
        <f t="shared" si="62"/>
        <v>36.592674805771367</v>
      </c>
      <c r="FQ116" s="146">
        <f t="shared" si="63"/>
        <v>0.22287720000000003</v>
      </c>
      <c r="FR116" s="114"/>
      <c r="FS116" s="114"/>
      <c r="FT116" s="114"/>
      <c r="FU116" s="114"/>
      <c r="FV116" s="114"/>
      <c r="FW116" s="114"/>
      <c r="FX116" s="557"/>
      <c r="FY116" s="989"/>
      <c r="FZ116" s="550"/>
      <c r="GA116" s="11"/>
      <c r="GB116" s="550"/>
      <c r="GC116" s="554"/>
      <c r="GD116" s="554"/>
      <c r="GE116" s="554"/>
      <c r="GF116" s="554"/>
      <c r="GG116" s="554"/>
      <c r="GH116" s="554"/>
      <c r="GI116" s="554"/>
      <c r="GJ116" s="554"/>
      <c r="GK116" s="554"/>
      <c r="GL116" s="554"/>
      <c r="GM116" s="554"/>
      <c r="GN116" s="554"/>
      <c r="GO116" s="554"/>
      <c r="GP116" s="554"/>
      <c r="GQ116" s="554"/>
      <c r="GR116" s="554"/>
      <c r="GS116" s="554"/>
      <c r="GT116" s="554"/>
      <c r="GU116" s="554"/>
      <c r="GV116" s="554"/>
      <c r="GW116" s="554"/>
      <c r="GX116" s="554"/>
      <c r="GY116" s="554"/>
      <c r="GZ116" s="554"/>
      <c r="HA116" s="554"/>
      <c r="HB116" s="554"/>
      <c r="HC116" s="554"/>
      <c r="HD116" s="554"/>
      <c r="HE116" s="554"/>
      <c r="HF116" s="554"/>
      <c r="HG116" s="554"/>
      <c r="HH116" s="554"/>
      <c r="HI116" s="554"/>
      <c r="HJ116" s="554"/>
      <c r="HK116" s="554"/>
      <c r="HL116" s="554"/>
      <c r="HM116" s="554"/>
      <c r="HN116" s="554"/>
      <c r="HO116" s="554"/>
      <c r="HP116" s="554"/>
      <c r="HQ116" s="554"/>
      <c r="HR116" s="554"/>
      <c r="HS116" s="554"/>
      <c r="HT116" s="554"/>
      <c r="HU116" s="554"/>
      <c r="HV116" s="554"/>
      <c r="HW116" s="554"/>
    </row>
    <row r="117" spans="1:231" x14ac:dyDescent="0.3">
      <c r="A117" s="7">
        <v>9</v>
      </c>
      <c r="B117" s="7">
        <f>COUNTIFS($D$3:D117,D117,$F$3:F117,F117)</f>
        <v>1</v>
      </c>
      <c r="C117" s="14">
        <v>12143</v>
      </c>
      <c r="D117" s="328" t="s">
        <v>1089</v>
      </c>
      <c r="E117" s="17" t="s">
        <v>516</v>
      </c>
      <c r="F117" s="17" t="s">
        <v>1090</v>
      </c>
      <c r="G117" s="11">
        <f t="shared" si="71"/>
        <v>59</v>
      </c>
      <c r="H117" s="17" t="s">
        <v>1091</v>
      </c>
      <c r="I117" s="469" t="s">
        <v>1092</v>
      </c>
      <c r="J117" s="380" t="s">
        <v>35</v>
      </c>
      <c r="K117" s="17" t="s">
        <v>36</v>
      </c>
      <c r="L117" s="11">
        <v>19</v>
      </c>
      <c r="M117" s="17">
        <v>2</v>
      </c>
      <c r="N117" s="17" t="s">
        <v>38</v>
      </c>
      <c r="O117" s="11"/>
      <c r="P117" s="11" t="s">
        <v>568</v>
      </c>
      <c r="Q117" s="381"/>
      <c r="R117" s="381"/>
      <c r="S117" s="17"/>
      <c r="T117" s="471" t="s">
        <v>441</v>
      </c>
      <c r="U117" s="471"/>
      <c r="V117" s="472" t="s">
        <v>500</v>
      </c>
      <c r="W117" s="448"/>
      <c r="X117" s="472"/>
      <c r="Y117" s="473"/>
      <c r="Z117" s="596"/>
      <c r="AA117" s="550" t="s">
        <v>443</v>
      </c>
      <c r="AB117" s="11"/>
      <c r="AC117" s="556">
        <v>306</v>
      </c>
      <c r="AD117" s="556">
        <v>5800</v>
      </c>
      <c r="AE117" s="554"/>
      <c r="AF117" s="554"/>
      <c r="AG117" s="554" t="s">
        <v>128</v>
      </c>
      <c r="AH117" s="37">
        <v>450</v>
      </c>
      <c r="AK117" s="37"/>
      <c r="AL117" s="7"/>
      <c r="AM117" s="7"/>
      <c r="AN117" s="7"/>
      <c r="AO117" s="934">
        <v>9.6999999999999993</v>
      </c>
      <c r="AP117" s="39">
        <v>69</v>
      </c>
      <c r="AQ117" s="40">
        <v>20.100000000000001</v>
      </c>
      <c r="AR117" s="41">
        <f t="shared" si="65"/>
        <v>98.800000000000011</v>
      </c>
      <c r="AS117" s="42">
        <f t="shared" si="66"/>
        <v>0.14057971014492754</v>
      </c>
      <c r="AT117" s="43">
        <f t="shared" si="67"/>
        <v>2.8256521739130438</v>
      </c>
      <c r="AU117" s="44">
        <f t="shared" si="68"/>
        <v>0.10886644219977554</v>
      </c>
      <c r="AV117" s="45">
        <v>8.4874999999999989</v>
      </c>
      <c r="AW117" s="45">
        <f t="shared" si="69"/>
        <v>87.5</v>
      </c>
      <c r="AX117" s="46">
        <v>0.72750000000000004</v>
      </c>
      <c r="AY117" s="45">
        <v>7.5</v>
      </c>
      <c r="AZ117" s="7" t="s">
        <v>121</v>
      </c>
      <c r="BA117" s="235">
        <v>18.600000000000001</v>
      </c>
      <c r="BB117" s="48" t="s">
        <v>121</v>
      </c>
      <c r="BC117" s="80">
        <v>0.05</v>
      </c>
      <c r="BD117" s="80"/>
      <c r="BE117" s="45"/>
      <c r="BF117" s="45"/>
      <c r="BG117" s="45"/>
      <c r="BH117" s="45"/>
      <c r="BI117" s="194">
        <v>0.1</v>
      </c>
      <c r="BJ117" s="45">
        <v>29.3</v>
      </c>
      <c r="BK117" s="7">
        <v>70.7</v>
      </c>
      <c r="BL117" s="78">
        <f t="shared" si="57"/>
        <v>0.41442715700141441</v>
      </c>
      <c r="BM117" s="79">
        <v>0.1</v>
      </c>
      <c r="BN117" s="80">
        <f t="shared" si="64"/>
        <v>1.0309278350515465</v>
      </c>
      <c r="BO117" s="7" t="s">
        <v>121</v>
      </c>
      <c r="BP117" s="7">
        <v>34.700000000000003</v>
      </c>
      <c r="BQ117" s="48">
        <v>28.6</v>
      </c>
      <c r="BR117" s="81"/>
      <c r="BS117" s="80">
        <f t="shared" si="72"/>
        <v>45.7</v>
      </c>
      <c r="BT117" s="49">
        <v>45</v>
      </c>
      <c r="BU117" s="49">
        <v>95.4</v>
      </c>
      <c r="BV117" s="80">
        <f t="shared" si="73"/>
        <v>55</v>
      </c>
      <c r="BW117" s="561">
        <f t="shared" si="58"/>
        <v>68.448000000000008</v>
      </c>
      <c r="BX117" s="49">
        <v>10.6</v>
      </c>
      <c r="BY117" s="84">
        <f t="shared" si="74"/>
        <v>7.3140000000000001</v>
      </c>
      <c r="BZ117" s="49">
        <v>35.1</v>
      </c>
      <c r="CA117" s="84">
        <f t="shared" si="75"/>
        <v>24.219000000000001</v>
      </c>
      <c r="CB117" s="49">
        <v>53.5</v>
      </c>
      <c r="CC117" s="84">
        <f t="shared" si="76"/>
        <v>36.914999999999999</v>
      </c>
      <c r="CD117" s="84">
        <v>4.2999999999999997E-2</v>
      </c>
      <c r="CE117" s="82">
        <v>98.6</v>
      </c>
      <c r="CF117" s="82">
        <v>6243</v>
      </c>
      <c r="CG117" s="82">
        <v>69.3</v>
      </c>
      <c r="CH117" s="82">
        <v>2906</v>
      </c>
      <c r="CI117" s="82">
        <v>59.1</v>
      </c>
      <c r="CJ117" s="82">
        <v>67.099999999999994</v>
      </c>
      <c r="CK117" s="82">
        <v>2278</v>
      </c>
      <c r="CL117" s="45">
        <f t="shared" si="70"/>
        <v>0.30199430199430199</v>
      </c>
      <c r="CM117" s="7"/>
      <c r="CN117" s="7"/>
      <c r="CO117" s="618"/>
      <c r="CP117" s="13"/>
      <c r="CQ117" s="13"/>
      <c r="CR117" s="13"/>
      <c r="CS117" s="13"/>
      <c r="CT117" s="13"/>
      <c r="CU117" s="13"/>
      <c r="CV117" s="634"/>
      <c r="CW117" s="36"/>
      <c r="CX117" s="7"/>
      <c r="CY117" s="7"/>
      <c r="CZ117" s="7"/>
      <c r="DA117" s="7"/>
      <c r="DB117" s="111" t="s">
        <v>884</v>
      </c>
      <c r="DC117" s="201"/>
      <c r="DD117" s="122" t="s">
        <v>1093</v>
      </c>
      <c r="DE117" s="11"/>
      <c r="DF117" s="11"/>
      <c r="DG117" s="11"/>
      <c r="DH117" s="11"/>
      <c r="DI117" s="10" t="s">
        <v>297</v>
      </c>
      <c r="DJ117" t="s">
        <v>128</v>
      </c>
      <c r="DK117" s="9">
        <v>2</v>
      </c>
      <c r="DL117" s="7"/>
      <c r="DM117" s="7"/>
      <c r="DN117" s="7"/>
      <c r="DO117" s="7"/>
      <c r="DP117" s="7"/>
      <c r="DQ117" s="7"/>
      <c r="DR117" s="11" t="s">
        <v>38</v>
      </c>
      <c r="DS117" s="11" t="s">
        <v>38</v>
      </c>
      <c r="DT117" s="11">
        <v>332</v>
      </c>
      <c r="DU117" s="11">
        <v>44.3</v>
      </c>
      <c r="DV117" s="11">
        <v>55.7</v>
      </c>
      <c r="DW117" s="11" t="s">
        <v>38</v>
      </c>
      <c r="DX117" s="11" t="s">
        <v>38</v>
      </c>
      <c r="DY117" s="11" t="s">
        <v>38</v>
      </c>
      <c r="DZ117" s="11" t="s">
        <v>38</v>
      </c>
      <c r="EA117" s="11">
        <v>0</v>
      </c>
      <c r="EB117" s="7" t="s">
        <v>451</v>
      </c>
      <c r="EC117" s="114"/>
      <c r="ED117" s="114"/>
      <c r="EE117" s="114"/>
      <c r="EF117" s="114"/>
      <c r="EG117" s="114"/>
      <c r="EH117" s="114"/>
      <c r="EI117" s="114"/>
      <c r="EJ117" s="114"/>
      <c r="EK117" s="114"/>
      <c r="EL117" s="114"/>
      <c r="EM117" s="114"/>
      <c r="EN117" s="114"/>
      <c r="EO117" s="114"/>
      <c r="EP117" s="557"/>
      <c r="EQ117" s="114"/>
      <c r="ER117" s="485">
        <v>12143</v>
      </c>
      <c r="ES117" s="954">
        <v>75</v>
      </c>
      <c r="ET117" s="954">
        <v>5633</v>
      </c>
      <c r="EU117" s="954">
        <v>4000</v>
      </c>
      <c r="EV117" s="954">
        <v>40560</v>
      </c>
      <c r="EW117" s="954">
        <v>2288</v>
      </c>
      <c r="EX117" s="715">
        <f t="shared" si="60"/>
        <v>309.33760000000001</v>
      </c>
      <c r="EY117" s="959">
        <f t="shared" si="61"/>
        <v>5877.4144000000006</v>
      </c>
      <c r="EZ117" s="557"/>
      <c r="FA117" s="557"/>
      <c r="FB117" s="557"/>
      <c r="FC117" s="557"/>
      <c r="FD117" s="592"/>
      <c r="FE117" s="592"/>
      <c r="FF117" s="592"/>
      <c r="FG117" s="716"/>
      <c r="FH117" s="975"/>
      <c r="FI117" s="612"/>
      <c r="FJ117" s="616"/>
      <c r="FK117" s="553"/>
      <c r="FL117" s="114"/>
      <c r="FM117" s="7"/>
      <c r="FN117" s="145">
        <f t="shared" si="77"/>
        <v>0.30599999999999999</v>
      </c>
      <c r="FO117" s="114"/>
      <c r="FP117" s="43">
        <f t="shared" si="62"/>
        <v>40.617788034794955</v>
      </c>
      <c r="FQ117" s="146">
        <f t="shared" si="63"/>
        <v>0.30933759999999999</v>
      </c>
      <c r="FR117" s="114"/>
      <c r="FS117" s="114"/>
      <c r="FT117" s="114"/>
      <c r="FU117" s="114"/>
      <c r="FV117" s="114"/>
      <c r="FW117" s="114"/>
      <c r="FX117" s="557"/>
      <c r="FY117" s="989"/>
      <c r="FZ117" s="550"/>
      <c r="GA117" s="11"/>
      <c r="GB117" s="550"/>
      <c r="GC117" s="554"/>
      <c r="GD117" s="554"/>
      <c r="GE117" s="554"/>
      <c r="GF117" s="554"/>
      <c r="GG117" s="554"/>
      <c r="GH117" s="554"/>
      <c r="GI117" s="554"/>
      <c r="GJ117" s="554"/>
      <c r="GK117" s="554"/>
      <c r="GL117" s="554"/>
      <c r="GM117" s="554"/>
      <c r="GN117" s="554"/>
      <c r="GO117" s="554"/>
      <c r="GP117" s="554"/>
      <c r="GQ117" s="554"/>
      <c r="GR117" s="554"/>
      <c r="GS117" s="554"/>
      <c r="GT117" s="554"/>
      <c r="GU117" s="554"/>
      <c r="GV117" s="554"/>
      <c r="GW117" s="554"/>
      <c r="GX117" s="554"/>
      <c r="GY117" s="554"/>
      <c r="GZ117" s="554"/>
      <c r="HA117" s="554"/>
      <c r="HB117" s="554"/>
      <c r="HC117" s="554"/>
      <c r="HD117" s="554"/>
      <c r="HE117" s="554"/>
      <c r="HF117" s="554"/>
      <c r="HG117" s="554"/>
      <c r="HH117" s="554"/>
      <c r="HI117" s="554"/>
      <c r="HJ117" s="554"/>
      <c r="HK117" s="554"/>
      <c r="HL117" s="554"/>
      <c r="HM117" s="554"/>
      <c r="HN117" s="554"/>
      <c r="HO117" s="554"/>
      <c r="HP117" s="554"/>
      <c r="HQ117" s="554"/>
      <c r="HR117" s="554"/>
      <c r="HS117" s="554"/>
      <c r="HT117" s="554"/>
      <c r="HU117" s="554"/>
      <c r="HV117" s="554"/>
      <c r="HW117" s="554"/>
    </row>
    <row r="118" spans="1:231" x14ac:dyDescent="0.3">
      <c r="A118" s="7">
        <v>12</v>
      </c>
      <c r="B118" s="7">
        <f>COUNTIFS($D$3:D118,D118,$F$3:F118,F118)</f>
        <v>1</v>
      </c>
      <c r="C118" s="14">
        <v>12151</v>
      </c>
      <c r="D118" s="328" t="s">
        <v>1107</v>
      </c>
      <c r="E118" s="17" t="s">
        <v>516</v>
      </c>
      <c r="F118" s="17">
        <v>7201214856</v>
      </c>
      <c r="G118" s="11">
        <f t="shared" si="71"/>
        <v>48</v>
      </c>
      <c r="H118" s="17" t="s">
        <v>1108</v>
      </c>
      <c r="I118" s="469" t="s">
        <v>1109</v>
      </c>
      <c r="J118" s="380" t="s">
        <v>35</v>
      </c>
      <c r="K118" s="17" t="s">
        <v>36</v>
      </c>
      <c r="L118" s="11">
        <v>12</v>
      </c>
      <c r="M118" s="17" t="s">
        <v>674</v>
      </c>
      <c r="N118" s="17" t="s">
        <v>38</v>
      </c>
      <c r="O118" s="11"/>
      <c r="P118" s="11" t="s">
        <v>568</v>
      </c>
      <c r="Q118" s="381"/>
      <c r="R118" s="381"/>
      <c r="S118" s="17"/>
      <c r="T118" s="471" t="s">
        <v>441</v>
      </c>
      <c r="U118" s="471"/>
      <c r="V118" s="472" t="s">
        <v>500</v>
      </c>
      <c r="W118" s="448"/>
      <c r="X118" s="472"/>
      <c r="Y118" s="473"/>
      <c r="Z118" s="596"/>
      <c r="AA118" s="550" t="s">
        <v>691</v>
      </c>
      <c r="AB118" s="11"/>
      <c r="AC118" s="556">
        <v>298</v>
      </c>
      <c r="AD118" s="556">
        <v>3500</v>
      </c>
      <c r="AE118" s="554"/>
      <c r="AF118" s="554"/>
      <c r="AG118" s="554" t="s">
        <v>128</v>
      </c>
      <c r="AH118" s="37">
        <v>250</v>
      </c>
      <c r="AK118" s="37"/>
      <c r="AL118" s="7"/>
      <c r="AM118" s="7"/>
      <c r="AN118" s="7"/>
      <c r="AO118" s="934">
        <v>30.2</v>
      </c>
      <c r="AP118" s="39">
        <v>68</v>
      </c>
      <c r="AQ118" s="40">
        <v>1</v>
      </c>
      <c r="AR118" s="41">
        <f t="shared" si="65"/>
        <v>99.2</v>
      </c>
      <c r="AS118" s="42">
        <f t="shared" si="66"/>
        <v>0.44411764705882351</v>
      </c>
      <c r="AT118" s="43">
        <f t="shared" si="67"/>
        <v>0.44411764705882351</v>
      </c>
      <c r="AU118" s="44">
        <f t="shared" si="68"/>
        <v>0.43768115942028984</v>
      </c>
      <c r="AV118" s="45">
        <v>27.391399999999997</v>
      </c>
      <c r="AW118" s="45">
        <f t="shared" si="69"/>
        <v>90.7</v>
      </c>
      <c r="AX118" s="46">
        <v>1.2985999999999998</v>
      </c>
      <c r="AY118" s="45">
        <v>4.3</v>
      </c>
      <c r="AZ118" s="7" t="s">
        <v>121</v>
      </c>
      <c r="BA118" s="235">
        <v>29.7</v>
      </c>
      <c r="BB118" s="48" t="s">
        <v>121</v>
      </c>
      <c r="BC118" s="80">
        <v>0.02</v>
      </c>
      <c r="BD118" s="80"/>
      <c r="BE118" s="45"/>
      <c r="BF118" s="45"/>
      <c r="BG118" s="45"/>
      <c r="BH118" s="45"/>
      <c r="BI118" s="194">
        <v>0.3</v>
      </c>
      <c r="BJ118" s="45">
        <v>27.3</v>
      </c>
      <c r="BK118" s="7">
        <v>72.7</v>
      </c>
      <c r="BL118" s="78">
        <f t="shared" si="57"/>
        <v>0.37551581843191195</v>
      </c>
      <c r="BM118" s="79">
        <v>0.1</v>
      </c>
      <c r="BN118" s="80">
        <f t="shared" si="64"/>
        <v>0.33112582781456956</v>
      </c>
      <c r="BO118" s="7" t="s">
        <v>121</v>
      </c>
      <c r="BP118" s="7">
        <v>6.9</v>
      </c>
      <c r="BQ118" s="48">
        <v>13.9</v>
      </c>
      <c r="BR118" s="81"/>
      <c r="BS118" s="80">
        <f t="shared" si="72"/>
        <v>86.2</v>
      </c>
      <c r="BT118" s="49">
        <v>96.2</v>
      </c>
      <c r="BU118" s="49">
        <v>11068</v>
      </c>
      <c r="BV118" s="80">
        <f t="shared" si="73"/>
        <v>3.7999999999999972</v>
      </c>
      <c r="BW118" s="561">
        <f t="shared" si="58"/>
        <v>67.66</v>
      </c>
      <c r="BX118" s="49">
        <v>59</v>
      </c>
      <c r="BY118" s="84">
        <f t="shared" si="74"/>
        <v>40.119999999999997</v>
      </c>
      <c r="BZ118" s="49">
        <v>27.2</v>
      </c>
      <c r="CA118" s="84">
        <f t="shared" si="75"/>
        <v>18.495999999999999</v>
      </c>
      <c r="CB118" s="49">
        <v>13.3</v>
      </c>
      <c r="CC118" s="84">
        <f t="shared" si="76"/>
        <v>9.0440000000000005</v>
      </c>
      <c r="CD118" s="84">
        <v>0.38</v>
      </c>
      <c r="CE118" s="82">
        <v>99.9</v>
      </c>
      <c r="CF118" s="82">
        <v>7586</v>
      </c>
      <c r="CG118" s="82">
        <v>99.9</v>
      </c>
      <c r="CH118" s="82">
        <v>5510</v>
      </c>
      <c r="CI118" s="82">
        <v>96.7</v>
      </c>
      <c r="CJ118" s="82">
        <v>99.5</v>
      </c>
      <c r="CK118" s="82">
        <v>6455</v>
      </c>
      <c r="CL118" s="45">
        <f t="shared" si="70"/>
        <v>2.1691176470588234</v>
      </c>
      <c r="CM118" s="7"/>
      <c r="CN118" s="7"/>
      <c r="CO118" s="618"/>
      <c r="CP118" s="13"/>
      <c r="CQ118" s="13"/>
      <c r="CR118" s="13"/>
      <c r="CS118" s="13"/>
      <c r="CT118" s="13"/>
      <c r="CU118" s="13"/>
      <c r="CV118" s="634"/>
      <c r="CW118" s="36"/>
      <c r="CX118" s="7"/>
      <c r="CY118" s="7"/>
      <c r="CZ118" s="7"/>
      <c r="DA118" s="7"/>
      <c r="DB118" s="111" t="s">
        <v>884</v>
      </c>
      <c r="DC118" s="201"/>
      <c r="DD118" s="122" t="s">
        <v>1093</v>
      </c>
      <c r="DE118" s="11"/>
      <c r="DF118" s="11"/>
      <c r="DG118" s="11"/>
      <c r="DH118" s="11"/>
      <c r="DI118" s="10" t="s">
        <v>297</v>
      </c>
      <c r="DJ118" t="s">
        <v>128</v>
      </c>
      <c r="DK118" s="9">
        <v>2</v>
      </c>
      <c r="DL118" s="7"/>
      <c r="DM118" s="7"/>
      <c r="DN118" s="7"/>
      <c r="DO118" s="7"/>
      <c r="DP118" s="7"/>
      <c r="DQ118" s="7"/>
      <c r="DR118" s="11">
        <v>2</v>
      </c>
      <c r="DS118" s="11" t="s">
        <v>38</v>
      </c>
      <c r="DT118" s="11">
        <v>370</v>
      </c>
      <c r="DU118" s="11">
        <v>1.4</v>
      </c>
      <c r="DV118" s="11">
        <v>98.6</v>
      </c>
      <c r="DW118" s="11" t="s">
        <v>38</v>
      </c>
      <c r="DX118" s="11" t="s">
        <v>38</v>
      </c>
      <c r="DY118" s="11" t="s">
        <v>38</v>
      </c>
      <c r="DZ118" s="11" t="s">
        <v>38</v>
      </c>
      <c r="EA118" s="11">
        <v>0</v>
      </c>
      <c r="EB118" s="7" t="s">
        <v>451</v>
      </c>
      <c r="EC118" s="114"/>
      <c r="ED118" s="114"/>
      <c r="EE118" s="114"/>
      <c r="EF118" s="114"/>
      <c r="EG118" s="114"/>
      <c r="EH118" s="114"/>
      <c r="EI118" s="114"/>
      <c r="EJ118" s="114"/>
      <c r="EK118" s="114"/>
      <c r="EL118" s="114"/>
      <c r="EM118" s="114"/>
      <c r="EN118" s="114"/>
      <c r="EO118" s="114"/>
      <c r="EP118" s="557"/>
      <c r="EQ118" s="114"/>
      <c r="ER118" s="485">
        <v>12151</v>
      </c>
      <c r="ES118" s="954">
        <v>75</v>
      </c>
      <c r="ET118" s="954">
        <v>2469</v>
      </c>
      <c r="EU118" s="954">
        <v>4000</v>
      </c>
      <c r="EV118" s="954">
        <v>40560</v>
      </c>
      <c r="EW118" s="954">
        <v>2211</v>
      </c>
      <c r="EX118" s="715">
        <f t="shared" si="60"/>
        <v>298.92719999999997</v>
      </c>
      <c r="EY118" s="959">
        <f t="shared" si="61"/>
        <v>3587.1263999999996</v>
      </c>
      <c r="EZ118" s="557"/>
      <c r="FA118" s="557"/>
      <c r="FB118" s="557"/>
      <c r="FC118" s="557"/>
      <c r="FD118" s="592"/>
      <c r="FE118" s="592"/>
      <c r="FF118" s="592"/>
      <c r="FG118" s="716"/>
      <c r="FH118" s="975"/>
      <c r="FI118" s="612"/>
      <c r="FJ118" s="616"/>
      <c r="FK118" s="553"/>
      <c r="FL118" s="114"/>
      <c r="FM118" s="7"/>
      <c r="FN118" s="145">
        <f t="shared" si="77"/>
        <v>0.29799999999999999</v>
      </c>
      <c r="FO118" s="114"/>
      <c r="FP118" s="43">
        <f t="shared" si="62"/>
        <v>89.550425273390033</v>
      </c>
      <c r="FQ118" s="146">
        <f t="shared" si="63"/>
        <v>0.29892719999999995</v>
      </c>
      <c r="FR118" s="114"/>
      <c r="FS118" s="114"/>
      <c r="FT118" s="114"/>
      <c r="FU118" s="114"/>
      <c r="FV118" s="114"/>
      <c r="FW118" s="114"/>
      <c r="FX118" s="557"/>
      <c r="FY118" s="989"/>
      <c r="FZ118" s="550"/>
      <c r="GA118" s="378"/>
      <c r="GB118" s="550"/>
      <c r="GC118" s="554"/>
      <c r="GD118" s="554"/>
      <c r="GE118" s="554"/>
      <c r="GF118" s="554"/>
      <c r="GG118" s="554"/>
      <c r="GH118" s="554"/>
      <c r="GI118" s="554"/>
      <c r="GJ118" s="554"/>
      <c r="GK118" s="554"/>
      <c r="GL118" s="554"/>
      <c r="GM118" s="554"/>
      <c r="GN118" s="554"/>
      <c r="GO118" s="554"/>
      <c r="GP118" s="554"/>
      <c r="GQ118" s="554"/>
      <c r="GR118" s="554"/>
      <c r="GS118" s="554"/>
      <c r="GT118" s="554"/>
      <c r="GU118" s="554"/>
      <c r="GV118" s="554"/>
      <c r="GW118" s="554"/>
      <c r="GX118" s="554"/>
      <c r="GY118" s="554"/>
      <c r="GZ118" s="554"/>
      <c r="HA118" s="554"/>
      <c r="HB118" s="554"/>
      <c r="HC118" s="554"/>
      <c r="HD118" s="554"/>
      <c r="HE118" s="554"/>
      <c r="HF118" s="554"/>
      <c r="HG118" s="554"/>
      <c r="HH118" s="554"/>
      <c r="HI118" s="554"/>
      <c r="HJ118" s="554"/>
      <c r="HK118" s="554"/>
      <c r="HL118" s="554"/>
      <c r="HM118" s="554"/>
      <c r="HN118" s="554"/>
      <c r="HO118" s="554"/>
      <c r="HP118" s="554"/>
      <c r="HQ118" s="554"/>
      <c r="HR118" s="554"/>
      <c r="HS118" s="554"/>
      <c r="HT118" s="554"/>
      <c r="HU118" s="554"/>
      <c r="HV118" s="554"/>
      <c r="HW118" s="554"/>
    </row>
    <row r="119" spans="1:231" x14ac:dyDescent="0.3">
      <c r="A119" s="7">
        <v>13</v>
      </c>
      <c r="B119" s="7">
        <f>COUNTIFS($D$3:D119,D119,$F$3:F119,F119)</f>
        <v>1</v>
      </c>
      <c r="C119" s="14">
        <v>12177</v>
      </c>
      <c r="D119" s="328" t="s">
        <v>1036</v>
      </c>
      <c r="E119" s="17" t="s">
        <v>1037</v>
      </c>
      <c r="F119" s="17">
        <v>440107433</v>
      </c>
      <c r="G119" s="11">
        <f t="shared" si="71"/>
        <v>76</v>
      </c>
      <c r="H119" s="17" t="s">
        <v>1038</v>
      </c>
      <c r="I119" s="469" t="s">
        <v>511</v>
      </c>
      <c r="J119" s="380" t="s">
        <v>35</v>
      </c>
      <c r="K119" s="17" t="s">
        <v>36</v>
      </c>
      <c r="L119" s="11">
        <v>8</v>
      </c>
      <c r="M119" s="17" t="s">
        <v>653</v>
      </c>
      <c r="N119" s="17" t="s">
        <v>38</v>
      </c>
      <c r="O119" s="11"/>
      <c r="P119" s="11" t="s">
        <v>568</v>
      </c>
      <c r="Q119" s="381"/>
      <c r="R119" s="381"/>
      <c r="S119" s="17"/>
      <c r="T119" s="471" t="s">
        <v>441</v>
      </c>
      <c r="U119" s="471"/>
      <c r="V119" s="472" t="s">
        <v>500</v>
      </c>
      <c r="W119" s="448"/>
      <c r="X119" s="472"/>
      <c r="Y119" s="473"/>
      <c r="Z119" s="596"/>
      <c r="AA119" s="550" t="s">
        <v>443</v>
      </c>
      <c r="AB119" s="11"/>
      <c r="AC119" s="556">
        <v>273</v>
      </c>
      <c r="AD119" s="556">
        <v>2000</v>
      </c>
      <c r="AE119" s="554"/>
      <c r="AF119" s="554"/>
      <c r="AG119" s="554" t="s">
        <v>128</v>
      </c>
      <c r="AH119" s="37">
        <v>150</v>
      </c>
      <c r="AK119" s="37"/>
      <c r="AL119" s="7"/>
      <c r="AM119" s="7"/>
      <c r="AN119" s="7"/>
      <c r="AO119" s="934">
        <v>23.1</v>
      </c>
      <c r="AP119" s="39">
        <v>72.2</v>
      </c>
      <c r="AQ119" s="40">
        <v>4.4000000000000004</v>
      </c>
      <c r="AR119" s="41">
        <f t="shared" si="65"/>
        <v>99.700000000000017</v>
      </c>
      <c r="AS119" s="42">
        <f t="shared" si="66"/>
        <v>0.31994459833795014</v>
      </c>
      <c r="AT119" s="43">
        <f t="shared" si="67"/>
        <v>1.4077562326869808</v>
      </c>
      <c r="AU119" s="44">
        <f t="shared" si="68"/>
        <v>0.30156657963446476</v>
      </c>
      <c r="AV119" s="45">
        <v>18.757200000000001</v>
      </c>
      <c r="AW119" s="45">
        <f t="shared" si="69"/>
        <v>81.2</v>
      </c>
      <c r="AX119" s="46">
        <v>3.1878000000000002</v>
      </c>
      <c r="AY119" s="45">
        <v>13.8</v>
      </c>
      <c r="AZ119" s="7" t="s">
        <v>121</v>
      </c>
      <c r="BA119" s="235">
        <v>22</v>
      </c>
      <c r="BB119" s="48" t="s">
        <v>121</v>
      </c>
      <c r="BC119" s="80">
        <v>0.1</v>
      </c>
      <c r="BD119" s="80"/>
      <c r="BE119" s="45"/>
      <c r="BF119" s="45"/>
      <c r="BG119" s="45"/>
      <c r="BH119" s="45"/>
      <c r="BI119" s="194">
        <v>1.1000000000000001</v>
      </c>
      <c r="BJ119" s="45">
        <v>24.9</v>
      </c>
      <c r="BK119" s="7">
        <v>75.099999999999994</v>
      </c>
      <c r="BL119" s="78">
        <f t="shared" ref="BL119:BL150" si="78">BJ119/BK119</f>
        <v>0.33155792276964047</v>
      </c>
      <c r="BM119" s="79">
        <v>0.6</v>
      </c>
      <c r="BN119" s="80">
        <f t="shared" si="64"/>
        <v>2.5974025974025974</v>
      </c>
      <c r="BO119" s="7" t="s">
        <v>121</v>
      </c>
      <c r="BP119" s="7">
        <v>32.299999999999997</v>
      </c>
      <c r="BQ119" s="48">
        <v>47.3</v>
      </c>
      <c r="BR119" s="81"/>
      <c r="BS119" s="80">
        <f t="shared" si="72"/>
        <v>66.7</v>
      </c>
      <c r="BT119" s="49">
        <v>94.6</v>
      </c>
      <c r="BU119" s="49">
        <v>8363</v>
      </c>
      <c r="BV119" s="80">
        <f t="shared" si="73"/>
        <v>5.4000000000000057</v>
      </c>
      <c r="BW119" s="80">
        <f t="shared" ref="BW119:BW133" si="79">BY119+CA119+CC119</f>
        <v>71.766800000000003</v>
      </c>
      <c r="BX119" s="49">
        <v>32</v>
      </c>
      <c r="BY119" s="84">
        <f t="shared" si="74"/>
        <v>23.103999999999999</v>
      </c>
      <c r="BZ119" s="49">
        <v>34.700000000000003</v>
      </c>
      <c r="CA119" s="84">
        <f t="shared" si="75"/>
        <v>25.0534</v>
      </c>
      <c r="CB119" s="49">
        <v>32.700000000000003</v>
      </c>
      <c r="CC119" s="84">
        <f t="shared" si="76"/>
        <v>23.609400000000004</v>
      </c>
      <c r="CD119" s="84">
        <v>1.2</v>
      </c>
      <c r="CE119" s="82">
        <v>99.6</v>
      </c>
      <c r="CF119" s="82">
        <v>5891</v>
      </c>
      <c r="CG119" s="82">
        <v>98.8</v>
      </c>
      <c r="CH119" s="82">
        <v>4176</v>
      </c>
      <c r="CI119" s="82">
        <v>94</v>
      </c>
      <c r="CJ119" s="82">
        <v>97.5</v>
      </c>
      <c r="CK119" s="82">
        <v>3989</v>
      </c>
      <c r="CL119" s="45">
        <f t="shared" si="70"/>
        <v>0.9221902017291066</v>
      </c>
      <c r="CM119" s="7"/>
      <c r="CN119" s="7"/>
      <c r="CO119" s="618"/>
      <c r="CP119" s="13"/>
      <c r="CQ119" s="13"/>
      <c r="CR119" s="13"/>
      <c r="CS119" s="13"/>
      <c r="CT119" s="13"/>
      <c r="CU119" s="13"/>
      <c r="CV119" s="634"/>
      <c r="CW119" s="36"/>
      <c r="CX119" s="7"/>
      <c r="CY119" s="7"/>
      <c r="CZ119" s="121">
        <v>3</v>
      </c>
      <c r="DA119" s="7"/>
      <c r="DB119" s="111" t="s">
        <v>884</v>
      </c>
      <c r="DC119" s="201"/>
      <c r="DD119" s="122" t="s">
        <v>994</v>
      </c>
      <c r="DE119" s="11"/>
      <c r="DF119" s="11"/>
      <c r="DG119" s="11"/>
      <c r="DH119" s="11"/>
      <c r="DI119" s="10" t="s">
        <v>297</v>
      </c>
      <c r="DJ119" t="s">
        <v>128</v>
      </c>
      <c r="DK119" s="9">
        <v>2</v>
      </c>
      <c r="DL119" s="7"/>
      <c r="DM119" s="7"/>
      <c r="DN119" s="7"/>
      <c r="DO119" s="7"/>
      <c r="DP119" s="7"/>
      <c r="DQ119" s="7"/>
      <c r="DR119" s="11" t="s">
        <v>38</v>
      </c>
      <c r="DS119" s="11" t="s">
        <v>38</v>
      </c>
      <c r="DT119" s="11">
        <v>500</v>
      </c>
      <c r="DU119" s="11">
        <v>14</v>
      </c>
      <c r="DV119" s="11">
        <v>86</v>
      </c>
      <c r="DW119" s="11" t="s">
        <v>38</v>
      </c>
      <c r="DX119" s="11" t="s">
        <v>38</v>
      </c>
      <c r="DY119" s="11" t="s">
        <v>38</v>
      </c>
      <c r="DZ119" s="11" t="s">
        <v>38</v>
      </c>
      <c r="EA119" s="11">
        <v>0</v>
      </c>
      <c r="EB119" s="7" t="s">
        <v>451</v>
      </c>
      <c r="EC119" s="114"/>
      <c r="ED119" s="114"/>
      <c r="EE119" s="114"/>
      <c r="EF119" s="114"/>
      <c r="EG119" s="114"/>
      <c r="EH119" s="114"/>
      <c r="EI119" s="114"/>
      <c r="EJ119" s="114"/>
      <c r="EK119" s="114"/>
      <c r="EL119" s="114"/>
      <c r="EM119" s="114"/>
      <c r="EN119" s="114"/>
      <c r="EO119" s="114"/>
      <c r="EP119" s="557"/>
      <c r="EQ119" s="114"/>
      <c r="ER119" s="485">
        <v>12177</v>
      </c>
      <c r="ES119" s="954">
        <v>75</v>
      </c>
      <c r="ET119" s="954">
        <v>55628</v>
      </c>
      <c r="EU119" s="954">
        <v>8012</v>
      </c>
      <c r="EV119" s="954">
        <v>40560</v>
      </c>
      <c r="EW119" s="954">
        <v>3882</v>
      </c>
      <c r="EX119" s="715">
        <f t="shared" si="60"/>
        <v>262.03015476784822</v>
      </c>
      <c r="EY119" s="959">
        <f t="shared" si="61"/>
        <v>2096.2412381427857</v>
      </c>
      <c r="EZ119" s="557"/>
      <c r="FA119" s="557"/>
      <c r="FB119" s="557"/>
      <c r="FC119" s="557"/>
      <c r="FD119" s="592"/>
      <c r="FE119" s="592"/>
      <c r="FF119" s="592"/>
      <c r="FG119" s="716"/>
      <c r="FH119" s="975"/>
      <c r="FI119" s="612"/>
      <c r="FJ119" s="616"/>
      <c r="FK119" s="553"/>
      <c r="FL119" s="114"/>
      <c r="FM119" s="7"/>
      <c r="FN119" s="145">
        <f t="shared" si="77"/>
        <v>0.27300000000000002</v>
      </c>
      <c r="FO119" s="114"/>
      <c r="FP119" s="43">
        <f t="shared" si="62"/>
        <v>6.9785000359531173</v>
      </c>
      <c r="FQ119" s="146">
        <f t="shared" si="63"/>
        <v>0.26203015476784819</v>
      </c>
      <c r="FR119" s="114"/>
      <c r="FS119" s="114"/>
      <c r="FT119" s="114"/>
      <c r="FU119" s="114"/>
      <c r="FV119" s="114"/>
      <c r="FW119" s="114"/>
      <c r="FX119" s="557"/>
      <c r="FY119" s="989"/>
      <c r="FZ119" s="550"/>
      <c r="GA119" s="11"/>
      <c r="GB119" s="550"/>
      <c r="GC119" s="554"/>
      <c r="GD119" s="554"/>
      <c r="GE119" s="554"/>
      <c r="GF119" s="554"/>
      <c r="GG119" s="554"/>
      <c r="GH119" s="554"/>
      <c r="GI119" s="554"/>
      <c r="GJ119" s="554"/>
      <c r="GK119" s="554"/>
      <c r="GL119" s="554"/>
      <c r="GM119" s="554"/>
      <c r="GN119" s="554"/>
      <c r="GO119" s="554"/>
      <c r="GP119" s="554"/>
      <c r="GQ119" s="554"/>
      <c r="GR119" s="554"/>
      <c r="GS119" s="554"/>
      <c r="GT119" s="554"/>
      <c r="GU119" s="554"/>
      <c r="GV119" s="554"/>
      <c r="GW119" s="554"/>
      <c r="GX119" s="554"/>
      <c r="GY119" s="554"/>
      <c r="GZ119" s="554"/>
      <c r="HA119" s="554"/>
      <c r="HB119" s="554"/>
      <c r="HC119" s="554"/>
      <c r="HD119" s="554"/>
      <c r="HE119" s="554"/>
      <c r="HF119" s="554"/>
      <c r="HG119" s="554"/>
      <c r="HH119" s="554"/>
      <c r="HI119" s="554"/>
      <c r="HJ119" s="554"/>
      <c r="HK119" s="554"/>
      <c r="HL119" s="554"/>
      <c r="HM119" s="554"/>
      <c r="HN119" s="554"/>
      <c r="HO119" s="554"/>
      <c r="HP119" s="554"/>
      <c r="HQ119" s="554"/>
      <c r="HR119" s="554"/>
      <c r="HS119" s="554"/>
      <c r="HT119" s="554"/>
      <c r="HU119" s="554"/>
      <c r="HV119" s="554"/>
      <c r="HW119" s="554"/>
    </row>
    <row r="120" spans="1:231" x14ac:dyDescent="0.3">
      <c r="A120" s="7">
        <v>17</v>
      </c>
      <c r="B120" s="7">
        <f>COUNTIFS($D$3:D120,D120,$F$3:F120,F120)</f>
        <v>1</v>
      </c>
      <c r="C120" s="14">
        <v>12189</v>
      </c>
      <c r="D120" s="328" t="s">
        <v>1183</v>
      </c>
      <c r="E120" s="17" t="s">
        <v>456</v>
      </c>
      <c r="F120" s="17">
        <v>475303161</v>
      </c>
      <c r="G120" s="11">
        <f t="shared" si="71"/>
        <v>73</v>
      </c>
      <c r="H120" s="17" t="s">
        <v>1184</v>
      </c>
      <c r="I120" s="469" t="s">
        <v>511</v>
      </c>
      <c r="J120" s="380" t="s">
        <v>35</v>
      </c>
      <c r="K120" s="17" t="s">
        <v>36</v>
      </c>
      <c r="L120" s="11">
        <v>18</v>
      </c>
      <c r="M120" s="17">
        <v>1</v>
      </c>
      <c r="N120" s="17" t="s">
        <v>38</v>
      </c>
      <c r="O120" s="11"/>
      <c r="P120" s="11" t="s">
        <v>568</v>
      </c>
      <c r="Q120" s="381"/>
      <c r="R120" s="381"/>
      <c r="S120" s="17"/>
      <c r="T120" s="471" t="s">
        <v>441</v>
      </c>
      <c r="U120" s="471"/>
      <c r="V120" s="472" t="s">
        <v>500</v>
      </c>
      <c r="W120" s="448"/>
      <c r="X120" s="472"/>
      <c r="Y120" s="473"/>
      <c r="Z120" s="596"/>
      <c r="AA120" s="550" t="s">
        <v>691</v>
      </c>
      <c r="AB120" s="11"/>
      <c r="AC120" s="556">
        <v>105</v>
      </c>
      <c r="AD120" s="556">
        <v>1800</v>
      </c>
      <c r="AE120" s="554"/>
      <c r="AF120" s="554"/>
      <c r="AG120" s="554" t="s">
        <v>444</v>
      </c>
      <c r="AH120" s="556">
        <v>150</v>
      </c>
      <c r="AK120" s="37"/>
      <c r="AL120" s="7"/>
      <c r="AM120" s="7"/>
      <c r="AN120" s="7"/>
      <c r="AO120" s="934">
        <v>23.2</v>
      </c>
      <c r="AP120" s="39">
        <v>65.900000000000006</v>
      </c>
      <c r="AQ120" s="40">
        <v>10</v>
      </c>
      <c r="AR120" s="41">
        <f t="shared" si="65"/>
        <v>99.100000000000009</v>
      </c>
      <c r="AS120" s="42">
        <f t="shared" si="66"/>
        <v>0.35204855842185123</v>
      </c>
      <c r="AT120" s="43">
        <f t="shared" si="67"/>
        <v>3.5204855842185125</v>
      </c>
      <c r="AU120" s="44">
        <f t="shared" si="68"/>
        <v>0.30566534914360999</v>
      </c>
      <c r="AV120" s="45">
        <v>15.845599999999999</v>
      </c>
      <c r="AW120" s="45">
        <f t="shared" si="69"/>
        <v>68.3</v>
      </c>
      <c r="AX120" s="46">
        <v>6.194399999999999</v>
      </c>
      <c r="AY120" s="45">
        <v>26.7</v>
      </c>
      <c r="AZ120" s="7" t="s">
        <v>121</v>
      </c>
      <c r="BA120" s="235">
        <v>19</v>
      </c>
      <c r="BB120" s="48" t="s">
        <v>121</v>
      </c>
      <c r="BC120" s="80">
        <v>0.4</v>
      </c>
      <c r="BD120" s="80"/>
      <c r="BE120" s="45"/>
      <c r="BF120" s="45"/>
      <c r="BG120" s="45"/>
      <c r="BH120" s="45"/>
      <c r="BI120" s="194">
        <v>1.8</v>
      </c>
      <c r="BJ120" s="45">
        <v>44.5</v>
      </c>
      <c r="BK120" s="7">
        <v>55.5</v>
      </c>
      <c r="BL120" s="195">
        <f t="shared" si="78"/>
        <v>0.80180180180180183</v>
      </c>
      <c r="BM120" s="79">
        <v>0.3</v>
      </c>
      <c r="BN120" s="80">
        <f t="shared" si="64"/>
        <v>1.2931034482758621</v>
      </c>
      <c r="BO120" s="7" t="s">
        <v>121</v>
      </c>
      <c r="BP120" s="7">
        <v>26.8</v>
      </c>
      <c r="BQ120" s="48">
        <v>41.1</v>
      </c>
      <c r="BR120" s="81"/>
      <c r="BS120" s="80">
        <f t="shared" si="72"/>
        <v>77.300000000000011</v>
      </c>
      <c r="BT120" s="49">
        <v>95.8</v>
      </c>
      <c r="BU120" s="49">
        <v>9418</v>
      </c>
      <c r="BV120" s="80">
        <f t="shared" si="73"/>
        <v>4.2000000000000028</v>
      </c>
      <c r="BW120" s="561">
        <f t="shared" si="79"/>
        <v>65.57050000000001</v>
      </c>
      <c r="BX120" s="49">
        <v>60.7</v>
      </c>
      <c r="BY120" s="84">
        <f t="shared" si="74"/>
        <v>40.001300000000008</v>
      </c>
      <c r="BZ120" s="49">
        <v>16.600000000000001</v>
      </c>
      <c r="CA120" s="84">
        <f t="shared" si="75"/>
        <v>10.939400000000003</v>
      </c>
      <c r="CB120" s="49">
        <v>22.2</v>
      </c>
      <c r="CC120" s="84">
        <f t="shared" si="76"/>
        <v>14.629799999999999</v>
      </c>
      <c r="CD120" s="84">
        <v>0.51</v>
      </c>
      <c r="CE120" s="82">
        <v>99.8</v>
      </c>
      <c r="CF120" s="82">
        <v>10194</v>
      </c>
      <c r="CG120" s="82">
        <v>99.5</v>
      </c>
      <c r="CH120" s="82">
        <v>7225</v>
      </c>
      <c r="CI120" s="82">
        <v>95.7</v>
      </c>
      <c r="CJ120" s="82">
        <v>98.8</v>
      </c>
      <c r="CK120" s="82">
        <v>8087</v>
      </c>
      <c r="CL120" s="45">
        <f t="shared" si="70"/>
        <v>3.6566265060240961</v>
      </c>
      <c r="CM120" s="7"/>
      <c r="CN120" s="7"/>
      <c r="CO120" s="618"/>
      <c r="CP120" s="13"/>
      <c r="CQ120" s="13"/>
      <c r="CR120" s="13"/>
      <c r="CS120" s="13"/>
      <c r="CT120" s="13"/>
      <c r="CU120" s="13"/>
      <c r="CV120" s="634"/>
      <c r="CW120" s="36"/>
      <c r="CX120" s="7"/>
      <c r="CY120" s="7"/>
      <c r="CZ120" s="121">
        <v>3</v>
      </c>
      <c r="DA120" s="7"/>
      <c r="DB120" s="111" t="s">
        <v>17</v>
      </c>
      <c r="DC120" s="201"/>
      <c r="DD120" s="122" t="s">
        <v>1161</v>
      </c>
      <c r="DE120" s="11"/>
      <c r="DF120" s="11"/>
      <c r="DG120" s="11"/>
      <c r="DH120" s="11"/>
      <c r="DI120" s="10" t="s">
        <v>294</v>
      </c>
      <c r="DJ120" t="s">
        <v>444</v>
      </c>
      <c r="DK120" s="9">
        <v>2</v>
      </c>
      <c r="DL120" s="7"/>
      <c r="DM120" s="7"/>
      <c r="DN120" s="7"/>
      <c r="DO120" s="7"/>
      <c r="DP120" s="7"/>
      <c r="DQ120" s="7"/>
      <c r="DR120" s="11">
        <v>2.4</v>
      </c>
      <c r="DS120" s="11" t="s">
        <v>38</v>
      </c>
      <c r="DT120" s="11">
        <v>116</v>
      </c>
      <c r="DU120" s="11">
        <v>1.7</v>
      </c>
      <c r="DV120" s="11">
        <v>98.3</v>
      </c>
      <c r="DW120" s="11" t="s">
        <v>38</v>
      </c>
      <c r="DX120" s="11" t="s">
        <v>38</v>
      </c>
      <c r="DY120" s="11" t="s">
        <v>38</v>
      </c>
      <c r="DZ120" s="11" t="s">
        <v>38</v>
      </c>
      <c r="EA120" s="11">
        <v>0</v>
      </c>
      <c r="EB120" s="7" t="s">
        <v>451</v>
      </c>
      <c r="EC120" s="114"/>
      <c r="ED120" s="114"/>
      <c r="EE120" s="114"/>
      <c r="EF120" s="114"/>
      <c r="EG120" s="114"/>
      <c r="EH120" s="114"/>
      <c r="EI120" s="114"/>
      <c r="EJ120" s="114"/>
      <c r="EK120" s="114"/>
      <c r="EL120" s="114"/>
      <c r="EM120" s="114"/>
      <c r="EN120" s="114"/>
      <c r="EO120" s="114"/>
      <c r="EP120" s="557"/>
      <c r="EQ120" s="114"/>
      <c r="ER120" s="485">
        <v>12189</v>
      </c>
      <c r="ES120" s="119">
        <v>75</v>
      </c>
      <c r="ET120" s="119">
        <v>12169</v>
      </c>
      <c r="EU120" s="119">
        <v>12000</v>
      </c>
      <c r="EV120" s="119">
        <v>40560</v>
      </c>
      <c r="EW120" s="119">
        <v>2193</v>
      </c>
      <c r="EX120" s="715">
        <f t="shared" si="60"/>
        <v>98.831199999999995</v>
      </c>
      <c r="EY120" s="120">
        <f t="shared" si="61"/>
        <v>1778.9615999999999</v>
      </c>
      <c r="EZ120" s="114"/>
      <c r="FA120" s="114"/>
      <c r="FB120" s="114"/>
      <c r="FC120" s="114"/>
      <c r="FD120" s="217"/>
      <c r="FE120" s="217"/>
      <c r="FF120" s="217"/>
      <c r="FG120" s="716"/>
      <c r="FH120" s="717"/>
      <c r="FI120" s="612"/>
      <c r="FJ120" s="616"/>
      <c r="FK120" s="250"/>
      <c r="FL120" s="114"/>
      <c r="FM120" s="7"/>
      <c r="FN120" s="145">
        <f t="shared" si="77"/>
        <v>0.105</v>
      </c>
      <c r="FO120" s="114"/>
      <c r="FP120" s="43">
        <f t="shared" si="62"/>
        <v>18.021201413427562</v>
      </c>
      <c r="FQ120" s="146">
        <f t="shared" si="63"/>
        <v>9.8831199999999994E-2</v>
      </c>
      <c r="FR120" s="114"/>
      <c r="FS120" s="114"/>
      <c r="FT120" s="114"/>
      <c r="FU120" s="114"/>
      <c r="FV120" s="114"/>
      <c r="FW120" s="114"/>
      <c r="FX120" s="557"/>
      <c r="FY120" s="989"/>
      <c r="FZ120" s="550"/>
      <c r="GA120" s="329"/>
      <c r="GB120" s="550"/>
      <c r="GC120" s="554"/>
      <c r="GD120" s="554"/>
      <c r="GE120" s="554"/>
      <c r="GF120" s="554"/>
      <c r="GG120" s="554"/>
      <c r="GH120" s="554"/>
      <c r="GI120" s="554"/>
      <c r="GJ120" s="554"/>
      <c r="GK120" s="554"/>
      <c r="GL120" s="554"/>
      <c r="GM120" s="554"/>
      <c r="GN120" s="554"/>
      <c r="GO120" s="554"/>
      <c r="GP120" s="554"/>
      <c r="GQ120" s="554"/>
      <c r="GR120" s="554"/>
      <c r="GS120" s="554"/>
      <c r="GT120" s="554"/>
      <c r="GU120" s="554"/>
      <c r="GV120" s="554"/>
      <c r="GW120" s="554"/>
      <c r="GX120" s="554"/>
      <c r="GY120" s="554"/>
      <c r="GZ120" s="554"/>
      <c r="HA120" s="554"/>
      <c r="HB120" s="554"/>
      <c r="HC120" s="554"/>
      <c r="HD120" s="554"/>
      <c r="HE120" s="554"/>
      <c r="HF120" s="554"/>
      <c r="HG120" s="554"/>
      <c r="HH120" s="554"/>
      <c r="HI120" s="554"/>
      <c r="HJ120" s="554"/>
      <c r="HK120" s="554"/>
      <c r="HL120" s="554"/>
      <c r="HM120" s="554"/>
      <c r="HN120" s="554"/>
      <c r="HO120" s="554"/>
      <c r="HP120" s="554"/>
      <c r="HQ120" s="554"/>
      <c r="HR120" s="554"/>
      <c r="HS120" s="554"/>
      <c r="HT120" s="554"/>
      <c r="HU120" s="554"/>
      <c r="HV120" s="554"/>
      <c r="HW120" s="554"/>
    </row>
    <row r="121" spans="1:231" x14ac:dyDescent="0.3">
      <c r="A121" s="7">
        <v>21</v>
      </c>
      <c r="B121" s="7">
        <f>COUNTIFS($D$3:D121,D121,$F$3:F121,F121)</f>
        <v>1</v>
      </c>
      <c r="C121" s="14">
        <v>12229</v>
      </c>
      <c r="D121" s="328" t="s">
        <v>978</v>
      </c>
      <c r="E121" s="17" t="s">
        <v>636</v>
      </c>
      <c r="F121" s="17">
        <v>5609202258</v>
      </c>
      <c r="G121" s="11">
        <f t="shared" si="71"/>
        <v>64</v>
      </c>
      <c r="H121" s="17" t="s">
        <v>979</v>
      </c>
      <c r="I121" s="469" t="s">
        <v>980</v>
      </c>
      <c r="J121" s="380" t="s">
        <v>35</v>
      </c>
      <c r="K121" s="17" t="s">
        <v>36</v>
      </c>
      <c r="L121" s="11">
        <v>7</v>
      </c>
      <c r="M121" s="17">
        <v>2</v>
      </c>
      <c r="N121" s="17" t="s">
        <v>38</v>
      </c>
      <c r="O121" s="11"/>
      <c r="P121" s="11" t="s">
        <v>568</v>
      </c>
      <c r="Q121" s="381"/>
      <c r="R121" s="381"/>
      <c r="S121" s="17"/>
      <c r="T121" s="471" t="s">
        <v>441</v>
      </c>
      <c r="U121" s="471"/>
      <c r="V121" s="472" t="s">
        <v>500</v>
      </c>
      <c r="W121" s="448"/>
      <c r="X121" s="472"/>
      <c r="Y121" s="473"/>
      <c r="Z121" s="596"/>
      <c r="AA121" s="550" t="s">
        <v>443</v>
      </c>
      <c r="AB121" s="11"/>
      <c r="AC121" s="556">
        <v>84</v>
      </c>
      <c r="AD121" s="556">
        <v>600</v>
      </c>
      <c r="AE121" s="554"/>
      <c r="AF121" s="554"/>
      <c r="AG121" s="554" t="s">
        <v>444</v>
      </c>
      <c r="AH121" s="37">
        <v>50</v>
      </c>
      <c r="AK121" s="37"/>
      <c r="AL121" s="7"/>
      <c r="AM121" s="7"/>
      <c r="AN121" s="7"/>
      <c r="AO121" s="934">
        <v>20.2</v>
      </c>
      <c r="AP121" s="39">
        <v>76.599999999999994</v>
      </c>
      <c r="AQ121" s="40">
        <v>2.5</v>
      </c>
      <c r="AR121" s="41">
        <f t="shared" si="65"/>
        <v>99.3</v>
      </c>
      <c r="AS121" s="42">
        <f t="shared" si="66"/>
        <v>0.26370757180156656</v>
      </c>
      <c r="AT121" s="43">
        <f t="shared" si="67"/>
        <v>0.65926892950391647</v>
      </c>
      <c r="AU121" s="44">
        <f t="shared" si="68"/>
        <v>0.25537294563843238</v>
      </c>
      <c r="AV121" s="45">
        <v>15.311599999999999</v>
      </c>
      <c r="AW121" s="45">
        <f t="shared" si="69"/>
        <v>75.8</v>
      </c>
      <c r="AX121" s="46">
        <v>3.8783999999999996</v>
      </c>
      <c r="AY121" s="45">
        <v>19.2</v>
      </c>
      <c r="AZ121" s="7" t="s">
        <v>121</v>
      </c>
      <c r="BA121" s="235">
        <v>10.3</v>
      </c>
      <c r="BB121" s="48" t="s">
        <v>121</v>
      </c>
      <c r="BC121" s="80">
        <v>0.02</v>
      </c>
      <c r="BD121" s="80"/>
      <c r="BE121" s="45"/>
      <c r="BF121" s="45"/>
      <c r="BG121" s="45"/>
      <c r="BH121" s="45"/>
      <c r="BI121" s="194">
        <v>0.4</v>
      </c>
      <c r="BJ121" s="45">
        <v>45.6</v>
      </c>
      <c r="BK121" s="7">
        <v>54.4</v>
      </c>
      <c r="BL121" s="195">
        <f t="shared" si="78"/>
        <v>0.83823529411764708</v>
      </c>
      <c r="BM121" s="79">
        <v>0.2</v>
      </c>
      <c r="BN121" s="80">
        <f t="shared" si="64"/>
        <v>0.99009900990099009</v>
      </c>
      <c r="BO121" s="7" t="s">
        <v>121</v>
      </c>
      <c r="BP121" s="7">
        <v>21.9</v>
      </c>
      <c r="BQ121" s="48">
        <v>25</v>
      </c>
      <c r="BR121" s="81"/>
      <c r="BS121" s="80">
        <f t="shared" si="72"/>
        <v>53.9</v>
      </c>
      <c r="BT121" s="49">
        <v>95.1</v>
      </c>
      <c r="BU121" s="49">
        <v>10934</v>
      </c>
      <c r="BV121" s="80">
        <f t="shared" si="73"/>
        <v>4.9000000000000057</v>
      </c>
      <c r="BW121" s="80">
        <f t="shared" si="79"/>
        <v>75.910599999999988</v>
      </c>
      <c r="BX121" s="49">
        <v>24.5</v>
      </c>
      <c r="BY121" s="84">
        <f t="shared" si="74"/>
        <v>18.766999999999999</v>
      </c>
      <c r="BZ121" s="49">
        <v>29.4</v>
      </c>
      <c r="CA121" s="84">
        <f t="shared" si="75"/>
        <v>22.520399999999995</v>
      </c>
      <c r="CB121" s="49">
        <v>45.2</v>
      </c>
      <c r="CC121" s="84">
        <f t="shared" si="76"/>
        <v>34.623200000000004</v>
      </c>
      <c r="CD121" s="84">
        <v>0.28000000000000003</v>
      </c>
      <c r="CE121" s="82">
        <v>99.8</v>
      </c>
      <c r="CF121" s="82">
        <v>6338</v>
      </c>
      <c r="CG121" s="82">
        <v>98</v>
      </c>
      <c r="CH121" s="82">
        <v>4660</v>
      </c>
      <c r="CI121" s="82">
        <v>89.1</v>
      </c>
      <c r="CJ121" s="82">
        <v>94.4</v>
      </c>
      <c r="CK121" s="82">
        <v>3765</v>
      </c>
      <c r="CL121" s="45">
        <f t="shared" si="70"/>
        <v>0.83333333333333337</v>
      </c>
      <c r="CM121" s="7"/>
      <c r="CN121" s="7"/>
      <c r="CO121" s="618"/>
      <c r="CP121" s="13"/>
      <c r="CQ121" s="13"/>
      <c r="CR121" s="13"/>
      <c r="CS121" s="13"/>
      <c r="CT121" s="13"/>
      <c r="CU121" s="13"/>
      <c r="CV121" s="634"/>
      <c r="CW121" s="36"/>
      <c r="CX121" s="7"/>
      <c r="CY121" s="7"/>
      <c r="CZ121" s="7"/>
      <c r="DA121" s="7"/>
      <c r="DB121" s="111" t="s">
        <v>884</v>
      </c>
      <c r="DC121" s="201"/>
      <c r="DD121" s="122" t="s">
        <v>993</v>
      </c>
      <c r="DE121" s="11"/>
      <c r="DF121" s="11"/>
      <c r="DG121" s="11"/>
      <c r="DH121" s="11"/>
      <c r="DI121" s="10" t="s">
        <v>297</v>
      </c>
      <c r="DJ121" t="s">
        <v>444</v>
      </c>
      <c r="DK121" s="9">
        <v>2</v>
      </c>
      <c r="DL121" s="7"/>
      <c r="DM121" s="7"/>
      <c r="DN121" s="7"/>
      <c r="DO121" s="7"/>
      <c r="DP121" s="7"/>
      <c r="DQ121" s="7"/>
      <c r="DR121" s="11" t="s">
        <v>38</v>
      </c>
      <c r="DS121" s="11" t="s">
        <v>38</v>
      </c>
      <c r="DT121" s="11">
        <v>209</v>
      </c>
      <c r="DU121" s="11">
        <v>19.100000000000001</v>
      </c>
      <c r="DV121" s="11">
        <v>80.900000000000006</v>
      </c>
      <c r="DW121" s="11" t="s">
        <v>38</v>
      </c>
      <c r="DX121" s="11" t="s">
        <v>38</v>
      </c>
      <c r="DY121" s="11" t="s">
        <v>38</v>
      </c>
      <c r="DZ121" s="11" t="s">
        <v>38</v>
      </c>
      <c r="EA121" s="11">
        <v>0</v>
      </c>
      <c r="EB121" s="7" t="s">
        <v>451</v>
      </c>
      <c r="EC121" s="114"/>
      <c r="ED121" s="114"/>
      <c r="EE121" s="114"/>
      <c r="EF121" s="114"/>
      <c r="EG121" s="114"/>
      <c r="EH121" s="114"/>
      <c r="EI121" s="114"/>
      <c r="EJ121" s="114"/>
      <c r="EK121" s="114"/>
      <c r="EL121" s="114"/>
      <c r="EM121" s="114"/>
      <c r="EN121" s="114"/>
      <c r="EO121" s="114"/>
      <c r="EP121" s="557"/>
      <c r="EQ121" s="114"/>
      <c r="ER121" s="485">
        <v>12229</v>
      </c>
      <c r="ES121" s="954">
        <v>75</v>
      </c>
      <c r="ET121" s="954">
        <v>15300</v>
      </c>
      <c r="EU121" s="954">
        <v>16000</v>
      </c>
      <c r="EV121" s="954">
        <v>40560</v>
      </c>
      <c r="EW121" s="954">
        <v>2512</v>
      </c>
      <c r="EX121" s="715">
        <f t="shared" si="60"/>
        <v>84.905600000000007</v>
      </c>
      <c r="EY121" s="959">
        <f t="shared" si="61"/>
        <v>594.33920000000001</v>
      </c>
      <c r="EZ121" s="557"/>
      <c r="FA121" s="557"/>
      <c r="FB121" s="557"/>
      <c r="FC121" s="557"/>
      <c r="FD121" s="592"/>
      <c r="FE121" s="592"/>
      <c r="FF121" s="592"/>
      <c r="FG121" s="716"/>
      <c r="FH121" s="975"/>
      <c r="FI121" s="612"/>
      <c r="FJ121" s="616"/>
      <c r="FK121" s="553"/>
      <c r="FL121" s="114"/>
      <c r="FM121" s="7"/>
      <c r="FN121" s="145">
        <f t="shared" si="77"/>
        <v>8.4000000000000005E-2</v>
      </c>
      <c r="FO121" s="114"/>
      <c r="FP121" s="43">
        <f t="shared" si="62"/>
        <v>16.41830065359477</v>
      </c>
      <c r="FQ121" s="146">
        <f t="shared" si="63"/>
        <v>8.4905600000000012E-2</v>
      </c>
      <c r="FR121" s="114"/>
      <c r="FS121" s="114"/>
      <c r="FT121" s="114"/>
      <c r="FU121" s="114"/>
      <c r="FV121" s="114"/>
      <c r="FW121" s="114"/>
      <c r="FX121" s="557"/>
      <c r="FY121" s="989"/>
      <c r="FZ121" s="550"/>
      <c r="GA121" s="550"/>
      <c r="GB121" s="550"/>
      <c r="GC121" s="554"/>
      <c r="GD121" s="554"/>
      <c r="GE121" s="554"/>
      <c r="GF121" s="554"/>
      <c r="GG121" s="554"/>
      <c r="GH121" s="554"/>
      <c r="GI121" s="554"/>
      <c r="GJ121" s="554"/>
      <c r="GK121" s="554"/>
      <c r="GL121" s="554"/>
      <c r="GM121" s="554"/>
      <c r="GN121" s="554"/>
      <c r="GO121" s="554"/>
      <c r="GP121" s="554"/>
      <c r="GQ121" s="554"/>
      <c r="GR121" s="554"/>
      <c r="GS121" s="554"/>
      <c r="GT121" s="554"/>
      <c r="GU121" s="554"/>
      <c r="GV121" s="554"/>
      <c r="GW121" s="554"/>
      <c r="GX121" s="554"/>
      <c r="GY121" s="554"/>
      <c r="GZ121" s="554"/>
      <c r="HA121" s="554"/>
      <c r="HB121" s="554"/>
      <c r="HC121" s="554"/>
      <c r="HD121" s="554"/>
      <c r="HE121" s="554"/>
      <c r="HF121" s="554"/>
      <c r="HG121" s="554"/>
      <c r="HH121" s="554"/>
      <c r="HI121" s="554"/>
      <c r="HJ121" s="554"/>
      <c r="HK121" s="554"/>
      <c r="HL121" s="554"/>
      <c r="HM121" s="554"/>
      <c r="HN121" s="554"/>
      <c r="HO121" s="554"/>
      <c r="HP121" s="554"/>
      <c r="HQ121" s="554"/>
      <c r="HR121" s="554"/>
      <c r="HS121" s="554"/>
      <c r="HT121" s="554"/>
      <c r="HU121" s="554"/>
      <c r="HV121" s="554"/>
      <c r="HW121" s="554"/>
    </row>
    <row r="122" spans="1:231" x14ac:dyDescent="0.3">
      <c r="A122" s="7">
        <v>27</v>
      </c>
      <c r="B122" s="7">
        <f>COUNTIFS($D$3:D122,D122,$F$3:F122,F122)</f>
        <v>1</v>
      </c>
      <c r="C122" s="14">
        <v>12256</v>
      </c>
      <c r="D122" s="328" t="s">
        <v>876</v>
      </c>
      <c r="E122" s="17" t="s">
        <v>636</v>
      </c>
      <c r="F122" s="17">
        <v>450416416</v>
      </c>
      <c r="G122" s="11">
        <f t="shared" si="71"/>
        <v>75</v>
      </c>
      <c r="H122" s="17" t="s">
        <v>877</v>
      </c>
      <c r="I122" s="469" t="s">
        <v>878</v>
      </c>
      <c r="J122" s="380" t="s">
        <v>35</v>
      </c>
      <c r="K122" s="17" t="s">
        <v>36</v>
      </c>
      <c r="L122" s="11">
        <v>35</v>
      </c>
      <c r="M122" s="17">
        <v>10</v>
      </c>
      <c r="N122" s="17" t="s">
        <v>879</v>
      </c>
      <c r="O122" s="11"/>
      <c r="P122" s="11" t="s">
        <v>723</v>
      </c>
      <c r="Q122" s="381"/>
      <c r="R122" s="381"/>
      <c r="S122" s="17"/>
      <c r="T122" s="471" t="s">
        <v>441</v>
      </c>
      <c r="U122" s="471"/>
      <c r="V122" s="472" t="s">
        <v>500</v>
      </c>
      <c r="W122" s="448"/>
      <c r="X122" s="472"/>
      <c r="Y122" s="473"/>
      <c r="Z122" s="596"/>
      <c r="AA122" s="550" t="s">
        <v>443</v>
      </c>
      <c r="AB122" s="11"/>
      <c r="AC122" s="556">
        <v>180</v>
      </c>
      <c r="AD122" s="556">
        <v>6300</v>
      </c>
      <c r="AE122" s="554"/>
      <c r="AF122" s="554"/>
      <c r="AG122" s="554" t="s">
        <v>883</v>
      </c>
      <c r="AH122" s="556">
        <v>450</v>
      </c>
      <c r="AK122" s="37"/>
      <c r="AL122" s="7"/>
      <c r="AM122" s="7"/>
      <c r="AN122" s="7"/>
      <c r="AO122" s="934">
        <v>1.8</v>
      </c>
      <c r="AP122" s="39">
        <v>94.8</v>
      </c>
      <c r="AQ122" s="40">
        <v>2.7</v>
      </c>
      <c r="AR122" s="41">
        <f t="shared" si="65"/>
        <v>99.3</v>
      </c>
      <c r="AS122" s="42">
        <f t="shared" si="66"/>
        <v>1.8987341772151899E-2</v>
      </c>
      <c r="AT122" s="43">
        <f t="shared" si="67"/>
        <v>5.1265822784810129E-2</v>
      </c>
      <c r="AU122" s="44">
        <f t="shared" si="68"/>
        <v>1.8461538461538463E-2</v>
      </c>
      <c r="AV122" s="45">
        <v>1.3086000000000002</v>
      </c>
      <c r="AW122" s="45">
        <f t="shared" si="69"/>
        <v>72.7</v>
      </c>
      <c r="AX122" s="46">
        <v>0.40139999999999998</v>
      </c>
      <c r="AY122" s="45">
        <v>22.3</v>
      </c>
      <c r="AZ122" s="7" t="s">
        <v>121</v>
      </c>
      <c r="BA122" s="235" t="s">
        <v>121</v>
      </c>
      <c r="BB122" s="48" t="s">
        <v>121</v>
      </c>
      <c r="BC122" s="80">
        <v>0</v>
      </c>
      <c r="BD122" s="80"/>
      <c r="BE122" s="45"/>
      <c r="BF122" s="45"/>
      <c r="BG122" s="45"/>
      <c r="BH122" s="45"/>
      <c r="BI122" s="194" t="s">
        <v>121</v>
      </c>
      <c r="BJ122" s="45" t="s">
        <v>121</v>
      </c>
      <c r="BK122" s="7" t="s">
        <v>121</v>
      </c>
      <c r="BL122" s="195" t="s">
        <v>121</v>
      </c>
      <c r="BM122" s="79">
        <v>0</v>
      </c>
      <c r="BN122" s="80">
        <f t="shared" si="64"/>
        <v>0</v>
      </c>
      <c r="BO122" s="7" t="s">
        <v>121</v>
      </c>
      <c r="BP122" s="7" t="s">
        <v>121</v>
      </c>
      <c r="BQ122" s="48" t="s">
        <v>121</v>
      </c>
      <c r="BR122" s="81"/>
      <c r="BS122" s="80">
        <f t="shared" si="72"/>
        <v>95.899999999999991</v>
      </c>
      <c r="BT122" s="49">
        <v>79.5</v>
      </c>
      <c r="BU122" s="49">
        <v>8781</v>
      </c>
      <c r="BV122" s="80">
        <f t="shared" si="73"/>
        <v>20.5</v>
      </c>
      <c r="BW122" s="561">
        <f t="shared" si="79"/>
        <v>94.136399999999995</v>
      </c>
      <c r="BX122" s="49">
        <v>91.8</v>
      </c>
      <c r="BY122" s="84">
        <f t="shared" si="74"/>
        <v>87.026399999999995</v>
      </c>
      <c r="BZ122" s="49">
        <v>4.0999999999999996</v>
      </c>
      <c r="CA122" s="84">
        <f t="shared" si="75"/>
        <v>3.8867999999999996</v>
      </c>
      <c r="CB122" s="49">
        <v>3.4</v>
      </c>
      <c r="CC122" s="84">
        <f t="shared" si="76"/>
        <v>3.2231999999999998</v>
      </c>
      <c r="CD122" s="84">
        <v>4.8000000000000001E-2</v>
      </c>
      <c r="CE122" s="82">
        <v>93.1</v>
      </c>
      <c r="CF122" s="82">
        <v>8137</v>
      </c>
      <c r="CG122" s="82">
        <v>65</v>
      </c>
      <c r="CH122" s="82">
        <v>2557</v>
      </c>
      <c r="CI122" s="82">
        <v>37.6</v>
      </c>
      <c r="CJ122" s="82">
        <v>89.8</v>
      </c>
      <c r="CK122" s="82">
        <v>7773</v>
      </c>
      <c r="CL122" s="45">
        <f t="shared" si="70"/>
        <v>22.390243902439025</v>
      </c>
      <c r="CM122" s="7"/>
      <c r="CN122" s="7"/>
      <c r="CO122" s="618"/>
      <c r="CP122" s="13"/>
      <c r="CQ122" s="13"/>
      <c r="CR122" s="13"/>
      <c r="CS122" s="13"/>
      <c r="CT122" s="13"/>
      <c r="CU122" s="13"/>
      <c r="CV122" s="634"/>
      <c r="CW122" s="36"/>
      <c r="CX122" s="7"/>
      <c r="CY122" s="7"/>
      <c r="CZ122" s="7"/>
      <c r="DA122" s="7"/>
      <c r="DB122" s="111" t="s">
        <v>884</v>
      </c>
      <c r="DC122" s="201"/>
      <c r="DD122" s="122" t="s">
        <v>885</v>
      </c>
      <c r="DE122" s="11"/>
      <c r="DF122" s="11"/>
      <c r="DG122" s="11"/>
      <c r="DH122" s="11"/>
      <c r="DI122" s="10" t="s">
        <v>297</v>
      </c>
      <c r="DJ122" t="s">
        <v>883</v>
      </c>
      <c r="DK122" s="7">
        <v>3</v>
      </c>
      <c r="DL122" s="7"/>
      <c r="DM122" s="7"/>
      <c r="DN122" s="7"/>
      <c r="DO122" s="7"/>
      <c r="DP122" s="7"/>
      <c r="DQ122" s="7"/>
      <c r="DR122" s="11" t="s">
        <v>38</v>
      </c>
      <c r="DS122" s="11" t="s">
        <v>38</v>
      </c>
      <c r="DT122" s="11">
        <v>387</v>
      </c>
      <c r="DU122" s="11">
        <v>57.4</v>
      </c>
      <c r="DV122" s="11">
        <v>42.6</v>
      </c>
      <c r="DW122" s="11" t="s">
        <v>38</v>
      </c>
      <c r="DX122" s="11" t="s">
        <v>38</v>
      </c>
      <c r="DY122" s="11" t="s">
        <v>38</v>
      </c>
      <c r="DZ122" s="11" t="s">
        <v>38</v>
      </c>
      <c r="EA122" s="11">
        <v>0</v>
      </c>
      <c r="EB122" s="7" t="s">
        <v>451</v>
      </c>
      <c r="EC122" s="114"/>
      <c r="ED122" s="114"/>
      <c r="EE122" s="114"/>
      <c r="EF122" s="114"/>
      <c r="EG122" s="114"/>
      <c r="EH122" s="114"/>
      <c r="EI122" s="114"/>
      <c r="EJ122" s="114"/>
      <c r="EK122" s="114"/>
      <c r="EL122" s="114"/>
      <c r="EM122" s="114"/>
      <c r="EN122" s="114"/>
      <c r="EO122" s="114"/>
      <c r="EP122" s="557"/>
      <c r="EQ122" s="114"/>
      <c r="ER122" s="485">
        <v>12256</v>
      </c>
      <c r="ES122" s="119">
        <v>75</v>
      </c>
      <c r="ET122" s="119">
        <v>30027</v>
      </c>
      <c r="EU122" s="119">
        <v>8000</v>
      </c>
      <c r="EV122" s="119">
        <v>40560</v>
      </c>
      <c r="EW122" s="119">
        <v>2828</v>
      </c>
      <c r="EX122" s="715">
        <f t="shared" si="60"/>
        <v>191.1728</v>
      </c>
      <c r="EY122" s="120">
        <f t="shared" si="61"/>
        <v>6691.0479999999998</v>
      </c>
      <c r="EZ122" s="114"/>
      <c r="FA122" s="114"/>
      <c r="FB122" s="114"/>
      <c r="FC122" s="114"/>
      <c r="FD122" s="217"/>
      <c r="FE122" s="217"/>
      <c r="FF122" s="217"/>
      <c r="FG122" s="716"/>
      <c r="FH122" s="717"/>
      <c r="FI122" s="612"/>
      <c r="FJ122" s="616"/>
      <c r="FK122" s="250"/>
      <c r="FL122" s="114"/>
      <c r="FM122" s="7"/>
      <c r="FN122" s="145">
        <f t="shared" si="77"/>
        <v>0.18</v>
      </c>
      <c r="FO122" s="114"/>
      <c r="FP122" s="43">
        <f t="shared" si="62"/>
        <v>9.4181902954008052</v>
      </c>
      <c r="FQ122" s="146">
        <f t="shared" si="63"/>
        <v>0.1911728</v>
      </c>
      <c r="FR122" s="114"/>
      <c r="FS122" s="114"/>
      <c r="FT122" s="114"/>
      <c r="FU122" s="114"/>
      <c r="FV122" s="114"/>
      <c r="FW122" s="114"/>
      <c r="FX122" s="557"/>
      <c r="FY122" s="989"/>
      <c r="FZ122" s="550"/>
      <c r="GA122" s="550"/>
      <c r="GB122" s="550"/>
      <c r="GC122" s="554"/>
      <c r="GD122" s="554"/>
      <c r="GE122" s="554"/>
      <c r="GF122" s="554"/>
      <c r="GG122" s="554"/>
      <c r="GH122" s="554"/>
      <c r="GI122" s="554"/>
      <c r="GJ122" s="554"/>
      <c r="GK122" s="554"/>
      <c r="GL122" s="554"/>
      <c r="GM122" s="554"/>
      <c r="GN122" s="554"/>
      <c r="GO122" s="554"/>
      <c r="GP122" s="554"/>
      <c r="GQ122" s="554"/>
      <c r="GR122" s="554"/>
      <c r="GS122" s="554"/>
      <c r="GT122" s="554"/>
      <c r="GU122" s="554"/>
      <c r="GV122" s="554"/>
      <c r="GW122" s="554"/>
      <c r="GX122" s="554"/>
      <c r="GY122" s="554"/>
      <c r="GZ122" s="554"/>
      <c r="HA122" s="554"/>
      <c r="HB122" s="554"/>
      <c r="HC122" s="554"/>
      <c r="HD122" s="554"/>
      <c r="HE122" s="554"/>
      <c r="HF122" s="554"/>
      <c r="HG122" s="554"/>
      <c r="HH122" s="554"/>
      <c r="HI122" s="554"/>
      <c r="HJ122" s="554"/>
      <c r="HK122" s="554"/>
      <c r="HL122" s="554"/>
      <c r="HM122" s="554"/>
      <c r="HN122" s="554"/>
      <c r="HO122" s="554"/>
      <c r="HP122" s="554"/>
      <c r="HQ122" s="554"/>
      <c r="HR122" s="554"/>
      <c r="HS122" s="554"/>
      <c r="HT122" s="554"/>
      <c r="HU122" s="554"/>
      <c r="HV122" s="554"/>
      <c r="HW122" s="554"/>
    </row>
    <row r="123" spans="1:231" x14ac:dyDescent="0.3">
      <c r="A123" s="7">
        <v>30</v>
      </c>
      <c r="B123" s="7">
        <f>COUNTIFS($D$3:D123,D123,$F$3:F123,F123)</f>
        <v>2</v>
      </c>
      <c r="C123" s="14">
        <v>12263</v>
      </c>
      <c r="D123" s="328" t="s">
        <v>1139</v>
      </c>
      <c r="E123" s="17" t="s">
        <v>1140</v>
      </c>
      <c r="F123" s="17">
        <v>6404271181</v>
      </c>
      <c r="G123" s="11">
        <f t="shared" si="71"/>
        <v>56</v>
      </c>
      <c r="H123" s="17" t="s">
        <v>721</v>
      </c>
      <c r="I123" s="469" t="s">
        <v>1238</v>
      </c>
      <c r="J123" s="380" t="s">
        <v>35</v>
      </c>
      <c r="K123" s="17" t="s">
        <v>36</v>
      </c>
      <c r="L123" s="11">
        <v>19</v>
      </c>
      <c r="M123" s="17">
        <v>2</v>
      </c>
      <c r="N123" s="17" t="s">
        <v>38</v>
      </c>
      <c r="O123" s="11"/>
      <c r="P123" s="11" t="s">
        <v>723</v>
      </c>
      <c r="Q123" s="381"/>
      <c r="R123" s="381"/>
      <c r="S123" s="17"/>
      <c r="T123" s="471" t="s">
        <v>441</v>
      </c>
      <c r="U123" s="471"/>
      <c r="V123" s="472" t="s">
        <v>500</v>
      </c>
      <c r="W123" s="448"/>
      <c r="X123" s="472"/>
      <c r="Y123" s="473"/>
      <c r="Z123" s="596"/>
      <c r="AA123" s="550" t="s">
        <v>443</v>
      </c>
      <c r="AB123" s="11"/>
      <c r="AC123" s="556">
        <v>85</v>
      </c>
      <c r="AD123" s="556">
        <v>1600</v>
      </c>
      <c r="AE123" s="554"/>
      <c r="AF123" s="554"/>
      <c r="AG123" s="554" t="s">
        <v>444</v>
      </c>
      <c r="AH123" s="37">
        <v>150</v>
      </c>
      <c r="AK123" s="37"/>
      <c r="AL123" s="7"/>
      <c r="AM123" s="7"/>
      <c r="AN123" s="7"/>
      <c r="AO123" s="934">
        <v>31.2</v>
      </c>
      <c r="AP123" s="39">
        <v>63.9</v>
      </c>
      <c r="AQ123" s="40">
        <v>3.2</v>
      </c>
      <c r="AR123" s="41">
        <f t="shared" si="65"/>
        <v>98.3</v>
      </c>
      <c r="AS123" s="42">
        <f t="shared" si="66"/>
        <v>0.48826291079812206</v>
      </c>
      <c r="AT123" s="43">
        <f t="shared" si="67"/>
        <v>1.5624413145539906</v>
      </c>
      <c r="AU123" s="44">
        <f t="shared" si="68"/>
        <v>0.46497764530551416</v>
      </c>
      <c r="AV123" s="45">
        <v>25.74</v>
      </c>
      <c r="AW123" s="45">
        <f t="shared" si="69"/>
        <v>82.5</v>
      </c>
      <c r="AX123" s="46">
        <v>3.9</v>
      </c>
      <c r="AY123" s="45">
        <v>12.5</v>
      </c>
      <c r="AZ123" s="7" t="s">
        <v>121</v>
      </c>
      <c r="BA123" s="235">
        <v>16.7</v>
      </c>
      <c r="BB123" s="48" t="s">
        <v>121</v>
      </c>
      <c r="BC123" s="80">
        <v>0.2</v>
      </c>
      <c r="BD123" s="80"/>
      <c r="BE123" s="45"/>
      <c r="BF123" s="45"/>
      <c r="BG123" s="45"/>
      <c r="BH123" s="45"/>
      <c r="BI123" s="194">
        <v>0.1</v>
      </c>
      <c r="BJ123" s="45">
        <v>32.9</v>
      </c>
      <c r="BK123" s="7">
        <v>67.099999999999994</v>
      </c>
      <c r="BL123" s="78">
        <f t="shared" ref="BL123:BL133" si="80">BJ123/BK123</f>
        <v>0.49031296572280181</v>
      </c>
      <c r="BM123" s="79">
        <v>0.5</v>
      </c>
      <c r="BN123" s="80">
        <f t="shared" si="64"/>
        <v>1.6025641025641026</v>
      </c>
      <c r="BO123" s="7" t="s">
        <v>121</v>
      </c>
      <c r="BP123" s="7">
        <v>36.5</v>
      </c>
      <c r="BQ123" s="48">
        <v>33.799999999999997</v>
      </c>
      <c r="BR123" s="81"/>
      <c r="BS123" s="80">
        <f t="shared" si="72"/>
        <v>49.7</v>
      </c>
      <c r="BT123" s="49">
        <v>89.1</v>
      </c>
      <c r="BU123" s="49">
        <v>6614</v>
      </c>
      <c r="BV123" s="80">
        <f t="shared" si="73"/>
        <v>10.900000000000006</v>
      </c>
      <c r="BW123" s="561">
        <f t="shared" si="79"/>
        <v>63.772199999999998</v>
      </c>
      <c r="BX123" s="49">
        <v>25</v>
      </c>
      <c r="BY123" s="84">
        <f t="shared" si="74"/>
        <v>15.975</v>
      </c>
      <c r="BZ123" s="49">
        <v>24.7</v>
      </c>
      <c r="CA123" s="84">
        <f t="shared" si="75"/>
        <v>15.783299999999999</v>
      </c>
      <c r="CB123" s="49">
        <v>50.1</v>
      </c>
      <c r="CC123" s="84">
        <f t="shared" si="76"/>
        <v>32.0139</v>
      </c>
      <c r="CD123" s="84">
        <v>0.84</v>
      </c>
      <c r="CE123" s="82">
        <v>98.6</v>
      </c>
      <c r="CF123" s="82">
        <v>5493</v>
      </c>
      <c r="CG123" s="82">
        <v>95.4</v>
      </c>
      <c r="CH123" s="82">
        <v>3333</v>
      </c>
      <c r="CI123" s="82">
        <v>64</v>
      </c>
      <c r="CJ123" s="82">
        <v>80.400000000000006</v>
      </c>
      <c r="CK123" s="82">
        <v>2793</v>
      </c>
      <c r="CL123" s="45">
        <f t="shared" si="70"/>
        <v>1.0121457489878543</v>
      </c>
      <c r="CM123" s="7"/>
      <c r="CN123" s="7"/>
      <c r="CO123" s="618"/>
      <c r="CP123" s="13"/>
      <c r="CQ123" s="13"/>
      <c r="CR123" s="13"/>
      <c r="CS123" s="13"/>
      <c r="CT123" s="13"/>
      <c r="CU123" s="13"/>
      <c r="CV123" s="634"/>
      <c r="CW123" s="36"/>
      <c r="CX123" s="7"/>
      <c r="CY123" s="7"/>
      <c r="CZ123" s="7"/>
      <c r="DA123" s="7"/>
      <c r="DB123" s="111" t="s">
        <v>884</v>
      </c>
      <c r="DC123" s="201"/>
      <c r="DD123" s="122" t="s">
        <v>1146</v>
      </c>
      <c r="DE123" s="11"/>
      <c r="DF123" s="11"/>
      <c r="DG123" s="11"/>
      <c r="DH123" s="11"/>
      <c r="DI123" s="10" t="s">
        <v>297</v>
      </c>
      <c r="DJ123" t="s">
        <v>444</v>
      </c>
      <c r="DK123" s="9">
        <v>2</v>
      </c>
      <c r="DL123" s="7"/>
      <c r="DM123" s="7"/>
      <c r="DN123" s="7"/>
      <c r="DO123" s="7"/>
      <c r="DP123" s="7"/>
      <c r="DQ123" s="7"/>
      <c r="DR123" s="11" t="s">
        <v>38</v>
      </c>
      <c r="DS123" s="11" t="s">
        <v>38</v>
      </c>
      <c r="DT123" s="11">
        <v>106</v>
      </c>
      <c r="DU123" s="11">
        <v>17</v>
      </c>
      <c r="DV123" s="11">
        <v>83</v>
      </c>
      <c r="DW123" s="11" t="s">
        <v>38</v>
      </c>
      <c r="DX123" s="11" t="s">
        <v>38</v>
      </c>
      <c r="DY123" s="11" t="s">
        <v>38</v>
      </c>
      <c r="DZ123" s="11" t="s">
        <v>38</v>
      </c>
      <c r="EA123" s="11">
        <v>0</v>
      </c>
      <c r="EB123" s="7" t="s">
        <v>451</v>
      </c>
      <c r="EC123" s="114"/>
      <c r="ED123" s="114"/>
      <c r="EE123" s="114"/>
      <c r="EF123" s="114"/>
      <c r="EG123" s="114"/>
      <c r="EH123" s="114"/>
      <c r="EI123" s="114"/>
      <c r="EJ123" s="114"/>
      <c r="EK123" s="114"/>
      <c r="EL123" s="114"/>
      <c r="EM123" s="114"/>
      <c r="EN123" s="114"/>
      <c r="EO123" s="114"/>
      <c r="EP123" s="557"/>
      <c r="EQ123" s="114"/>
      <c r="ER123" s="485">
        <v>12263</v>
      </c>
      <c r="ES123" s="954">
        <v>75</v>
      </c>
      <c r="ET123" s="954">
        <v>28763</v>
      </c>
      <c r="EU123" s="954">
        <v>16000</v>
      </c>
      <c r="EV123" s="954">
        <v>40560</v>
      </c>
      <c r="EW123" s="954">
        <v>2498</v>
      </c>
      <c r="EX123" s="715">
        <f t="shared" si="60"/>
        <v>84.432400000000001</v>
      </c>
      <c r="EY123" s="959">
        <f t="shared" si="61"/>
        <v>1604.2156</v>
      </c>
      <c r="EZ123" s="557"/>
      <c r="FA123" s="557"/>
      <c r="FB123" s="557"/>
      <c r="FC123" s="557"/>
      <c r="FD123" s="592"/>
      <c r="FE123" s="592"/>
      <c r="FF123" s="592"/>
      <c r="FG123" s="716"/>
      <c r="FH123" s="975"/>
      <c r="FI123" s="612"/>
      <c r="FJ123" s="616"/>
      <c r="FK123" s="553"/>
      <c r="FL123" s="114"/>
      <c r="FM123" s="7"/>
      <c r="FN123" s="145">
        <f t="shared" si="77"/>
        <v>8.5000000000000006E-2</v>
      </c>
      <c r="FO123" s="114"/>
      <c r="FP123" s="43">
        <f t="shared" si="62"/>
        <v>8.6847686263602544</v>
      </c>
      <c r="FQ123" s="146">
        <f t="shared" si="63"/>
        <v>8.4432400000000005E-2</v>
      </c>
      <c r="FR123" s="114"/>
      <c r="FS123" s="114"/>
      <c r="FT123" s="114"/>
      <c r="FU123" s="114"/>
      <c r="FV123" s="114"/>
      <c r="FW123" s="114"/>
      <c r="FX123" s="557"/>
      <c r="FY123" s="989"/>
      <c r="FZ123" s="550"/>
      <c r="GA123" s="550"/>
      <c r="GB123" s="550"/>
      <c r="GC123" s="554"/>
      <c r="GD123" s="554"/>
      <c r="GE123" s="554"/>
      <c r="GF123" s="554"/>
      <c r="GG123" s="554"/>
      <c r="GH123" s="554"/>
      <c r="GI123" s="554"/>
      <c r="GJ123" s="554"/>
      <c r="GK123" s="554"/>
      <c r="GL123" s="554"/>
      <c r="GM123" s="554"/>
      <c r="GN123" s="554"/>
      <c r="GO123" s="554"/>
      <c r="GP123" s="554"/>
      <c r="GQ123" s="554"/>
      <c r="GR123" s="554"/>
      <c r="GS123" s="554"/>
      <c r="GT123" s="554"/>
      <c r="GU123" s="554"/>
      <c r="GV123" s="554"/>
      <c r="GW123" s="554"/>
      <c r="GX123" s="554"/>
      <c r="GY123" s="554"/>
      <c r="GZ123" s="554"/>
      <c r="HA123" s="554"/>
      <c r="HB123" s="554"/>
      <c r="HC123" s="554"/>
      <c r="HD123" s="554"/>
      <c r="HE123" s="554"/>
      <c r="HF123" s="554"/>
      <c r="HG123" s="554"/>
      <c r="HH123" s="554"/>
      <c r="HI123" s="554"/>
      <c r="HJ123" s="554"/>
      <c r="HK123" s="554"/>
      <c r="HL123" s="554"/>
      <c r="HM123" s="554"/>
      <c r="HN123" s="554"/>
      <c r="HO123" s="554"/>
      <c r="HP123" s="554"/>
      <c r="HQ123" s="554"/>
      <c r="HR123" s="554"/>
      <c r="HS123" s="554"/>
      <c r="HT123" s="554"/>
      <c r="HU123" s="554"/>
      <c r="HV123" s="554"/>
      <c r="HW123" s="554"/>
    </row>
    <row r="124" spans="1:231" x14ac:dyDescent="0.3">
      <c r="A124" s="7">
        <v>31</v>
      </c>
      <c r="B124" s="7">
        <f>COUNTIFS($D$3:D124,D124,$F$3:F124,F124)</f>
        <v>1</v>
      </c>
      <c r="C124" s="14">
        <v>12268</v>
      </c>
      <c r="D124" s="328" t="s">
        <v>908</v>
      </c>
      <c r="E124" s="17" t="s">
        <v>909</v>
      </c>
      <c r="F124" s="17">
        <v>7962295308</v>
      </c>
      <c r="G124" s="11">
        <f t="shared" si="71"/>
        <v>41</v>
      </c>
      <c r="H124" s="17" t="s">
        <v>910</v>
      </c>
      <c r="I124" s="469" t="s">
        <v>432</v>
      </c>
      <c r="J124" s="380" t="s">
        <v>35</v>
      </c>
      <c r="K124" s="17" t="s">
        <v>36</v>
      </c>
      <c r="L124" s="11">
        <v>5</v>
      </c>
      <c r="M124" s="565">
        <v>1</v>
      </c>
      <c r="N124" s="565" t="s">
        <v>38</v>
      </c>
      <c r="O124" s="550"/>
      <c r="P124" s="11" t="s">
        <v>723</v>
      </c>
      <c r="Q124" s="381"/>
      <c r="R124" s="381"/>
      <c r="S124" s="17"/>
      <c r="T124" s="471" t="s">
        <v>441</v>
      </c>
      <c r="U124" s="471"/>
      <c r="V124" s="472" t="s">
        <v>500</v>
      </c>
      <c r="W124" s="448"/>
      <c r="X124" s="472"/>
      <c r="Y124" s="473"/>
      <c r="Z124" s="596"/>
      <c r="AA124" s="550" t="s">
        <v>691</v>
      </c>
      <c r="AB124" s="11"/>
      <c r="AC124" s="556">
        <v>300</v>
      </c>
      <c r="AD124" s="556">
        <v>1700</v>
      </c>
      <c r="AE124" s="554" t="s">
        <v>447</v>
      </c>
      <c r="AF124" s="554" t="s">
        <v>447</v>
      </c>
      <c r="AG124" s="554" t="s">
        <v>128</v>
      </c>
      <c r="AH124" s="556">
        <v>150</v>
      </c>
      <c r="AK124" s="37"/>
      <c r="AL124" s="7"/>
      <c r="AN124" s="7"/>
      <c r="AO124" s="934">
        <v>11.5</v>
      </c>
      <c r="AP124" s="39">
        <v>84.7</v>
      </c>
      <c r="AQ124" s="40">
        <v>3.4</v>
      </c>
      <c r="AR124" s="41">
        <f t="shared" si="65"/>
        <v>99.600000000000009</v>
      </c>
      <c r="AS124" s="42">
        <f t="shared" si="66"/>
        <v>0.13577331759149941</v>
      </c>
      <c r="AT124" s="43">
        <f t="shared" si="67"/>
        <v>0.46162927981109797</v>
      </c>
      <c r="AU124" s="44">
        <f t="shared" si="68"/>
        <v>0.13053348467650397</v>
      </c>
      <c r="AV124" s="45">
        <v>9.5680000000000014</v>
      </c>
      <c r="AW124" s="45">
        <f t="shared" si="69"/>
        <v>83.2</v>
      </c>
      <c r="AX124" s="46">
        <v>1.3570000000000002</v>
      </c>
      <c r="AY124" s="45">
        <v>11.8</v>
      </c>
      <c r="AZ124" s="7" t="s">
        <v>121</v>
      </c>
      <c r="BA124" s="235">
        <v>9.8000000000000007</v>
      </c>
      <c r="BB124" s="48" t="s">
        <v>121</v>
      </c>
      <c r="BC124" s="80">
        <v>0.03</v>
      </c>
      <c r="BD124" s="80"/>
      <c r="BE124" s="45"/>
      <c r="BF124" s="45"/>
      <c r="BG124" s="45"/>
      <c r="BH124" s="45"/>
      <c r="BI124" s="194">
        <v>0.9</v>
      </c>
      <c r="BJ124" s="45">
        <v>55.7</v>
      </c>
      <c r="BK124" s="7">
        <v>44.3</v>
      </c>
      <c r="BL124" s="195">
        <f t="shared" si="80"/>
        <v>1.2573363431151243</v>
      </c>
      <c r="BM124" s="79">
        <v>0.1</v>
      </c>
      <c r="BN124" s="80">
        <f t="shared" si="64"/>
        <v>0.86956521739130432</v>
      </c>
      <c r="BO124" s="7" t="s">
        <v>121</v>
      </c>
      <c r="BP124" s="7">
        <v>21.9</v>
      </c>
      <c r="BQ124" s="48">
        <v>17.5</v>
      </c>
      <c r="BR124" s="81"/>
      <c r="BS124" s="80">
        <f t="shared" si="72"/>
        <v>66.3</v>
      </c>
      <c r="BT124" s="49">
        <v>95.9</v>
      </c>
      <c r="BU124" s="49">
        <v>12090</v>
      </c>
      <c r="BV124" s="80">
        <f t="shared" si="73"/>
        <v>4.0999999999999943</v>
      </c>
      <c r="BW124" s="561">
        <f t="shared" si="79"/>
        <v>84.530600000000007</v>
      </c>
      <c r="BX124" s="49">
        <v>30.4</v>
      </c>
      <c r="BY124" s="84">
        <f t="shared" si="74"/>
        <v>25.748800000000003</v>
      </c>
      <c r="BZ124" s="49">
        <v>35.9</v>
      </c>
      <c r="CA124" s="84">
        <f t="shared" si="75"/>
        <v>30.407299999999999</v>
      </c>
      <c r="CB124" s="49">
        <v>33.5</v>
      </c>
      <c r="CC124" s="84">
        <f t="shared" si="76"/>
        <v>28.374500000000001</v>
      </c>
      <c r="CD124" s="84"/>
      <c r="CE124" s="82">
        <v>99.3</v>
      </c>
      <c r="CF124" s="82">
        <v>4922</v>
      </c>
      <c r="CG124" s="82">
        <v>97.2</v>
      </c>
      <c r="CH124" s="82">
        <v>3663</v>
      </c>
      <c r="CI124" s="82">
        <v>86.8</v>
      </c>
      <c r="CJ124" s="82">
        <v>94.4</v>
      </c>
      <c r="CK124" s="82">
        <v>3489</v>
      </c>
      <c r="CL124" s="45">
        <f t="shared" si="70"/>
        <v>0.84679665738161558</v>
      </c>
      <c r="CM124" s="7"/>
      <c r="CN124" s="7"/>
      <c r="CO124" s="618"/>
      <c r="CP124" s="13"/>
      <c r="CQ124" s="13"/>
      <c r="CR124" s="13"/>
      <c r="CS124" s="13"/>
      <c r="CT124" s="13"/>
      <c r="CU124" s="13"/>
      <c r="CV124" s="634"/>
      <c r="CW124" s="36"/>
      <c r="CX124" s="7"/>
      <c r="CY124" s="7"/>
      <c r="CZ124" s="7"/>
      <c r="DA124" s="7"/>
      <c r="DB124" s="111" t="s">
        <v>17</v>
      </c>
      <c r="DC124" s="201"/>
      <c r="DD124" s="122" t="s">
        <v>896</v>
      </c>
      <c r="DE124" s="11"/>
      <c r="DF124" s="11"/>
      <c r="DG124" s="11"/>
      <c r="DH124" s="11"/>
      <c r="DI124" s="10" t="s">
        <v>294</v>
      </c>
      <c r="DJ124" t="s">
        <v>128</v>
      </c>
      <c r="DK124" s="9">
        <v>2</v>
      </c>
      <c r="DL124" s="7"/>
      <c r="DM124" s="7"/>
      <c r="DN124" s="7"/>
      <c r="DO124" s="7"/>
      <c r="DP124" s="7"/>
      <c r="DQ124" s="7"/>
      <c r="DR124" s="11" t="s">
        <v>38</v>
      </c>
      <c r="DS124" s="11" t="s">
        <v>38</v>
      </c>
      <c r="DT124" s="11">
        <v>487</v>
      </c>
      <c r="DU124" s="11">
        <v>9.9</v>
      </c>
      <c r="DV124" s="11">
        <v>90.1</v>
      </c>
      <c r="DW124" s="11" t="s">
        <v>38</v>
      </c>
      <c r="DX124" s="11" t="s">
        <v>38</v>
      </c>
      <c r="DY124" s="11" t="s">
        <v>38</v>
      </c>
      <c r="DZ124" s="11" t="s">
        <v>38</v>
      </c>
      <c r="EA124" s="11">
        <v>0</v>
      </c>
      <c r="EB124" s="7" t="s">
        <v>451</v>
      </c>
      <c r="EC124" s="114"/>
      <c r="ED124" s="114"/>
      <c r="EE124" s="114"/>
      <c r="EF124" s="114"/>
      <c r="EG124" s="114"/>
      <c r="EH124" s="114"/>
      <c r="EI124" s="114"/>
      <c r="EJ124" s="114"/>
      <c r="EK124" s="114"/>
      <c r="EL124" s="114"/>
      <c r="EM124" s="114"/>
      <c r="EN124" s="114"/>
      <c r="EO124" s="114"/>
      <c r="EP124" s="557"/>
      <c r="EQ124" s="114"/>
      <c r="ER124" s="485">
        <v>12268</v>
      </c>
      <c r="ES124" s="954">
        <v>75</v>
      </c>
      <c r="ET124" s="954">
        <v>3464</v>
      </c>
      <c r="EU124" s="954">
        <v>4000</v>
      </c>
      <c r="EV124" s="954">
        <v>40560</v>
      </c>
      <c r="EW124" s="954">
        <v>2235</v>
      </c>
      <c r="EX124" s="715">
        <f t="shared" si="60"/>
        <v>302.17199999999997</v>
      </c>
      <c r="EY124" s="959">
        <f t="shared" si="61"/>
        <v>1510.86</v>
      </c>
      <c r="EZ124" s="557"/>
      <c r="FA124" s="557"/>
      <c r="FB124" s="557"/>
      <c r="FC124" s="557"/>
      <c r="FD124" s="592"/>
      <c r="FE124" s="592"/>
      <c r="FF124" s="592"/>
      <c r="FG124" s="716"/>
      <c r="FH124" s="975"/>
      <c r="FI124" s="612"/>
      <c r="FJ124" s="616"/>
      <c r="FK124" s="553"/>
      <c r="FL124" s="114"/>
      <c r="FM124" s="7"/>
      <c r="FN124" s="145">
        <f t="shared" si="77"/>
        <v>0.3</v>
      </c>
      <c r="FO124" s="114"/>
      <c r="FP124" s="43">
        <f t="shared" si="62"/>
        <v>64.520785219399542</v>
      </c>
      <c r="FQ124" s="146">
        <f t="shared" si="63"/>
        <v>0.302172</v>
      </c>
      <c r="FR124" s="114"/>
      <c r="FS124" s="114"/>
      <c r="FT124" s="114"/>
      <c r="FU124" s="114"/>
      <c r="FV124" s="114"/>
      <c r="FW124" s="114"/>
      <c r="FX124" s="557"/>
      <c r="FY124" s="989"/>
      <c r="FZ124" s="550"/>
      <c r="GA124" s="11"/>
      <c r="GB124" s="550"/>
      <c r="GC124" s="554"/>
      <c r="GD124" s="554"/>
      <c r="GE124" s="554"/>
      <c r="GF124" s="554"/>
      <c r="GG124" s="554"/>
      <c r="GH124" s="554"/>
      <c r="GI124" s="554"/>
      <c r="GJ124" s="554"/>
      <c r="GK124" s="554"/>
      <c r="GL124" s="554"/>
      <c r="GM124" s="554"/>
      <c r="GN124" s="554"/>
      <c r="GO124" s="554"/>
      <c r="GP124" s="554"/>
      <c r="GQ124" s="554"/>
      <c r="GR124" s="554"/>
      <c r="GS124" s="554"/>
      <c r="GT124" s="554"/>
      <c r="GU124" s="554"/>
      <c r="GV124" s="554"/>
      <c r="GW124" s="554"/>
      <c r="GX124" s="554"/>
      <c r="GY124" s="554"/>
      <c r="GZ124" s="554"/>
      <c r="HA124" s="554"/>
      <c r="HB124" s="554"/>
      <c r="HC124" s="554"/>
      <c r="HD124" s="554"/>
      <c r="HE124" s="554"/>
      <c r="HF124" s="554"/>
      <c r="HG124" s="554"/>
      <c r="HH124" s="554"/>
      <c r="HI124" s="554"/>
      <c r="HJ124" s="554"/>
      <c r="HK124" s="554"/>
      <c r="HL124" s="554"/>
      <c r="HM124" s="554"/>
      <c r="HN124" s="554"/>
      <c r="HO124" s="554"/>
      <c r="HP124" s="554"/>
      <c r="HQ124" s="554"/>
      <c r="HR124" s="554"/>
      <c r="HS124" s="554"/>
      <c r="HT124" s="554"/>
      <c r="HU124" s="554"/>
      <c r="HV124" s="554"/>
      <c r="HW124" s="554"/>
    </row>
    <row r="125" spans="1:231" x14ac:dyDescent="0.3">
      <c r="A125" s="7">
        <v>32</v>
      </c>
      <c r="B125" s="7">
        <f>COUNTIFS($D$3:D125,D125,$F$3:F125,F125)</f>
        <v>1</v>
      </c>
      <c r="C125" s="14">
        <v>12274</v>
      </c>
      <c r="D125" s="328" t="s">
        <v>1301</v>
      </c>
      <c r="E125" s="17" t="s">
        <v>687</v>
      </c>
      <c r="F125" s="17">
        <v>7806095341</v>
      </c>
      <c r="G125" s="11">
        <f t="shared" si="71"/>
        <v>42</v>
      </c>
      <c r="H125" s="17" t="s">
        <v>851</v>
      </c>
      <c r="I125" s="469" t="s">
        <v>1302</v>
      </c>
      <c r="J125" s="380" t="s">
        <v>35</v>
      </c>
      <c r="K125" s="17" t="s">
        <v>36</v>
      </c>
      <c r="L125" s="11">
        <v>19</v>
      </c>
      <c r="M125" s="17" t="s">
        <v>434</v>
      </c>
      <c r="N125" s="17" t="s">
        <v>38</v>
      </c>
      <c r="O125" s="11"/>
      <c r="P125" s="11" t="s">
        <v>723</v>
      </c>
      <c r="Q125" s="381"/>
      <c r="R125" s="381"/>
      <c r="S125" s="17"/>
      <c r="T125" s="471" t="s">
        <v>441</v>
      </c>
      <c r="U125" s="471"/>
      <c r="V125" s="472" t="s">
        <v>500</v>
      </c>
      <c r="W125" s="448"/>
      <c r="X125" s="472"/>
      <c r="Y125" s="473"/>
      <c r="Z125" s="596"/>
      <c r="AA125" s="550" t="s">
        <v>691</v>
      </c>
      <c r="AB125" s="11"/>
      <c r="AC125" s="556">
        <v>101</v>
      </c>
      <c r="AD125" s="556">
        <v>1900</v>
      </c>
      <c r="AE125" s="554" t="s">
        <v>447</v>
      </c>
      <c r="AF125" s="554" t="s">
        <v>447</v>
      </c>
      <c r="AG125" s="554" t="s">
        <v>444</v>
      </c>
      <c r="AH125" s="37">
        <v>150</v>
      </c>
      <c r="AK125" s="37"/>
      <c r="AL125" s="7"/>
      <c r="AN125" s="7"/>
      <c r="AO125" s="934">
        <v>31.4</v>
      </c>
      <c r="AP125" s="39">
        <v>61</v>
      </c>
      <c r="AQ125" s="40">
        <v>5.9</v>
      </c>
      <c r="AR125" s="41">
        <f t="shared" si="65"/>
        <v>98.300000000000011</v>
      </c>
      <c r="AS125" s="42">
        <f t="shared" si="66"/>
        <v>0.51475409836065567</v>
      </c>
      <c r="AT125" s="43">
        <f t="shared" si="67"/>
        <v>3.0370491803278687</v>
      </c>
      <c r="AU125" s="44">
        <f t="shared" si="68"/>
        <v>0.46935724962630787</v>
      </c>
      <c r="AV125" s="45">
        <v>25.8736</v>
      </c>
      <c r="AW125" s="45">
        <f t="shared" si="69"/>
        <v>82.4</v>
      </c>
      <c r="AX125" s="46">
        <v>3.9563999999999999</v>
      </c>
      <c r="AY125" s="45">
        <v>12.6</v>
      </c>
      <c r="AZ125" s="7" t="s">
        <v>121</v>
      </c>
      <c r="BA125" s="235">
        <v>8.1</v>
      </c>
      <c r="BB125" s="48" t="s">
        <v>121</v>
      </c>
      <c r="BC125" s="80">
        <v>0.2</v>
      </c>
      <c r="BD125" s="80"/>
      <c r="BE125" s="45"/>
      <c r="BF125" s="45"/>
      <c r="BG125" s="45"/>
      <c r="BH125" s="45"/>
      <c r="BI125" s="194">
        <v>0.66</v>
      </c>
      <c r="BJ125" s="45">
        <v>34.700000000000003</v>
      </c>
      <c r="BK125" s="7">
        <v>65.3</v>
      </c>
      <c r="BL125" s="78">
        <f t="shared" si="80"/>
        <v>0.53139356814701388</v>
      </c>
      <c r="BM125" s="79">
        <v>0.2</v>
      </c>
      <c r="BN125" s="80">
        <f t="shared" si="64"/>
        <v>0.63694267515923575</v>
      </c>
      <c r="BO125" s="7" t="s">
        <v>121</v>
      </c>
      <c r="BP125" s="7">
        <v>14.9</v>
      </c>
      <c r="BQ125" s="48">
        <v>17</v>
      </c>
      <c r="BR125" s="81"/>
      <c r="BS125" s="80">
        <f t="shared" si="72"/>
        <v>29.3</v>
      </c>
      <c r="BT125" s="49">
        <v>92</v>
      </c>
      <c r="BU125" s="49">
        <v>8287</v>
      </c>
      <c r="BV125" s="80">
        <f t="shared" si="73"/>
        <v>8</v>
      </c>
      <c r="BW125" s="561">
        <f t="shared" si="79"/>
        <v>60.878</v>
      </c>
      <c r="BX125" s="49">
        <v>14.4</v>
      </c>
      <c r="BY125" s="84">
        <f t="shared" si="74"/>
        <v>8.7839999999999989</v>
      </c>
      <c r="BZ125" s="49">
        <v>14.9</v>
      </c>
      <c r="CA125" s="84">
        <f t="shared" si="75"/>
        <v>9.0890000000000004</v>
      </c>
      <c r="CB125" s="49">
        <v>70.5</v>
      </c>
      <c r="CC125" s="84">
        <f t="shared" si="76"/>
        <v>43.005000000000003</v>
      </c>
      <c r="CD125" s="84"/>
      <c r="CE125" s="82">
        <v>100</v>
      </c>
      <c r="CF125" s="82">
        <v>7116</v>
      </c>
      <c r="CG125" s="82">
        <v>99.9</v>
      </c>
      <c r="CH125" s="82">
        <v>5577</v>
      </c>
      <c r="CI125" s="82">
        <v>84.1</v>
      </c>
      <c r="CJ125" s="82">
        <v>88.8</v>
      </c>
      <c r="CK125" s="82">
        <v>3155</v>
      </c>
      <c r="CL125" s="45">
        <f t="shared" si="70"/>
        <v>0.96644295302013428</v>
      </c>
      <c r="CM125" s="7"/>
      <c r="CN125" s="7"/>
      <c r="CO125" s="618"/>
      <c r="CP125" s="13"/>
      <c r="CQ125" s="13"/>
      <c r="CR125" s="13"/>
      <c r="CS125" s="13"/>
      <c r="CT125" s="13"/>
      <c r="CU125" s="13"/>
      <c r="CV125" s="634"/>
      <c r="CW125" s="36"/>
      <c r="CX125" s="7"/>
      <c r="CY125" s="7"/>
      <c r="CZ125" s="7"/>
      <c r="DA125" s="7"/>
      <c r="DB125" s="111" t="s">
        <v>884</v>
      </c>
      <c r="DC125" s="201"/>
      <c r="DD125" s="122" t="s">
        <v>1146</v>
      </c>
      <c r="DE125" s="11"/>
      <c r="DF125" s="11"/>
      <c r="DG125" s="11"/>
      <c r="DH125" s="11"/>
      <c r="DI125" s="10" t="s">
        <v>297</v>
      </c>
      <c r="DJ125" t="s">
        <v>444</v>
      </c>
      <c r="DK125" s="9">
        <v>2</v>
      </c>
      <c r="DL125" s="7"/>
      <c r="DM125" s="7"/>
      <c r="DN125" s="7"/>
      <c r="DO125" s="7"/>
      <c r="DP125" s="7"/>
      <c r="DQ125" s="7"/>
      <c r="DR125" s="11">
        <v>26.1</v>
      </c>
      <c r="DS125" s="11" t="s">
        <v>38</v>
      </c>
      <c r="DT125" s="11">
        <v>209</v>
      </c>
      <c r="DU125" s="11">
        <v>10</v>
      </c>
      <c r="DV125" s="11">
        <v>90</v>
      </c>
      <c r="DW125" s="11" t="s">
        <v>38</v>
      </c>
      <c r="DX125" s="11" t="s">
        <v>38</v>
      </c>
      <c r="DY125" s="11" t="s">
        <v>38</v>
      </c>
      <c r="DZ125" s="11" t="s">
        <v>38</v>
      </c>
      <c r="EA125" s="11">
        <v>0</v>
      </c>
      <c r="EB125" s="7" t="s">
        <v>451</v>
      </c>
      <c r="EC125" s="114"/>
      <c r="ED125" s="114"/>
      <c r="EE125" s="114"/>
      <c r="EF125" s="114"/>
      <c r="EG125" s="114"/>
      <c r="EH125" s="114"/>
      <c r="EI125" s="114"/>
      <c r="EJ125" s="114"/>
      <c r="EK125" s="114"/>
      <c r="EL125" s="114"/>
      <c r="EM125" s="114"/>
      <c r="EN125" s="114"/>
      <c r="EO125" s="114"/>
      <c r="EP125" s="557"/>
      <c r="EQ125" s="114"/>
      <c r="ER125" s="485">
        <v>12274</v>
      </c>
      <c r="ES125" s="954">
        <v>75</v>
      </c>
      <c r="ET125" s="954">
        <v>32918</v>
      </c>
      <c r="EU125" s="954">
        <v>12011</v>
      </c>
      <c r="EV125" s="954">
        <v>40560</v>
      </c>
      <c r="EW125" s="954">
        <v>2136</v>
      </c>
      <c r="EX125" s="715">
        <f t="shared" si="60"/>
        <v>96.174240279743557</v>
      </c>
      <c r="EY125" s="959">
        <f t="shared" si="61"/>
        <v>1827.3105653151276</v>
      </c>
      <c r="EZ125" s="557"/>
      <c r="FA125" s="557"/>
      <c r="FB125" s="557"/>
      <c r="FC125" s="557"/>
      <c r="FD125" s="592"/>
      <c r="FE125" s="592"/>
      <c r="FF125" s="592"/>
      <c r="FG125" s="716"/>
      <c r="FH125" s="975"/>
      <c r="FI125" s="612"/>
      <c r="FJ125" s="616"/>
      <c r="FK125" s="553"/>
      <c r="FL125" s="114"/>
      <c r="FM125" s="7"/>
      <c r="FN125" s="145">
        <f t="shared" si="77"/>
        <v>0.10100000000000001</v>
      </c>
      <c r="FO125" s="114"/>
      <c r="FP125" s="43">
        <f t="shared" si="62"/>
        <v>6.4888510845130325</v>
      </c>
      <c r="FQ125" s="146">
        <f t="shared" si="63"/>
        <v>9.6174240279743556E-2</v>
      </c>
      <c r="FR125" s="114"/>
      <c r="FS125" s="114"/>
      <c r="FT125" s="114"/>
      <c r="FU125" s="114"/>
      <c r="FV125" s="114"/>
      <c r="FW125" s="114"/>
      <c r="FX125" s="557"/>
      <c r="FY125" s="989"/>
      <c r="FZ125" s="550"/>
      <c r="GA125" s="11"/>
      <c r="GB125" s="550"/>
      <c r="GC125" s="554"/>
      <c r="GD125" s="554"/>
      <c r="GE125" s="554"/>
      <c r="GF125" s="554"/>
      <c r="GG125" s="554"/>
      <c r="GH125" s="554"/>
      <c r="GI125" s="554"/>
      <c r="GJ125" s="554"/>
      <c r="GK125" s="554"/>
      <c r="GL125" s="554"/>
      <c r="GM125" s="554"/>
      <c r="GN125" s="554"/>
      <c r="GO125" s="554"/>
      <c r="GP125" s="554"/>
      <c r="GQ125" s="554"/>
      <c r="GR125" s="554"/>
      <c r="GS125" s="554"/>
      <c r="GT125" s="554"/>
      <c r="GU125" s="554"/>
      <c r="GV125" s="554"/>
      <c r="GW125" s="554"/>
      <c r="GX125" s="554"/>
      <c r="GY125" s="554"/>
      <c r="GZ125" s="554"/>
      <c r="HA125" s="554"/>
      <c r="HB125" s="554"/>
      <c r="HC125" s="554"/>
      <c r="HD125" s="554"/>
      <c r="HE125" s="554"/>
      <c r="HF125" s="554"/>
      <c r="HG125" s="554"/>
      <c r="HH125" s="554"/>
      <c r="HI125" s="554"/>
      <c r="HJ125" s="554"/>
      <c r="HK125" s="554"/>
      <c r="HL125" s="554"/>
      <c r="HM125" s="554"/>
      <c r="HN125" s="554"/>
      <c r="HO125" s="554"/>
      <c r="HP125" s="554"/>
      <c r="HQ125" s="554"/>
      <c r="HR125" s="554"/>
      <c r="HS125" s="554"/>
      <c r="HT125" s="554"/>
      <c r="HU125" s="554"/>
      <c r="HV125" s="554"/>
      <c r="HW125" s="554"/>
    </row>
    <row r="126" spans="1:231" x14ac:dyDescent="0.3">
      <c r="A126" s="7">
        <v>34</v>
      </c>
      <c r="B126" s="7">
        <f>COUNTIFS($D$3:D126,D126,$F$3:F126,F126)</f>
        <v>1</v>
      </c>
      <c r="C126" s="14">
        <v>12276</v>
      </c>
      <c r="D126" s="328" t="s">
        <v>1306</v>
      </c>
      <c r="E126" s="17" t="s">
        <v>1222</v>
      </c>
      <c r="F126" s="17" t="s">
        <v>1307</v>
      </c>
      <c r="G126" s="11">
        <f t="shared" si="71"/>
        <v>19</v>
      </c>
      <c r="H126" s="17" t="s">
        <v>851</v>
      </c>
      <c r="I126" s="469" t="s">
        <v>1308</v>
      </c>
      <c r="J126" s="380" t="s">
        <v>35</v>
      </c>
      <c r="K126" s="17" t="s">
        <v>36</v>
      </c>
      <c r="L126" s="11">
        <v>28</v>
      </c>
      <c r="M126" s="17" t="s">
        <v>37</v>
      </c>
      <c r="N126" s="17" t="s">
        <v>38</v>
      </c>
      <c r="O126" s="11"/>
      <c r="P126" s="11" t="s">
        <v>723</v>
      </c>
      <c r="Q126" s="381"/>
      <c r="R126" s="381"/>
      <c r="S126" s="17"/>
      <c r="T126" s="471" t="s">
        <v>441</v>
      </c>
      <c r="U126" s="471"/>
      <c r="V126" s="472" t="s">
        <v>500</v>
      </c>
      <c r="W126" s="448"/>
      <c r="X126" s="472"/>
      <c r="Y126" s="473"/>
      <c r="Z126" s="893"/>
      <c r="AA126" s="48" t="s">
        <v>691</v>
      </c>
      <c r="AB126" s="11"/>
      <c r="AC126" s="785">
        <v>145</v>
      </c>
      <c r="AD126" s="785">
        <v>4000</v>
      </c>
      <c r="AE126" s="345" t="s">
        <v>447</v>
      </c>
      <c r="AF126" s="345" t="s">
        <v>447</v>
      </c>
      <c r="AG126" s="345" t="s">
        <v>444</v>
      </c>
      <c r="AH126" s="556">
        <v>250</v>
      </c>
      <c r="AK126" s="37"/>
      <c r="AL126" s="7"/>
      <c r="AN126" s="7"/>
      <c r="AO126" s="934">
        <v>36.4</v>
      </c>
      <c r="AP126" s="39">
        <v>60.8</v>
      </c>
      <c r="AQ126" s="40">
        <v>2.1</v>
      </c>
      <c r="AR126" s="41">
        <f t="shared" si="65"/>
        <v>99.299999999999983</v>
      </c>
      <c r="AS126" s="42">
        <f t="shared" si="66"/>
        <v>0.59868421052631582</v>
      </c>
      <c r="AT126" s="43">
        <f t="shared" si="67"/>
        <v>1.2572368421052633</v>
      </c>
      <c r="AU126" s="44">
        <f t="shared" si="68"/>
        <v>0.57869634340222575</v>
      </c>
      <c r="AV126" s="45">
        <v>24.679199999999994</v>
      </c>
      <c r="AW126" s="45">
        <f t="shared" si="69"/>
        <v>67.8</v>
      </c>
      <c r="AX126" s="227">
        <v>9.9007999999999985</v>
      </c>
      <c r="AY126" s="45">
        <v>27.2</v>
      </c>
      <c r="AZ126" s="7" t="s">
        <v>121</v>
      </c>
      <c r="BA126" s="235">
        <v>7</v>
      </c>
      <c r="BB126" s="48" t="s">
        <v>121</v>
      </c>
      <c r="BC126" s="80">
        <v>0.04</v>
      </c>
      <c r="BD126" s="80"/>
      <c r="BE126" s="45"/>
      <c r="BF126" s="45"/>
      <c r="BG126" s="45"/>
      <c r="BH126" s="45"/>
      <c r="BI126" s="194">
        <v>1.4</v>
      </c>
      <c r="BJ126" s="45">
        <v>19.5</v>
      </c>
      <c r="BK126" s="7">
        <v>80.5</v>
      </c>
      <c r="BL126" s="78">
        <f t="shared" si="80"/>
        <v>0.24223602484472051</v>
      </c>
      <c r="BM126" s="79">
        <v>0.1</v>
      </c>
      <c r="BN126" s="80">
        <f t="shared" si="64"/>
        <v>0.27472527472527475</v>
      </c>
      <c r="BO126" s="7" t="s">
        <v>121</v>
      </c>
      <c r="BP126" s="7">
        <v>13.8</v>
      </c>
      <c r="BQ126" s="48">
        <v>13.3</v>
      </c>
      <c r="BR126" s="81"/>
      <c r="BS126" s="80">
        <f t="shared" si="72"/>
        <v>15.200000000000001</v>
      </c>
      <c r="BT126" s="49">
        <v>84.9</v>
      </c>
      <c r="BU126" s="49">
        <v>6987</v>
      </c>
      <c r="BV126" s="80">
        <f t="shared" si="73"/>
        <v>15.099999999999994</v>
      </c>
      <c r="BW126" s="561">
        <f t="shared" si="79"/>
        <v>60.313599999999994</v>
      </c>
      <c r="BX126" s="49">
        <v>6.4</v>
      </c>
      <c r="BY126" s="84">
        <f t="shared" si="74"/>
        <v>3.8912</v>
      </c>
      <c r="BZ126" s="49">
        <v>8.8000000000000007</v>
      </c>
      <c r="CA126" s="84">
        <f t="shared" si="75"/>
        <v>5.3503999999999996</v>
      </c>
      <c r="CB126" s="49">
        <v>84</v>
      </c>
      <c r="CC126" s="84">
        <f t="shared" si="76"/>
        <v>51.071999999999996</v>
      </c>
      <c r="CD126" s="84"/>
      <c r="CE126" s="82">
        <v>99.4</v>
      </c>
      <c r="CF126" s="82">
        <v>4438</v>
      </c>
      <c r="CG126" s="82">
        <v>97.1</v>
      </c>
      <c r="CH126" s="82">
        <v>3253</v>
      </c>
      <c r="CI126" s="82">
        <v>75.099999999999994</v>
      </c>
      <c r="CJ126" s="82">
        <v>78.7</v>
      </c>
      <c r="CK126" s="82">
        <v>1840</v>
      </c>
      <c r="CL126" s="45">
        <f t="shared" si="70"/>
        <v>0.72727272727272729</v>
      </c>
      <c r="CM126" s="7"/>
      <c r="CN126" s="7"/>
      <c r="CO126" s="618"/>
      <c r="CP126" s="13"/>
      <c r="CQ126" s="13"/>
      <c r="CR126" s="13"/>
      <c r="CS126" s="13"/>
      <c r="CT126" s="13"/>
      <c r="CU126" s="13"/>
      <c r="CV126" s="634"/>
      <c r="CW126" s="36"/>
      <c r="CX126" s="7"/>
      <c r="CY126" s="7"/>
      <c r="CZ126" s="310" t="s">
        <v>525</v>
      </c>
      <c r="DA126" s="7"/>
      <c r="DB126" s="111" t="s">
        <v>884</v>
      </c>
      <c r="DC126" s="201"/>
      <c r="DD126" s="122" t="s">
        <v>1309</v>
      </c>
      <c r="DE126" s="11"/>
      <c r="DF126" s="11"/>
      <c r="DG126" s="11"/>
      <c r="DH126" s="11"/>
      <c r="DI126" s="10" t="s">
        <v>297</v>
      </c>
      <c r="DJ126" t="s">
        <v>444</v>
      </c>
      <c r="DK126" s="9">
        <v>2</v>
      </c>
      <c r="DL126" s="7"/>
      <c r="DM126" s="7"/>
      <c r="DN126" s="7"/>
      <c r="DO126" s="7"/>
      <c r="DP126" s="7"/>
      <c r="DQ126" s="7"/>
      <c r="DR126" s="11" t="s">
        <v>38</v>
      </c>
      <c r="DS126" s="11" t="s">
        <v>38</v>
      </c>
      <c r="DT126" s="11">
        <v>287</v>
      </c>
      <c r="DU126" s="11">
        <v>11.1</v>
      </c>
      <c r="DV126" s="11">
        <v>88.9</v>
      </c>
      <c r="DW126" s="11" t="s">
        <v>38</v>
      </c>
      <c r="DX126" s="11" t="s">
        <v>38</v>
      </c>
      <c r="DY126" s="11" t="s">
        <v>38</v>
      </c>
      <c r="DZ126" s="11" t="s">
        <v>38</v>
      </c>
      <c r="EA126" s="11">
        <v>0</v>
      </c>
      <c r="EB126" s="7" t="s">
        <v>451</v>
      </c>
      <c r="EC126" s="114"/>
      <c r="ED126" s="114"/>
      <c r="EE126" s="114"/>
      <c r="EF126" s="114"/>
      <c r="EG126" s="7">
        <v>3</v>
      </c>
      <c r="EH126" s="114"/>
      <c r="EI126" s="114"/>
      <c r="EJ126" s="114"/>
      <c r="EK126" s="114"/>
      <c r="EL126" s="114"/>
      <c r="EM126" s="114"/>
      <c r="EN126" s="114"/>
      <c r="EO126" s="114"/>
      <c r="EP126" s="557"/>
      <c r="EQ126" s="114"/>
      <c r="ER126" s="485">
        <v>12276</v>
      </c>
      <c r="ES126" s="762">
        <v>75</v>
      </c>
      <c r="ET126" s="762">
        <v>20114</v>
      </c>
      <c r="EU126" s="762">
        <v>8000</v>
      </c>
      <c r="EV126" s="762">
        <v>40560</v>
      </c>
      <c r="EW126" s="954">
        <v>2394</v>
      </c>
      <c r="EX126" s="715">
        <f t="shared" si="60"/>
        <v>161.83439999999999</v>
      </c>
      <c r="EY126" s="959">
        <f t="shared" si="61"/>
        <v>4531.3631999999998</v>
      </c>
      <c r="EZ126" s="117"/>
      <c r="FA126" s="117"/>
      <c r="FB126" s="117"/>
      <c r="FC126" s="117"/>
      <c r="FD126" s="763"/>
      <c r="FE126" s="592"/>
      <c r="FF126" s="592"/>
      <c r="FG126" s="716"/>
      <c r="FH126" s="975"/>
      <c r="FI126" s="612"/>
      <c r="FJ126" s="616"/>
      <c r="FK126" s="783"/>
      <c r="FL126" s="114"/>
      <c r="FM126" s="7"/>
      <c r="FN126" s="145">
        <f t="shared" si="77"/>
        <v>0.14499999999999999</v>
      </c>
      <c r="FO126" s="114"/>
      <c r="FP126" s="43">
        <f t="shared" si="62"/>
        <v>11.902157701103709</v>
      </c>
      <c r="FQ126" s="146">
        <f t="shared" si="63"/>
        <v>0.16183439999999999</v>
      </c>
      <c r="FR126" s="114"/>
      <c r="FS126" s="114"/>
      <c r="FT126" s="114"/>
      <c r="FU126" s="114"/>
      <c r="FV126" s="114"/>
      <c r="FW126" s="114"/>
      <c r="FX126" s="557"/>
      <c r="FY126" s="989"/>
      <c r="FZ126" s="550"/>
      <c r="GA126" s="20"/>
      <c r="GB126" s="550"/>
      <c r="GC126" s="554"/>
      <c r="GD126" s="554"/>
      <c r="GE126" s="554"/>
      <c r="GF126" s="554"/>
      <c r="GG126" s="554"/>
      <c r="GH126" s="554"/>
      <c r="GI126" s="554"/>
      <c r="GJ126" s="554"/>
      <c r="GK126" s="554"/>
      <c r="GL126" s="554"/>
      <c r="GM126" s="554"/>
      <c r="GN126" s="554"/>
      <c r="GO126" s="554"/>
      <c r="GP126" s="554"/>
      <c r="GQ126" s="554"/>
      <c r="GR126" s="554"/>
      <c r="GS126" s="554"/>
      <c r="GT126" s="554"/>
      <c r="GU126" s="554"/>
      <c r="GV126" s="554"/>
      <c r="GW126" s="554"/>
      <c r="GX126" s="554"/>
      <c r="GY126" s="554"/>
      <c r="GZ126" s="554"/>
      <c r="HA126" s="554"/>
      <c r="HB126" s="554"/>
      <c r="HC126" s="554"/>
      <c r="HD126" s="554"/>
      <c r="HE126" s="554"/>
      <c r="HF126" s="554"/>
      <c r="HG126" s="554"/>
      <c r="HH126" s="554"/>
      <c r="HI126" s="554"/>
      <c r="HJ126" s="554"/>
      <c r="HK126" s="554"/>
      <c r="HL126" s="554"/>
      <c r="HM126" s="554"/>
      <c r="HN126" s="554"/>
      <c r="HO126" s="554"/>
      <c r="HP126" s="554"/>
      <c r="HQ126" s="554"/>
      <c r="HR126" s="554"/>
      <c r="HS126" s="554"/>
      <c r="HT126" s="554"/>
      <c r="HU126" s="554"/>
      <c r="HV126" s="554"/>
      <c r="HW126" s="554"/>
    </row>
    <row r="127" spans="1:231" x14ac:dyDescent="0.3">
      <c r="A127" s="7">
        <v>37</v>
      </c>
      <c r="B127" s="7">
        <f>COUNTIFS($D$3:D127,D127,$F$3:F127,F127)</f>
        <v>1</v>
      </c>
      <c r="C127" s="14">
        <v>12284</v>
      </c>
      <c r="D127" s="328" t="s">
        <v>985</v>
      </c>
      <c r="E127" s="17" t="s">
        <v>986</v>
      </c>
      <c r="F127" s="17">
        <v>7408305333</v>
      </c>
      <c r="G127" s="11">
        <f t="shared" si="71"/>
        <v>46</v>
      </c>
      <c r="H127" s="17" t="s">
        <v>987</v>
      </c>
      <c r="I127" s="469" t="s">
        <v>689</v>
      </c>
      <c r="J127" s="380" t="s">
        <v>35</v>
      </c>
      <c r="K127" s="17" t="s">
        <v>36</v>
      </c>
      <c r="L127" s="11">
        <v>3</v>
      </c>
      <c r="M127" s="17">
        <v>2</v>
      </c>
      <c r="N127" s="17" t="s">
        <v>38</v>
      </c>
      <c r="O127" s="11"/>
      <c r="P127" s="11" t="s">
        <v>623</v>
      </c>
      <c r="Q127" s="381"/>
      <c r="R127" s="381"/>
      <c r="S127" s="17"/>
      <c r="T127" s="649" t="s">
        <v>770</v>
      </c>
      <c r="U127" s="649"/>
      <c r="V127" s="650" t="s">
        <v>499</v>
      </c>
      <c r="W127" s="651"/>
      <c r="X127" s="650"/>
      <c r="Y127" s="650"/>
      <c r="Z127" s="893"/>
      <c r="AA127" s="48" t="s">
        <v>443</v>
      </c>
      <c r="AB127" s="11"/>
      <c r="AC127" s="785">
        <v>220</v>
      </c>
      <c r="AD127" s="785">
        <v>600</v>
      </c>
      <c r="AE127" s="345" t="s">
        <v>447</v>
      </c>
      <c r="AF127" s="345" t="s">
        <v>447</v>
      </c>
      <c r="AG127" s="345" t="s">
        <v>444</v>
      </c>
      <c r="AH127" s="556">
        <v>50</v>
      </c>
      <c r="AK127" s="37"/>
      <c r="AL127" s="7"/>
      <c r="AN127" s="7"/>
      <c r="AO127" s="934">
        <v>21.8</v>
      </c>
      <c r="AP127" s="39">
        <v>76.3</v>
      </c>
      <c r="AQ127" s="40">
        <v>1.63</v>
      </c>
      <c r="AR127" s="41">
        <f t="shared" si="65"/>
        <v>99.72999999999999</v>
      </c>
      <c r="AS127" s="42">
        <f t="shared" si="66"/>
        <v>0.28571428571428575</v>
      </c>
      <c r="AT127" s="43">
        <f t="shared" si="67"/>
        <v>0.46571428571428575</v>
      </c>
      <c r="AU127" s="44">
        <f t="shared" si="68"/>
        <v>0.27973822661362763</v>
      </c>
      <c r="AV127" s="45">
        <v>16.5244</v>
      </c>
      <c r="AW127" s="45">
        <f t="shared" si="69"/>
        <v>75.8</v>
      </c>
      <c r="AX127" s="46">
        <v>4.1856</v>
      </c>
      <c r="AY127" s="45">
        <v>19.2</v>
      </c>
      <c r="AZ127" s="7" t="s">
        <v>121</v>
      </c>
      <c r="BA127" s="235">
        <v>6.6</v>
      </c>
      <c r="BB127" s="48" t="s">
        <v>121</v>
      </c>
      <c r="BC127" s="80">
        <v>0.06</v>
      </c>
      <c r="BD127" s="80"/>
      <c r="BE127" s="45"/>
      <c r="BF127" s="45"/>
      <c r="BG127" s="45"/>
      <c r="BH127" s="45"/>
      <c r="BI127" s="194">
        <v>0.17</v>
      </c>
      <c r="BJ127" s="45">
        <v>22.7</v>
      </c>
      <c r="BK127" s="7">
        <v>77.3</v>
      </c>
      <c r="BL127" s="78">
        <f t="shared" si="80"/>
        <v>0.29366106080206988</v>
      </c>
      <c r="BM127" s="79">
        <v>4.1000000000000002E-2</v>
      </c>
      <c r="BN127" s="80">
        <f t="shared" si="64"/>
        <v>0.18807339449541285</v>
      </c>
      <c r="BO127" s="7" t="s">
        <v>121</v>
      </c>
      <c r="BP127" s="7">
        <v>54.3</v>
      </c>
      <c r="BQ127" s="48">
        <v>41.8</v>
      </c>
      <c r="BR127" s="81"/>
      <c r="BS127" s="80">
        <f t="shared" si="72"/>
        <v>30.799999999999997</v>
      </c>
      <c r="BT127" s="49">
        <v>97.3</v>
      </c>
      <c r="BU127" s="49">
        <v>10101</v>
      </c>
      <c r="BV127" s="80">
        <f t="shared" si="73"/>
        <v>2.7000000000000028</v>
      </c>
      <c r="BW127" s="561">
        <f t="shared" si="79"/>
        <v>75.918499999999995</v>
      </c>
      <c r="BX127" s="49">
        <v>13.1</v>
      </c>
      <c r="BY127" s="84">
        <f t="shared" si="74"/>
        <v>9.9953000000000003</v>
      </c>
      <c r="BZ127" s="49">
        <v>17.7</v>
      </c>
      <c r="CA127" s="84">
        <f t="shared" si="75"/>
        <v>13.505100000000001</v>
      </c>
      <c r="CB127" s="49">
        <v>68.7</v>
      </c>
      <c r="CC127" s="84">
        <f t="shared" si="76"/>
        <v>52.418100000000003</v>
      </c>
      <c r="CD127" s="84">
        <v>0.87</v>
      </c>
      <c r="CE127" s="82">
        <v>99.2</v>
      </c>
      <c r="CF127" s="82">
        <v>6416</v>
      </c>
      <c r="CG127" s="82">
        <v>98.5</v>
      </c>
      <c r="CH127" s="82">
        <v>5663</v>
      </c>
      <c r="CI127" s="82">
        <v>59</v>
      </c>
      <c r="CJ127" s="82">
        <v>71.400000000000006</v>
      </c>
      <c r="CK127" s="82">
        <v>3184</v>
      </c>
      <c r="CL127" s="45">
        <f t="shared" si="70"/>
        <v>0.74011299435028255</v>
      </c>
      <c r="CM127" s="7"/>
      <c r="CN127" s="7"/>
      <c r="CO127" s="618"/>
      <c r="CP127" s="13"/>
      <c r="CQ127" s="13"/>
      <c r="CR127" s="13"/>
      <c r="CS127" s="13"/>
      <c r="CT127" s="13"/>
      <c r="CU127" s="13"/>
      <c r="CV127" s="634"/>
      <c r="CW127" s="36"/>
      <c r="CX127" s="7"/>
      <c r="CY127" s="7"/>
      <c r="CZ127" s="310" t="s">
        <v>525</v>
      </c>
      <c r="DA127" s="7"/>
      <c r="DB127" s="111" t="s">
        <v>884</v>
      </c>
      <c r="DC127" s="201"/>
      <c r="DD127" s="122" t="s">
        <v>994</v>
      </c>
      <c r="DE127" s="11"/>
      <c r="DF127" s="11"/>
      <c r="DG127" s="11"/>
      <c r="DH127" s="11"/>
      <c r="DI127" s="10" t="s">
        <v>297</v>
      </c>
      <c r="DJ127" t="s">
        <v>444</v>
      </c>
      <c r="DK127" s="9">
        <v>2</v>
      </c>
      <c r="DL127" s="7"/>
      <c r="DM127" s="7"/>
      <c r="DN127" s="7"/>
      <c r="DO127" s="7"/>
      <c r="DP127" s="7"/>
      <c r="DQ127" s="7"/>
      <c r="DR127" s="11" t="s">
        <v>38</v>
      </c>
      <c r="DS127" s="11" t="s">
        <v>38</v>
      </c>
      <c r="DT127" s="11">
        <v>221</v>
      </c>
      <c r="DU127" s="11">
        <v>10.4</v>
      </c>
      <c r="DV127" s="11">
        <v>89.6</v>
      </c>
      <c r="DW127" s="11" t="s">
        <v>38</v>
      </c>
      <c r="DX127" s="11" t="s">
        <v>38</v>
      </c>
      <c r="DY127" s="11" t="s">
        <v>38</v>
      </c>
      <c r="DZ127" s="11" t="s">
        <v>38</v>
      </c>
      <c r="EA127" s="11">
        <v>0</v>
      </c>
      <c r="EB127" s="7" t="s">
        <v>451</v>
      </c>
      <c r="EC127" s="114"/>
      <c r="ED127" s="114"/>
      <c r="EE127" s="114"/>
      <c r="EF127" s="114"/>
      <c r="EG127" s="114"/>
      <c r="EH127" s="114"/>
      <c r="EI127" s="114"/>
      <c r="EJ127" s="114"/>
      <c r="EK127" s="114"/>
      <c r="EL127" s="114"/>
      <c r="EM127" s="114"/>
      <c r="EN127" s="114"/>
      <c r="EO127" s="114"/>
      <c r="EP127" s="557"/>
      <c r="EQ127" s="114"/>
      <c r="ER127" s="485">
        <v>12284</v>
      </c>
      <c r="ES127" s="762">
        <v>75</v>
      </c>
      <c r="ET127" s="762">
        <v>6562</v>
      </c>
      <c r="EU127" s="762">
        <v>8003</v>
      </c>
      <c r="EV127" s="762">
        <v>40560</v>
      </c>
      <c r="EW127" s="954">
        <v>3232</v>
      </c>
      <c r="EX127" s="715">
        <f t="shared" si="60"/>
        <v>218.40129951268275</v>
      </c>
      <c r="EY127" s="959">
        <f t="shared" si="61"/>
        <v>655.20389853804829</v>
      </c>
      <c r="EZ127" s="117"/>
      <c r="FA127" s="117"/>
      <c r="FB127" s="117"/>
      <c r="FC127" s="117"/>
      <c r="FD127" s="763"/>
      <c r="FE127" s="592"/>
      <c r="FF127" s="592"/>
      <c r="FG127" s="716"/>
      <c r="FH127" s="975"/>
      <c r="FI127" s="612"/>
      <c r="FJ127" s="616"/>
      <c r="FK127" s="783"/>
      <c r="FL127" s="114"/>
      <c r="FM127" s="7"/>
      <c r="FN127" s="145">
        <f t="shared" si="77"/>
        <v>0.22</v>
      </c>
      <c r="FO127" s="114"/>
      <c r="FP127" s="43">
        <f t="shared" si="62"/>
        <v>49.253276440109723</v>
      </c>
      <c r="FQ127" s="146">
        <f t="shared" si="63"/>
        <v>0.21840129951268275</v>
      </c>
      <c r="FR127" s="114"/>
      <c r="FS127" s="114"/>
      <c r="FT127" s="114"/>
      <c r="FU127" s="114"/>
      <c r="FV127" s="114"/>
      <c r="FW127" s="114"/>
      <c r="FX127" s="557"/>
      <c r="FY127" s="989"/>
      <c r="FZ127" s="550"/>
      <c r="GA127" s="11"/>
      <c r="GB127" s="550"/>
      <c r="GC127" s="554"/>
      <c r="GD127" s="554"/>
      <c r="GE127" s="554"/>
      <c r="GF127" s="554"/>
      <c r="GG127" s="554"/>
      <c r="GH127" s="554"/>
      <c r="GI127" s="554"/>
      <c r="GJ127" s="554"/>
      <c r="GK127" s="554"/>
      <c r="GL127" s="554"/>
      <c r="GM127" s="554"/>
      <c r="GN127" s="554"/>
      <c r="GO127" s="554"/>
      <c r="GP127" s="554"/>
      <c r="GQ127" s="554"/>
      <c r="GR127" s="554"/>
      <c r="GS127" s="554"/>
      <c r="GT127" s="554"/>
      <c r="GU127" s="554"/>
      <c r="GV127" s="554"/>
      <c r="GW127" s="554"/>
      <c r="GX127" s="554"/>
      <c r="GY127" s="554"/>
      <c r="GZ127" s="554"/>
      <c r="HA127" s="554"/>
      <c r="HB127" s="554"/>
      <c r="HC127" s="554"/>
      <c r="HD127" s="554"/>
      <c r="HE127" s="554"/>
      <c r="HF127" s="554"/>
      <c r="HG127" s="554"/>
      <c r="HH127" s="554"/>
      <c r="HI127" s="554"/>
      <c r="HJ127" s="554"/>
      <c r="HK127" s="554"/>
      <c r="HL127" s="554"/>
      <c r="HM127" s="554"/>
      <c r="HN127" s="554"/>
      <c r="HO127" s="554"/>
      <c r="HP127" s="554"/>
      <c r="HQ127" s="554"/>
      <c r="HR127" s="554"/>
      <c r="HS127" s="554"/>
      <c r="HT127" s="554"/>
      <c r="HU127" s="554"/>
      <c r="HV127" s="554"/>
      <c r="HW127" s="554"/>
    </row>
    <row r="128" spans="1:231" x14ac:dyDescent="0.3">
      <c r="A128" s="7">
        <v>40</v>
      </c>
      <c r="B128" s="7">
        <f>COUNTIFS($D$3:D128,D128,$F$3:F128,F128)</f>
        <v>1</v>
      </c>
      <c r="C128" s="14">
        <v>12327</v>
      </c>
      <c r="D128" s="328" t="s">
        <v>970</v>
      </c>
      <c r="E128" s="17" t="s">
        <v>478</v>
      </c>
      <c r="F128" s="17" t="s">
        <v>971</v>
      </c>
      <c r="G128" s="11">
        <f t="shared" si="71"/>
        <v>13</v>
      </c>
      <c r="H128" s="17" t="s">
        <v>972</v>
      </c>
      <c r="I128" s="469" t="s">
        <v>574</v>
      </c>
      <c r="J128" s="849" t="s">
        <v>973</v>
      </c>
      <c r="K128" s="17" t="s">
        <v>36</v>
      </c>
      <c r="L128" s="11">
        <v>19</v>
      </c>
      <c r="M128" s="17" t="s">
        <v>434</v>
      </c>
      <c r="N128" s="17" t="s">
        <v>38</v>
      </c>
      <c r="O128" s="11"/>
      <c r="P128" s="11" t="s">
        <v>723</v>
      </c>
      <c r="Q128" s="381"/>
      <c r="R128" s="381"/>
      <c r="S128" s="17"/>
      <c r="T128" s="649" t="s">
        <v>770</v>
      </c>
      <c r="U128" s="649"/>
      <c r="V128" s="650" t="s">
        <v>499</v>
      </c>
      <c r="W128" s="651"/>
      <c r="X128" s="650"/>
      <c r="Y128" s="777"/>
      <c r="Z128" s="596"/>
      <c r="AA128" s="550" t="s">
        <v>691</v>
      </c>
      <c r="AB128" s="11"/>
      <c r="AC128" s="556">
        <v>2042</v>
      </c>
      <c r="AD128" s="556">
        <v>38800</v>
      </c>
      <c r="AE128" s="554">
        <v>3</v>
      </c>
      <c r="AF128" s="554">
        <v>3000</v>
      </c>
      <c r="AG128" s="554" t="s">
        <v>444</v>
      </c>
      <c r="AH128" s="556">
        <v>4000</v>
      </c>
      <c r="AI128" s="531" t="s">
        <v>988</v>
      </c>
      <c r="AL128" s="7"/>
      <c r="AN128" s="7"/>
      <c r="AO128" s="934">
        <v>19.7</v>
      </c>
      <c r="AP128" s="39">
        <v>77.3</v>
      </c>
      <c r="AQ128" s="40">
        <v>2.59</v>
      </c>
      <c r="AR128" s="41">
        <f t="shared" si="65"/>
        <v>99.59</v>
      </c>
      <c r="AS128" s="42">
        <f t="shared" si="66"/>
        <v>0.25485122897800777</v>
      </c>
      <c r="AT128" s="43">
        <f t="shared" si="67"/>
        <v>0.66006468305304011</v>
      </c>
      <c r="AU128" s="44">
        <f t="shared" si="68"/>
        <v>0.24658905995744146</v>
      </c>
      <c r="AV128" s="45">
        <v>16.96564</v>
      </c>
      <c r="AW128" s="45">
        <f t="shared" si="69"/>
        <v>86.12</v>
      </c>
      <c r="AX128" s="46">
        <v>1.74936</v>
      </c>
      <c r="AY128" s="45">
        <v>8.8800000000000008</v>
      </c>
      <c r="AZ128" s="7" t="s">
        <v>121</v>
      </c>
      <c r="BA128" s="235">
        <v>8.7200000000000006</v>
      </c>
      <c r="BB128" s="48" t="s">
        <v>121</v>
      </c>
      <c r="BC128" s="80">
        <v>2.4E-2</v>
      </c>
      <c r="BD128" s="80"/>
      <c r="BE128" s="45"/>
      <c r="BF128" s="45"/>
      <c r="BG128" s="45"/>
      <c r="BH128" s="45"/>
      <c r="BI128" s="194">
        <v>0.83</v>
      </c>
      <c r="BJ128" s="45">
        <v>18.600000000000001</v>
      </c>
      <c r="BK128" s="7">
        <v>81.400000000000006</v>
      </c>
      <c r="BL128" s="78">
        <f t="shared" si="80"/>
        <v>0.2285012285012285</v>
      </c>
      <c r="BM128" s="79">
        <v>7.6999999999999999E-2</v>
      </c>
      <c r="BN128" s="80">
        <f t="shared" si="64"/>
        <v>0.39086294416243655</v>
      </c>
      <c r="BO128" s="7" t="s">
        <v>121</v>
      </c>
      <c r="BP128" s="7">
        <v>20</v>
      </c>
      <c r="BQ128" s="48">
        <v>64</v>
      </c>
      <c r="BR128" s="81"/>
      <c r="BS128" s="80">
        <f t="shared" si="72"/>
        <v>63.7</v>
      </c>
      <c r="BT128" s="49">
        <v>94.1</v>
      </c>
      <c r="BU128" s="49">
        <v>10736</v>
      </c>
      <c r="BV128" s="80">
        <f t="shared" si="73"/>
        <v>5.9000000000000057</v>
      </c>
      <c r="BW128" s="561">
        <f t="shared" si="79"/>
        <v>77.145399999999995</v>
      </c>
      <c r="BX128" s="49">
        <v>42.7</v>
      </c>
      <c r="BY128" s="84">
        <f t="shared" si="74"/>
        <v>33.007100000000001</v>
      </c>
      <c r="BZ128" s="49">
        <v>21</v>
      </c>
      <c r="CA128" s="84">
        <f t="shared" si="75"/>
        <v>16.233000000000001</v>
      </c>
      <c r="CB128" s="49">
        <v>36.1</v>
      </c>
      <c r="CC128" s="84">
        <f t="shared" si="76"/>
        <v>27.9053</v>
      </c>
      <c r="CD128" s="84">
        <v>1.04</v>
      </c>
      <c r="CE128" s="82">
        <v>99.9</v>
      </c>
      <c r="CF128" s="82">
        <v>6534</v>
      </c>
      <c r="CG128" s="82">
        <v>99.5</v>
      </c>
      <c r="CH128" s="82">
        <v>5280</v>
      </c>
      <c r="CI128" s="82">
        <v>95.3</v>
      </c>
      <c r="CJ128" s="82">
        <v>98.2</v>
      </c>
      <c r="CK128" s="82">
        <v>4892</v>
      </c>
      <c r="CL128" s="45">
        <f t="shared" si="70"/>
        <v>2.0333333333333337</v>
      </c>
      <c r="CM128" s="7"/>
      <c r="CN128" s="7"/>
      <c r="CO128" s="618"/>
      <c r="CP128" s="13"/>
      <c r="CQ128" s="13"/>
      <c r="CR128" s="13"/>
      <c r="CS128" s="13"/>
      <c r="CT128" s="13"/>
      <c r="CU128" s="13"/>
      <c r="CV128" s="634"/>
      <c r="CW128" s="36"/>
      <c r="CX128" s="7"/>
      <c r="CY128" s="7"/>
      <c r="CZ128" s="7"/>
      <c r="DA128" s="7"/>
      <c r="DB128" s="111" t="s">
        <v>884</v>
      </c>
      <c r="DC128" s="201"/>
      <c r="DD128" s="122" t="s">
        <v>991</v>
      </c>
      <c r="DE128" s="11"/>
      <c r="DF128" s="11"/>
      <c r="DG128" s="11"/>
      <c r="DH128" s="11"/>
      <c r="DI128" s="10" t="s">
        <v>297</v>
      </c>
      <c r="DJ128" t="s">
        <v>444</v>
      </c>
      <c r="DK128" s="9">
        <v>2</v>
      </c>
      <c r="DL128" s="7"/>
      <c r="DM128" s="7"/>
      <c r="DN128" s="7"/>
      <c r="DO128" s="7"/>
      <c r="DP128" s="7"/>
      <c r="DQ128" s="7"/>
      <c r="DR128" s="11" t="s">
        <v>38</v>
      </c>
      <c r="DS128" s="11" t="s">
        <v>38</v>
      </c>
      <c r="DT128" s="11">
        <v>4044</v>
      </c>
      <c r="DU128" s="11">
        <v>6.7</v>
      </c>
      <c r="DV128" s="11">
        <v>93.3</v>
      </c>
      <c r="DW128" s="11" t="s">
        <v>38</v>
      </c>
      <c r="DX128" s="11" t="s">
        <v>38</v>
      </c>
      <c r="DY128" s="11" t="s">
        <v>38</v>
      </c>
      <c r="DZ128" s="11" t="s">
        <v>38</v>
      </c>
      <c r="EA128" s="11">
        <v>0</v>
      </c>
      <c r="EB128" s="7" t="s">
        <v>451</v>
      </c>
      <c r="EC128" s="114"/>
      <c r="ED128" s="114"/>
      <c r="EE128" s="114"/>
      <c r="EF128" s="114"/>
      <c r="EG128" s="114"/>
      <c r="EH128" s="114"/>
      <c r="EI128" s="114"/>
      <c r="EJ128" s="114"/>
      <c r="EK128" s="114"/>
      <c r="EL128" s="114"/>
      <c r="EM128" s="114"/>
      <c r="EN128" s="114"/>
      <c r="EO128" s="114"/>
      <c r="EP128" s="557"/>
      <c r="EQ128" s="114"/>
      <c r="ER128" s="485">
        <v>12327</v>
      </c>
      <c r="ES128" s="119">
        <v>75</v>
      </c>
      <c r="ET128" s="119">
        <v>23310</v>
      </c>
      <c r="EU128" s="119">
        <v>4000</v>
      </c>
      <c r="EV128" s="119">
        <v>40560</v>
      </c>
      <c r="EW128" s="119">
        <v>15173</v>
      </c>
      <c r="EX128" s="715">
        <f t="shared" si="60"/>
        <v>2051.3896</v>
      </c>
      <c r="EY128" s="120">
        <f t="shared" si="61"/>
        <v>38976.402399999999</v>
      </c>
      <c r="EZ128" s="114"/>
      <c r="FA128" s="114"/>
      <c r="FB128" s="114"/>
      <c r="FC128" s="114"/>
      <c r="FD128" s="217"/>
      <c r="FE128" s="217"/>
      <c r="FF128" s="217"/>
      <c r="FG128" s="716"/>
      <c r="FH128" s="717"/>
      <c r="FI128" s="612"/>
      <c r="FJ128" s="616"/>
      <c r="FK128" s="250"/>
      <c r="FL128" s="114"/>
      <c r="FM128" s="7"/>
      <c r="FN128" s="145">
        <f t="shared" si="77"/>
        <v>2.0419999999999998</v>
      </c>
      <c r="FO128" s="114"/>
      <c r="FP128" s="43">
        <f t="shared" si="62"/>
        <v>65.092235092235086</v>
      </c>
      <c r="FQ128" s="146">
        <f t="shared" si="63"/>
        <v>2.0513895999999998</v>
      </c>
      <c r="FR128" s="114"/>
      <c r="FS128" s="114"/>
      <c r="FT128" s="114"/>
      <c r="FU128" s="114"/>
      <c r="FV128" s="114"/>
      <c r="FW128" s="114"/>
      <c r="FX128" s="557"/>
      <c r="FY128" s="989"/>
      <c r="FZ128" s="550"/>
      <c r="GA128" s="329"/>
      <c r="GB128" s="550"/>
      <c r="GC128" s="554"/>
      <c r="GD128" s="554"/>
      <c r="GE128" s="554"/>
      <c r="GF128" s="554"/>
      <c r="GG128" s="554"/>
      <c r="GH128" s="554"/>
      <c r="GI128" s="554"/>
      <c r="GJ128" s="554"/>
      <c r="GK128" s="554"/>
      <c r="GL128" s="554"/>
      <c r="GM128" s="554"/>
      <c r="GN128" s="554"/>
      <c r="GO128" s="554"/>
      <c r="GP128" s="554"/>
      <c r="GQ128" s="554"/>
      <c r="GR128" s="554"/>
      <c r="GS128" s="554"/>
      <c r="GT128" s="554"/>
      <c r="GU128" s="554"/>
      <c r="GV128" s="554"/>
      <c r="GW128" s="554"/>
      <c r="GX128" s="554"/>
      <c r="GY128" s="554"/>
      <c r="GZ128" s="554"/>
      <c r="HA128" s="554"/>
      <c r="HB128" s="554"/>
      <c r="HC128" s="554"/>
      <c r="HD128" s="554"/>
      <c r="HE128" s="554"/>
      <c r="HF128" s="554"/>
      <c r="HG128" s="554"/>
      <c r="HH128" s="554"/>
      <c r="HI128" s="554"/>
      <c r="HJ128" s="554"/>
      <c r="HK128" s="554"/>
      <c r="HL128" s="554"/>
      <c r="HM128" s="554"/>
      <c r="HN128" s="554"/>
      <c r="HO128" s="554"/>
      <c r="HP128" s="554"/>
      <c r="HQ128" s="554"/>
      <c r="HR128" s="554"/>
      <c r="HS128" s="554"/>
      <c r="HT128" s="554"/>
      <c r="HU128" s="554"/>
      <c r="HV128" s="554"/>
      <c r="HW128" s="554"/>
    </row>
    <row r="129" spans="1:231" x14ac:dyDescent="0.3">
      <c r="A129" s="7">
        <v>47</v>
      </c>
      <c r="B129" s="7">
        <f>COUNTIFS($D$3:D129,D129,$F$3:F129,F129)</f>
        <v>1</v>
      </c>
      <c r="C129" s="14">
        <v>12339</v>
      </c>
      <c r="D129" s="328" t="s">
        <v>880</v>
      </c>
      <c r="E129" s="17" t="s">
        <v>593</v>
      </c>
      <c r="F129" s="17">
        <v>7804044457</v>
      </c>
      <c r="G129" s="11">
        <f t="shared" si="71"/>
        <v>42</v>
      </c>
      <c r="H129" s="17" t="s">
        <v>881</v>
      </c>
      <c r="I129" s="469" t="s">
        <v>882</v>
      </c>
      <c r="J129" s="380" t="s">
        <v>35</v>
      </c>
      <c r="K129" s="17" t="s">
        <v>36</v>
      </c>
      <c r="L129" s="11">
        <v>6</v>
      </c>
      <c r="M129" s="17">
        <v>2</v>
      </c>
      <c r="N129" s="17" t="s">
        <v>38</v>
      </c>
      <c r="O129" s="11"/>
      <c r="P129" s="11" t="s">
        <v>723</v>
      </c>
      <c r="Q129" s="381"/>
      <c r="R129" s="381"/>
      <c r="S129" s="17"/>
      <c r="T129" s="649" t="s">
        <v>770</v>
      </c>
      <c r="U129" s="649"/>
      <c r="V129" s="650" t="s">
        <v>499</v>
      </c>
      <c r="W129" s="651"/>
      <c r="X129" s="650"/>
      <c r="Y129" s="777"/>
      <c r="Z129" s="596"/>
      <c r="AA129" s="550" t="s">
        <v>443</v>
      </c>
      <c r="AB129" s="11"/>
      <c r="AC129" s="556">
        <v>1102</v>
      </c>
      <c r="AD129" s="556">
        <v>6600</v>
      </c>
      <c r="AE129" s="554" t="s">
        <v>447</v>
      </c>
      <c r="AF129" s="554" t="s">
        <v>447</v>
      </c>
      <c r="AG129" s="554" t="s">
        <v>444</v>
      </c>
      <c r="AH129" s="37">
        <v>450</v>
      </c>
      <c r="AK129" s="37"/>
      <c r="AL129" s="7"/>
      <c r="AN129" s="7"/>
      <c r="AO129" s="934">
        <v>5.74</v>
      </c>
      <c r="AP129" s="39">
        <v>93</v>
      </c>
      <c r="AQ129" s="40">
        <v>0.85</v>
      </c>
      <c r="AR129" s="41">
        <f t="shared" si="65"/>
        <v>99.589999999999989</v>
      </c>
      <c r="AS129" s="42">
        <f t="shared" si="66"/>
        <v>6.1720430107526883E-2</v>
      </c>
      <c r="AT129" s="43">
        <f t="shared" si="67"/>
        <v>5.2462365591397851E-2</v>
      </c>
      <c r="AU129" s="44">
        <f t="shared" si="68"/>
        <v>6.116142781033565E-2</v>
      </c>
      <c r="AV129" s="45">
        <v>5.1608339999999995</v>
      </c>
      <c r="AW129" s="45">
        <f t="shared" si="69"/>
        <v>89.91</v>
      </c>
      <c r="AX129" s="46">
        <v>0.29216599999999998</v>
      </c>
      <c r="AY129" s="45">
        <v>5.09</v>
      </c>
      <c r="AZ129" s="7" t="s">
        <v>121</v>
      </c>
      <c r="BA129" s="235">
        <v>33.6</v>
      </c>
      <c r="BB129" s="48" t="s">
        <v>121</v>
      </c>
      <c r="BC129" s="80">
        <v>5.9300000000000004E-3</v>
      </c>
      <c r="BD129" s="80"/>
      <c r="BE129" s="45"/>
      <c r="BF129" s="45"/>
      <c r="BG129" s="45"/>
      <c r="BH129" s="45"/>
      <c r="BI129" s="194" t="s">
        <v>121</v>
      </c>
      <c r="BJ129" s="45">
        <v>43</v>
      </c>
      <c r="BK129" s="7">
        <v>56.9</v>
      </c>
      <c r="BL129" s="195">
        <f t="shared" si="80"/>
        <v>0.75571177504393672</v>
      </c>
      <c r="BM129" s="79">
        <v>7.5999999999999998E-2</v>
      </c>
      <c r="BN129" s="80">
        <f t="shared" si="64"/>
        <v>1.3240418118466897</v>
      </c>
      <c r="BO129" s="7" t="s">
        <v>121</v>
      </c>
      <c r="BP129" s="7">
        <v>20</v>
      </c>
      <c r="BQ129" s="48">
        <v>9.52</v>
      </c>
      <c r="BR129" s="81"/>
      <c r="BS129" s="80">
        <f t="shared" si="72"/>
        <v>69.2</v>
      </c>
      <c r="BT129" s="49">
        <v>98.5</v>
      </c>
      <c r="BU129" s="49">
        <v>11944</v>
      </c>
      <c r="BV129" s="80">
        <f t="shared" si="73"/>
        <v>1.5</v>
      </c>
      <c r="BW129" s="561">
        <f t="shared" si="79"/>
        <v>92.162999999999997</v>
      </c>
      <c r="BX129" s="49">
        <v>50</v>
      </c>
      <c r="BY129" s="84">
        <f t="shared" si="74"/>
        <v>46.5</v>
      </c>
      <c r="BZ129" s="49">
        <v>19.2</v>
      </c>
      <c r="CA129" s="84">
        <f t="shared" si="75"/>
        <v>17.855999999999998</v>
      </c>
      <c r="CB129" s="49">
        <v>29.9</v>
      </c>
      <c r="CC129" s="84">
        <f t="shared" si="76"/>
        <v>27.806999999999999</v>
      </c>
      <c r="CD129" s="84">
        <v>0.19</v>
      </c>
      <c r="CE129" s="82">
        <v>99.9</v>
      </c>
      <c r="CF129" s="82">
        <v>7160</v>
      </c>
      <c r="CG129" s="82">
        <v>99.7</v>
      </c>
      <c r="CH129" s="82">
        <v>4907</v>
      </c>
      <c r="CI129" s="82">
        <v>92.7</v>
      </c>
      <c r="CJ129" s="82">
        <v>97.7</v>
      </c>
      <c r="CK129" s="82">
        <v>5280</v>
      </c>
      <c r="CL129" s="45">
        <f t="shared" si="70"/>
        <v>2.604166666666667</v>
      </c>
      <c r="CM129" s="7"/>
      <c r="CN129" s="7"/>
      <c r="CO129" s="618"/>
      <c r="CP129" s="13"/>
      <c r="CQ129" s="13"/>
      <c r="CR129" s="13"/>
      <c r="CS129" s="13"/>
      <c r="CT129" s="13"/>
      <c r="CU129" s="13"/>
      <c r="CV129" s="634"/>
      <c r="CW129" s="36"/>
      <c r="CX129" s="7"/>
      <c r="CY129" s="7"/>
      <c r="CZ129" s="310" t="s">
        <v>525</v>
      </c>
      <c r="DA129" s="7"/>
      <c r="DB129" s="111" t="s">
        <v>884</v>
      </c>
      <c r="DC129" s="201"/>
      <c r="DD129" s="122" t="s">
        <v>886</v>
      </c>
      <c r="DE129" s="11"/>
      <c r="DF129" s="11"/>
      <c r="DG129" s="11"/>
      <c r="DH129" s="11"/>
      <c r="DI129" s="565" t="s">
        <v>297</v>
      </c>
      <c r="DJ129" t="s">
        <v>444</v>
      </c>
      <c r="DK129" s="9">
        <v>2</v>
      </c>
      <c r="DL129" s="7"/>
      <c r="DM129" s="7"/>
      <c r="DN129" s="7"/>
      <c r="DO129" s="7"/>
      <c r="DP129" s="7"/>
      <c r="DQ129" s="7"/>
      <c r="DR129" s="11" t="s">
        <v>38</v>
      </c>
      <c r="DS129" s="11" t="s">
        <v>38</v>
      </c>
      <c r="DT129" s="11">
        <v>1455</v>
      </c>
      <c r="DU129" s="11">
        <v>1.5</v>
      </c>
      <c r="DV129" s="11">
        <v>98.5</v>
      </c>
      <c r="DW129" s="11" t="s">
        <v>38</v>
      </c>
      <c r="DX129" s="11" t="s">
        <v>38</v>
      </c>
      <c r="DY129" s="11" t="s">
        <v>38</v>
      </c>
      <c r="DZ129" s="11" t="s">
        <v>38</v>
      </c>
      <c r="EA129" s="11">
        <v>0</v>
      </c>
      <c r="EB129" s="7" t="s">
        <v>451</v>
      </c>
      <c r="EC129" s="114"/>
      <c r="ED129" s="114"/>
      <c r="EE129" s="114"/>
      <c r="EF129" s="114"/>
      <c r="EG129" s="114"/>
      <c r="EH129" s="114"/>
      <c r="EI129" s="114"/>
      <c r="EJ129" s="114"/>
      <c r="EK129" s="114"/>
      <c r="EL129" s="114"/>
      <c r="EM129" s="114"/>
      <c r="EN129" s="114"/>
      <c r="EO129" s="114"/>
      <c r="EP129" s="557"/>
      <c r="EQ129" s="114"/>
      <c r="ER129" s="485">
        <v>12339</v>
      </c>
      <c r="ES129" s="954">
        <v>75</v>
      </c>
      <c r="ET129" s="954">
        <v>27114</v>
      </c>
      <c r="EU129" s="954">
        <v>10000</v>
      </c>
      <c r="EV129" s="954">
        <v>40560</v>
      </c>
      <c r="EW129" s="119">
        <v>20288</v>
      </c>
      <c r="EX129" s="715">
        <f t="shared" si="60"/>
        <v>1097.1750399999999</v>
      </c>
      <c r="EY129" s="120">
        <f t="shared" si="61"/>
        <v>6583.0502399999987</v>
      </c>
      <c r="EZ129" s="557"/>
      <c r="FA129" s="557"/>
      <c r="FB129" s="557"/>
      <c r="FC129" s="557"/>
      <c r="FD129" s="592"/>
      <c r="FE129" s="217"/>
      <c r="FF129" s="217"/>
      <c r="FG129" s="716"/>
      <c r="FH129" s="717"/>
      <c r="FI129" s="612"/>
      <c r="FJ129" s="616"/>
      <c r="FK129" s="553"/>
      <c r="FL129" s="114"/>
      <c r="FM129" s="7"/>
      <c r="FN129" s="145">
        <f t="shared" si="77"/>
        <v>1.1020000000000001</v>
      </c>
      <c r="FO129" s="114"/>
      <c r="FP129" s="43">
        <f t="shared" si="62"/>
        <v>74.824813749354576</v>
      </c>
      <c r="FQ129" s="146">
        <f t="shared" si="63"/>
        <v>1.0971750399999998</v>
      </c>
      <c r="FR129" s="114"/>
      <c r="FS129" s="114"/>
      <c r="FT129" s="114"/>
      <c r="FU129" s="114"/>
      <c r="FV129" s="114"/>
      <c r="FW129" s="114"/>
      <c r="FX129" s="557"/>
      <c r="FY129" s="989"/>
      <c r="FZ129" s="550"/>
      <c r="GA129" s="550"/>
      <c r="GB129" s="550"/>
      <c r="GC129" s="554"/>
      <c r="GD129" s="554"/>
      <c r="GE129" s="554"/>
      <c r="GF129" s="554"/>
      <c r="GG129" s="554"/>
      <c r="GH129" s="554"/>
      <c r="GI129" s="554"/>
      <c r="GJ129" s="554"/>
      <c r="GK129" s="554"/>
      <c r="GL129" s="554"/>
      <c r="GM129" s="554"/>
      <c r="GN129" s="554"/>
      <c r="GO129" s="554"/>
      <c r="GP129" s="554"/>
      <c r="GQ129" s="554"/>
      <c r="GR129" s="554"/>
      <c r="GS129" s="554"/>
      <c r="GT129" s="554"/>
      <c r="GU129" s="554"/>
      <c r="GV129" s="554"/>
      <c r="GW129" s="554"/>
      <c r="GX129" s="554"/>
      <c r="GY129" s="554"/>
      <c r="GZ129" s="554"/>
      <c r="HA129" s="554"/>
      <c r="HB129" s="554"/>
      <c r="HC129" s="554"/>
      <c r="HD129" s="554"/>
      <c r="HE129" s="554"/>
      <c r="HF129" s="554"/>
      <c r="HG129" s="554"/>
      <c r="HH129" s="554"/>
      <c r="HI129" s="554"/>
      <c r="HJ129" s="554"/>
      <c r="HK129" s="554"/>
      <c r="HL129" s="554"/>
      <c r="HM129" s="554"/>
      <c r="HN129" s="554"/>
      <c r="HO129" s="554"/>
      <c r="HP129" s="554"/>
      <c r="HQ129" s="554"/>
      <c r="HR129" s="554"/>
      <c r="HS129" s="554"/>
      <c r="HT129" s="554"/>
      <c r="HU129" s="554"/>
      <c r="HV129" s="554"/>
      <c r="HW129" s="554"/>
    </row>
    <row r="130" spans="1:231" x14ac:dyDescent="0.3">
      <c r="A130" s="7">
        <v>72</v>
      </c>
      <c r="B130" s="7">
        <f>COUNTIFS($D$3:D130,D130,$F$3:F130,F130)</f>
        <v>1</v>
      </c>
      <c r="C130" s="14">
        <v>12445</v>
      </c>
      <c r="D130" s="328" t="s">
        <v>1103</v>
      </c>
      <c r="E130" s="17" t="s">
        <v>1104</v>
      </c>
      <c r="F130" s="17">
        <v>7754260261</v>
      </c>
      <c r="G130" s="11">
        <f t="shared" si="71"/>
        <v>43</v>
      </c>
      <c r="H130" s="17" t="s">
        <v>473</v>
      </c>
      <c r="I130" s="469" t="s">
        <v>685</v>
      </c>
      <c r="J130" s="380" t="s">
        <v>35</v>
      </c>
      <c r="K130" s="17" t="s">
        <v>36</v>
      </c>
      <c r="L130" s="11">
        <v>6</v>
      </c>
      <c r="M130" s="17" t="s">
        <v>434</v>
      </c>
      <c r="N130" s="17" t="s">
        <v>38</v>
      </c>
      <c r="O130" s="11"/>
      <c r="P130" s="11" t="s">
        <v>759</v>
      </c>
      <c r="Q130" s="381"/>
      <c r="R130" s="381"/>
      <c r="S130" s="17"/>
      <c r="T130" s="649"/>
      <c r="U130" s="649"/>
      <c r="V130" s="650" t="s">
        <v>499</v>
      </c>
      <c r="W130" s="651"/>
      <c r="X130" s="650"/>
      <c r="Y130" s="777"/>
      <c r="Z130" s="596"/>
      <c r="AA130" s="550" t="s">
        <v>443</v>
      </c>
      <c r="AB130" s="11"/>
      <c r="AC130" s="556">
        <v>150</v>
      </c>
      <c r="AD130" s="556">
        <v>900</v>
      </c>
      <c r="AE130" s="554"/>
      <c r="AF130" s="554"/>
      <c r="AG130" s="554" t="s">
        <v>1105</v>
      </c>
      <c r="AH130" s="556">
        <v>50</v>
      </c>
      <c r="AK130" s="37"/>
      <c r="AL130" s="7"/>
      <c r="AN130" s="7"/>
      <c r="AO130" s="411">
        <v>22.5</v>
      </c>
      <c r="AP130" s="39">
        <v>68.099999999999994</v>
      </c>
      <c r="AQ130" s="40">
        <v>8.2899999999999991</v>
      </c>
      <c r="AR130" s="41">
        <f t="shared" si="65"/>
        <v>98.889999999999986</v>
      </c>
      <c r="AS130" s="42">
        <f t="shared" si="66"/>
        <v>0.33039647577092512</v>
      </c>
      <c r="AT130" s="43">
        <f t="shared" si="67"/>
        <v>2.7389867841409692</v>
      </c>
      <c r="AU130" s="44">
        <f t="shared" si="68"/>
        <v>0.29454117031025007</v>
      </c>
      <c r="AV130" s="45">
        <v>20.607749999999999</v>
      </c>
      <c r="AW130" s="45">
        <f t="shared" si="69"/>
        <v>91.59</v>
      </c>
      <c r="AX130" s="46">
        <v>0.7672500000000001</v>
      </c>
      <c r="AY130" s="45">
        <v>3.41</v>
      </c>
      <c r="AZ130" s="7" t="s">
        <v>121</v>
      </c>
      <c r="BA130" s="235">
        <v>26.2</v>
      </c>
      <c r="BB130" s="48" t="s">
        <v>121</v>
      </c>
      <c r="BC130" s="80">
        <v>0.28000000000000003</v>
      </c>
      <c r="BD130" s="80"/>
      <c r="BE130" s="45"/>
      <c r="BF130" s="45"/>
      <c r="BG130" s="45"/>
      <c r="BH130" s="45"/>
      <c r="BI130" s="194">
        <v>0.79</v>
      </c>
      <c r="BJ130" s="45">
        <v>68.099999999999994</v>
      </c>
      <c r="BK130" s="7">
        <v>31.9</v>
      </c>
      <c r="BL130" s="195">
        <f t="shared" si="80"/>
        <v>2.134796238244514</v>
      </c>
      <c r="BM130" s="79">
        <v>0.21</v>
      </c>
      <c r="BN130" s="80">
        <f t="shared" si="64"/>
        <v>0.93333333333333335</v>
      </c>
      <c r="BO130" s="7" t="s">
        <v>121</v>
      </c>
      <c r="BP130" s="7">
        <v>20.5</v>
      </c>
      <c r="BQ130" s="48">
        <v>25.6</v>
      </c>
      <c r="BR130" s="81"/>
      <c r="BS130" s="80">
        <f t="shared" si="72"/>
        <v>64.7</v>
      </c>
      <c r="BT130" s="49">
        <v>93.7</v>
      </c>
      <c r="BU130" s="49">
        <v>10350</v>
      </c>
      <c r="BV130" s="80">
        <f t="shared" si="73"/>
        <v>6.2999999999999972</v>
      </c>
      <c r="BW130" s="561">
        <f t="shared" si="79"/>
        <v>67.01039999999999</v>
      </c>
      <c r="BX130" s="49">
        <v>32</v>
      </c>
      <c r="BY130" s="84">
        <f t="shared" si="74"/>
        <v>21.791999999999998</v>
      </c>
      <c r="BZ130" s="49">
        <v>32.700000000000003</v>
      </c>
      <c r="CA130" s="84">
        <f t="shared" si="75"/>
        <v>22.268699999999999</v>
      </c>
      <c r="CB130" s="49">
        <v>33.700000000000003</v>
      </c>
      <c r="CC130" s="84">
        <f t="shared" si="76"/>
        <v>22.949699999999996</v>
      </c>
      <c r="CD130" s="84">
        <v>1.92</v>
      </c>
      <c r="CE130" s="82">
        <v>99.5</v>
      </c>
      <c r="CF130" s="82">
        <v>5646</v>
      </c>
      <c r="CG130" s="82">
        <v>98.2</v>
      </c>
      <c r="CH130" s="82">
        <v>3500</v>
      </c>
      <c r="CI130" s="82">
        <v>93</v>
      </c>
      <c r="CJ130" s="82">
        <v>96.9</v>
      </c>
      <c r="CK130" s="82">
        <v>3575</v>
      </c>
      <c r="CL130" s="45">
        <f t="shared" si="70"/>
        <v>0.97859327217125369</v>
      </c>
      <c r="CM130" s="7"/>
      <c r="CN130" s="7"/>
      <c r="CO130" s="618"/>
      <c r="CP130" s="13"/>
      <c r="CQ130" s="13"/>
      <c r="CR130" s="13"/>
      <c r="CS130" s="13"/>
      <c r="CT130" s="13"/>
      <c r="CU130" s="13"/>
      <c r="CV130" s="634"/>
      <c r="CW130" s="36"/>
      <c r="CX130" s="7"/>
      <c r="CY130" s="7"/>
      <c r="CZ130" s="121">
        <v>3</v>
      </c>
      <c r="DA130" s="7"/>
      <c r="DB130" s="111" t="s">
        <v>17</v>
      </c>
      <c r="DC130" s="201"/>
      <c r="DD130" s="122" t="s">
        <v>1106</v>
      </c>
      <c r="DE130" s="11"/>
      <c r="DF130" s="11"/>
      <c r="DG130" s="11"/>
      <c r="DH130" s="11"/>
      <c r="DI130" s="565" t="s">
        <v>294</v>
      </c>
      <c r="DJ130" t="s">
        <v>1105</v>
      </c>
      <c r="DK130" s="9" t="s">
        <v>606</v>
      </c>
      <c r="DL130" s="7"/>
      <c r="DM130" s="7"/>
      <c r="DN130" s="7"/>
      <c r="DO130" s="7"/>
      <c r="DP130" s="7"/>
      <c r="DQ130" s="7"/>
      <c r="DR130" s="11" t="s">
        <v>38</v>
      </c>
      <c r="DS130" s="11" t="s">
        <v>38</v>
      </c>
      <c r="DT130" s="11">
        <v>478</v>
      </c>
      <c r="DU130" s="11">
        <v>15.9</v>
      </c>
      <c r="DV130" s="11">
        <v>84.1</v>
      </c>
      <c r="DW130" s="11" t="s">
        <v>38</v>
      </c>
      <c r="DX130" s="11" t="s">
        <v>38</v>
      </c>
      <c r="DY130" s="11" t="s">
        <v>38</v>
      </c>
      <c r="DZ130" s="11" t="s">
        <v>38</v>
      </c>
      <c r="EA130" s="11">
        <v>0</v>
      </c>
      <c r="EB130" s="7" t="s">
        <v>451</v>
      </c>
      <c r="EC130" s="114"/>
      <c r="ED130" s="114"/>
      <c r="EE130" s="114"/>
      <c r="EF130" s="114"/>
      <c r="EG130" s="114"/>
      <c r="EH130" s="114"/>
      <c r="EI130" s="114"/>
      <c r="EJ130" s="114"/>
      <c r="EK130" s="114"/>
      <c r="EL130" s="114"/>
      <c r="EM130" s="114"/>
      <c r="EN130" s="114"/>
      <c r="EO130" s="114"/>
      <c r="EP130" s="114"/>
      <c r="EQ130" s="114"/>
      <c r="ER130" s="485">
        <v>12445</v>
      </c>
      <c r="ES130" s="954">
        <v>75</v>
      </c>
      <c r="ET130" s="954">
        <v>34418</v>
      </c>
      <c r="EU130" s="954">
        <v>8000</v>
      </c>
      <c r="EV130" s="954">
        <v>40560</v>
      </c>
      <c r="EW130" s="954">
        <v>2296</v>
      </c>
      <c r="EX130" s="715">
        <f t="shared" si="60"/>
        <v>155.20959999999999</v>
      </c>
      <c r="EY130" s="959">
        <f t="shared" si="61"/>
        <v>931.25759999999991</v>
      </c>
      <c r="EZ130" s="557"/>
      <c r="FA130" s="557"/>
      <c r="FB130" s="557"/>
      <c r="FC130" s="557"/>
      <c r="FD130" s="592"/>
      <c r="FE130" s="592"/>
      <c r="FF130" s="592"/>
      <c r="FG130" s="716"/>
      <c r="FH130" s="975"/>
      <c r="FI130" s="612"/>
      <c r="FJ130" s="616"/>
      <c r="FK130" s="553"/>
      <c r="FL130" s="114"/>
      <c r="FM130" s="7"/>
      <c r="FN130" s="145">
        <f t="shared" si="77"/>
        <v>0.15</v>
      </c>
      <c r="FO130" s="114"/>
      <c r="FP130" s="43">
        <f t="shared" si="62"/>
        <v>6.6709280027892381</v>
      </c>
      <c r="FQ130" s="146">
        <f t="shared" si="63"/>
        <v>0.1552096</v>
      </c>
      <c r="FR130" s="114"/>
      <c r="FS130" s="114"/>
      <c r="FT130" s="114"/>
      <c r="FU130" s="114"/>
      <c r="FV130" s="114"/>
      <c r="FW130" s="114"/>
      <c r="FX130" s="557"/>
      <c r="FY130" s="989"/>
      <c r="FZ130" s="550"/>
      <c r="GA130" s="550"/>
      <c r="GB130" s="550"/>
      <c r="GC130" s="554"/>
      <c r="GD130" s="554"/>
      <c r="GE130" s="554"/>
      <c r="GF130" s="554"/>
      <c r="GG130" s="554"/>
      <c r="GH130" s="554"/>
      <c r="GI130" s="554"/>
      <c r="GJ130" s="554"/>
      <c r="GK130" s="554"/>
      <c r="GL130" s="554"/>
      <c r="GM130" s="554"/>
      <c r="GN130" s="554"/>
      <c r="GO130" s="554"/>
      <c r="GP130" s="554"/>
      <c r="GQ130" s="554"/>
      <c r="GR130" s="554"/>
      <c r="GS130" s="554"/>
      <c r="GT130" s="554"/>
      <c r="GU130" s="554"/>
      <c r="GV130" s="554"/>
      <c r="GW130" s="554"/>
      <c r="GX130" s="554"/>
      <c r="GY130" s="554"/>
      <c r="GZ130" s="554"/>
      <c r="HA130" s="554"/>
      <c r="HB130" s="554"/>
      <c r="HC130" s="554"/>
      <c r="HD130" s="554"/>
      <c r="HE130" s="554"/>
      <c r="HF130" s="554"/>
      <c r="HG130" s="554"/>
      <c r="HH130" s="554"/>
      <c r="HI130" s="554"/>
      <c r="HJ130" s="554"/>
      <c r="HK130" s="554"/>
      <c r="HL130" s="554"/>
      <c r="HM130" s="554"/>
      <c r="HN130" s="554"/>
      <c r="HO130" s="554"/>
      <c r="HP130" s="554"/>
      <c r="HQ130" s="554"/>
      <c r="HR130" s="554"/>
      <c r="HS130" s="554"/>
      <c r="HT130" s="554"/>
      <c r="HU130" s="554"/>
      <c r="HV130" s="554"/>
      <c r="HW130" s="554"/>
    </row>
    <row r="131" spans="1:231" x14ac:dyDescent="0.3">
      <c r="A131" s="7">
        <v>83</v>
      </c>
      <c r="B131" s="7">
        <f>COUNTIFS($D$3:D131,D131,$F$3:F131,F131)</f>
        <v>1</v>
      </c>
      <c r="C131" s="14">
        <v>12483</v>
      </c>
      <c r="D131" s="328" t="s">
        <v>1322</v>
      </c>
      <c r="E131" s="17" t="s">
        <v>530</v>
      </c>
      <c r="F131" s="17">
        <v>5451231379</v>
      </c>
      <c r="G131" s="11">
        <f t="shared" si="71"/>
        <v>66</v>
      </c>
      <c r="H131" s="17" t="s">
        <v>1323</v>
      </c>
      <c r="I131" s="469" t="s">
        <v>511</v>
      </c>
      <c r="J131" s="380" t="s">
        <v>35</v>
      </c>
      <c r="K131" s="17" t="s">
        <v>36</v>
      </c>
      <c r="L131" s="11">
        <v>5</v>
      </c>
      <c r="M131" s="17">
        <v>2</v>
      </c>
      <c r="N131" s="17" t="s">
        <v>38</v>
      </c>
      <c r="O131" s="11"/>
      <c r="P131" s="11" t="s">
        <v>759</v>
      </c>
      <c r="Q131" s="381"/>
      <c r="R131" s="381"/>
      <c r="S131" s="17"/>
      <c r="T131" s="649"/>
      <c r="U131" s="649"/>
      <c r="V131" s="650" t="s">
        <v>499</v>
      </c>
      <c r="W131" s="651"/>
      <c r="X131" s="650"/>
      <c r="Y131" s="777"/>
      <c r="Z131" s="596"/>
      <c r="AA131" s="550" t="s">
        <v>443</v>
      </c>
      <c r="AB131" s="11"/>
      <c r="AC131" s="556">
        <v>153</v>
      </c>
      <c r="AD131" s="556">
        <v>800</v>
      </c>
      <c r="AE131" s="554"/>
      <c r="AF131" s="554"/>
      <c r="AG131" s="554" t="s">
        <v>444</v>
      </c>
      <c r="AH131" s="556">
        <v>50</v>
      </c>
      <c r="AK131" s="37"/>
      <c r="AL131" s="7"/>
      <c r="AN131" s="7"/>
      <c r="AO131" s="411">
        <v>35.6</v>
      </c>
      <c r="AP131" s="39">
        <v>60.3</v>
      </c>
      <c r="AQ131" s="40">
        <v>3.17</v>
      </c>
      <c r="AR131" s="41">
        <f t="shared" ref="AR131:AR162" si="81">AO131+AP131+AQ131</f>
        <v>99.070000000000007</v>
      </c>
      <c r="AS131" s="42">
        <f t="shared" si="66"/>
        <v>0.59038142620232181</v>
      </c>
      <c r="AT131" s="43">
        <f t="shared" si="67"/>
        <v>1.8715091210613601</v>
      </c>
      <c r="AU131" s="44">
        <f t="shared" si="68"/>
        <v>0.56089491098156607</v>
      </c>
      <c r="AV131" s="45">
        <v>23.887599999999999</v>
      </c>
      <c r="AW131" s="45">
        <f t="shared" si="69"/>
        <v>67.099999999999994</v>
      </c>
      <c r="AX131" s="227">
        <v>9.9323999999999995</v>
      </c>
      <c r="AY131" s="45">
        <v>27.9</v>
      </c>
      <c r="AZ131" s="7" t="s">
        <v>121</v>
      </c>
      <c r="BA131" s="235">
        <v>30.4</v>
      </c>
      <c r="BB131" s="48" t="s">
        <v>121</v>
      </c>
      <c r="BC131" s="80">
        <v>2.5999999999999999E-2</v>
      </c>
      <c r="BD131" s="80"/>
      <c r="BE131" s="45"/>
      <c r="BF131" s="45"/>
      <c r="BG131" s="45"/>
      <c r="BH131" s="45"/>
      <c r="BI131" s="194">
        <v>0.16</v>
      </c>
      <c r="BJ131" s="45">
        <v>49.3</v>
      </c>
      <c r="BK131" s="7">
        <v>50.7</v>
      </c>
      <c r="BL131" s="195">
        <f t="shared" si="80"/>
        <v>0.97238658777120301</v>
      </c>
      <c r="BM131" s="79">
        <v>1</v>
      </c>
      <c r="BN131" s="80">
        <f t="shared" si="64"/>
        <v>2.8089887640449436</v>
      </c>
      <c r="BO131" s="7" t="s">
        <v>121</v>
      </c>
      <c r="BP131" s="7">
        <v>38.9</v>
      </c>
      <c r="BQ131" s="48">
        <v>48.2</v>
      </c>
      <c r="BR131" s="81"/>
      <c r="BS131" s="80">
        <f t="shared" si="72"/>
        <v>64.300000000000011</v>
      </c>
      <c r="BT131" s="49">
        <v>95.6</v>
      </c>
      <c r="BU131" s="49">
        <v>7051</v>
      </c>
      <c r="BV131" s="80">
        <f t="shared" si="73"/>
        <v>4.4000000000000057</v>
      </c>
      <c r="BW131" s="346">
        <f t="shared" si="79"/>
        <v>59.938200000000002</v>
      </c>
      <c r="BX131" s="49">
        <v>39.200000000000003</v>
      </c>
      <c r="BY131" s="84">
        <f t="shared" si="74"/>
        <v>23.637600000000003</v>
      </c>
      <c r="BZ131" s="49">
        <v>25.1</v>
      </c>
      <c r="CA131" s="84">
        <f t="shared" si="75"/>
        <v>15.135299999999999</v>
      </c>
      <c r="CB131" s="49">
        <v>35.1</v>
      </c>
      <c r="CC131" s="84">
        <f t="shared" si="76"/>
        <v>21.165300000000002</v>
      </c>
      <c r="CD131" s="84">
        <v>0.26</v>
      </c>
      <c r="CE131" s="82">
        <v>99.2</v>
      </c>
      <c r="CF131" s="82">
        <v>5820</v>
      </c>
      <c r="CG131" s="82">
        <v>96.4</v>
      </c>
      <c r="CH131" s="82">
        <v>3788</v>
      </c>
      <c r="CI131" s="82">
        <v>86.9</v>
      </c>
      <c r="CJ131" s="82">
        <v>94.6</v>
      </c>
      <c r="CK131" s="82">
        <v>3800</v>
      </c>
      <c r="CL131" s="45">
        <f t="shared" si="70"/>
        <v>1.5617529880478087</v>
      </c>
      <c r="CM131" s="7"/>
      <c r="CN131" s="7"/>
      <c r="CO131" s="618"/>
      <c r="CP131" s="13"/>
      <c r="CQ131" s="13"/>
      <c r="CR131" s="13"/>
      <c r="CS131" s="13"/>
      <c r="CT131" s="13"/>
      <c r="CU131" s="13"/>
      <c r="CV131" s="634"/>
      <c r="CW131" s="36"/>
      <c r="CX131" s="7"/>
      <c r="CY131" s="7"/>
      <c r="CZ131" s="121">
        <v>3</v>
      </c>
      <c r="DA131" s="7"/>
      <c r="DB131" s="111" t="s">
        <v>17</v>
      </c>
      <c r="DC131" s="201"/>
      <c r="DD131" s="122" t="s">
        <v>1324</v>
      </c>
      <c r="DE131" s="11"/>
      <c r="DF131" s="11"/>
      <c r="DG131" s="11"/>
      <c r="DH131" s="11"/>
      <c r="DI131" s="10" t="s">
        <v>294</v>
      </c>
      <c r="DJ131" t="s">
        <v>444</v>
      </c>
      <c r="DK131" s="9">
        <v>2</v>
      </c>
      <c r="DL131" s="7"/>
      <c r="DM131" s="7"/>
      <c r="DN131" s="7"/>
      <c r="DO131" s="7"/>
      <c r="DP131" s="7"/>
      <c r="DQ131" s="7"/>
      <c r="DR131" s="11" t="s">
        <v>38</v>
      </c>
      <c r="DS131" s="11" t="s">
        <v>38</v>
      </c>
      <c r="DT131" s="11">
        <v>311</v>
      </c>
      <c r="DU131" s="11">
        <v>36.700000000000003</v>
      </c>
      <c r="DV131" s="11">
        <v>63.3</v>
      </c>
      <c r="DW131" s="11" t="s">
        <v>38</v>
      </c>
      <c r="DX131" s="11" t="s">
        <v>38</v>
      </c>
      <c r="DY131" s="11" t="s">
        <v>38</v>
      </c>
      <c r="DZ131" s="11" t="s">
        <v>38</v>
      </c>
      <c r="EA131" s="11">
        <v>0</v>
      </c>
      <c r="EB131" s="7" t="s">
        <v>451</v>
      </c>
      <c r="EC131" s="114"/>
      <c r="ED131" s="114"/>
      <c r="EE131" s="114"/>
      <c r="EF131" s="114"/>
      <c r="EG131" s="114"/>
      <c r="EH131" s="114"/>
      <c r="EI131" s="114"/>
      <c r="EJ131" s="114"/>
      <c r="EK131" s="114"/>
      <c r="EL131" s="114"/>
      <c r="EM131" s="114"/>
      <c r="EN131" s="114"/>
      <c r="EO131" s="114"/>
      <c r="EP131" s="114"/>
      <c r="EQ131" s="114"/>
      <c r="ER131" s="485">
        <v>12483</v>
      </c>
      <c r="ES131" s="954">
        <v>75</v>
      </c>
      <c r="ET131" s="954">
        <v>8493</v>
      </c>
      <c r="EU131" s="954">
        <v>8000</v>
      </c>
      <c r="EV131" s="954">
        <v>40560</v>
      </c>
      <c r="EW131" s="954">
        <v>1759</v>
      </c>
      <c r="EX131" s="715">
        <f t="shared" si="60"/>
        <v>118.90839999999999</v>
      </c>
      <c r="EY131" s="959">
        <f t="shared" si="61"/>
        <v>594.54199999999992</v>
      </c>
      <c r="EZ131" s="557"/>
      <c r="FA131" s="557"/>
      <c r="FB131" s="557"/>
      <c r="FC131" s="557"/>
      <c r="FD131" s="592"/>
      <c r="FE131" s="592"/>
      <c r="FF131" s="592"/>
      <c r="FG131" s="716"/>
      <c r="FH131" s="975"/>
      <c r="FI131" s="612"/>
      <c r="FJ131" s="616"/>
      <c r="FK131" s="553"/>
      <c r="FL131" s="557"/>
      <c r="FM131" s="7"/>
      <c r="FN131" s="145">
        <f t="shared" si="77"/>
        <v>0.153</v>
      </c>
      <c r="FO131" s="114"/>
      <c r="FP131" s="43">
        <f t="shared" si="62"/>
        <v>20.711173907924174</v>
      </c>
      <c r="FQ131" s="146">
        <f t="shared" si="63"/>
        <v>0.11890839999999998</v>
      </c>
      <c r="FR131" s="114"/>
      <c r="FS131" s="114"/>
      <c r="FT131" s="114"/>
      <c r="FU131" s="114"/>
      <c r="FV131" s="114"/>
      <c r="FW131" s="114"/>
      <c r="FX131" s="557"/>
      <c r="FY131" s="989"/>
      <c r="FZ131" s="550"/>
      <c r="GA131" s="550"/>
      <c r="GB131" s="550"/>
      <c r="GC131" s="554"/>
      <c r="GD131" s="554"/>
      <c r="GE131" s="554"/>
      <c r="GF131" s="554"/>
      <c r="GG131" s="554"/>
      <c r="GH131" s="554"/>
      <c r="GI131" s="554"/>
      <c r="GJ131" s="554"/>
      <c r="GK131" s="554"/>
      <c r="GL131" s="554"/>
      <c r="GM131" s="554"/>
      <c r="GN131" s="554"/>
      <c r="GO131" s="554"/>
      <c r="GP131" s="554"/>
      <c r="GQ131" s="554"/>
      <c r="GR131" s="554"/>
      <c r="GS131" s="554"/>
      <c r="GT131" s="554"/>
      <c r="GU131" s="554"/>
      <c r="GV131" s="554"/>
      <c r="GW131" s="554"/>
      <c r="GX131" s="554"/>
      <c r="GY131" s="554"/>
      <c r="GZ131" s="554"/>
      <c r="HA131" s="554"/>
      <c r="HB131" s="554"/>
      <c r="HC131" s="554"/>
      <c r="HD131" s="554"/>
      <c r="HE131" s="554"/>
      <c r="HF131" s="554"/>
      <c r="HG131" s="554"/>
      <c r="HH131" s="554"/>
      <c r="HI131" s="554"/>
      <c r="HJ131" s="554"/>
      <c r="HK131" s="554"/>
      <c r="HL131" s="554"/>
      <c r="HM131" s="554"/>
      <c r="HN131" s="554"/>
      <c r="HO131" s="554"/>
      <c r="HP131" s="554"/>
      <c r="HQ131" s="554"/>
      <c r="HR131" s="554"/>
      <c r="HS131" s="554"/>
      <c r="HT131" s="554"/>
      <c r="HU131" s="554"/>
      <c r="HV131" s="554"/>
      <c r="HW131" s="554"/>
    </row>
    <row r="132" spans="1:231" x14ac:dyDescent="0.3">
      <c r="A132" s="7">
        <v>90</v>
      </c>
      <c r="B132" s="7">
        <f>COUNTIFS($D$3:D132,D132,$F$3:F132,F132)</f>
        <v>1</v>
      </c>
      <c r="C132" s="14">
        <v>12498</v>
      </c>
      <c r="D132" s="328" t="s">
        <v>1249</v>
      </c>
      <c r="E132" s="17" t="s">
        <v>34</v>
      </c>
      <c r="F132" s="17" t="s">
        <v>1250</v>
      </c>
      <c r="G132" s="11">
        <f t="shared" si="71"/>
        <v>57</v>
      </c>
      <c r="H132" s="17" t="s">
        <v>1164</v>
      </c>
      <c r="I132" s="469" t="s">
        <v>511</v>
      </c>
      <c r="J132" s="380" t="s">
        <v>35</v>
      </c>
      <c r="K132" s="17" t="s">
        <v>36</v>
      </c>
      <c r="L132" s="11">
        <v>4</v>
      </c>
      <c r="M132" s="17">
        <v>2</v>
      </c>
      <c r="N132" s="17" t="s">
        <v>38</v>
      </c>
      <c r="O132" s="11"/>
      <c r="P132" s="11" t="s">
        <v>1166</v>
      </c>
      <c r="Q132" s="381"/>
      <c r="R132" s="381"/>
      <c r="S132" s="17"/>
      <c r="T132" s="649"/>
      <c r="U132" s="649"/>
      <c r="V132" s="650" t="s">
        <v>499</v>
      </c>
      <c r="W132" s="651"/>
      <c r="X132" s="650"/>
      <c r="Y132" s="777"/>
      <c r="Z132" s="596"/>
      <c r="AA132" s="550" t="s">
        <v>443</v>
      </c>
      <c r="AB132" s="11"/>
      <c r="AC132" s="556">
        <v>166</v>
      </c>
      <c r="AD132" s="556">
        <v>600</v>
      </c>
      <c r="AE132" s="554"/>
      <c r="AF132" s="554"/>
      <c r="AG132" s="554" t="s">
        <v>128</v>
      </c>
      <c r="AH132" s="37">
        <v>50</v>
      </c>
      <c r="AK132" s="37"/>
      <c r="AL132" s="7"/>
      <c r="AN132" s="7"/>
      <c r="AO132" s="411">
        <v>27.9</v>
      </c>
      <c r="AP132" s="39">
        <v>63.5</v>
      </c>
      <c r="AQ132" s="40">
        <v>7.57</v>
      </c>
      <c r="AR132" s="41">
        <f t="shared" si="81"/>
        <v>98.97</v>
      </c>
      <c r="AS132" s="42">
        <f t="shared" si="66"/>
        <v>0.43937007874015743</v>
      </c>
      <c r="AT132" s="43">
        <f t="shared" si="67"/>
        <v>3.326031496062992</v>
      </c>
      <c r="AU132" s="44">
        <f t="shared" si="68"/>
        <v>0.39257070493879276</v>
      </c>
      <c r="AV132" s="45">
        <v>24.15024</v>
      </c>
      <c r="AW132" s="45">
        <f t="shared" si="69"/>
        <v>86.56</v>
      </c>
      <c r="AX132" s="46">
        <v>2.3547599999999997</v>
      </c>
      <c r="AY132" s="45">
        <v>8.44</v>
      </c>
      <c r="AZ132" s="7" t="s">
        <v>121</v>
      </c>
      <c r="BA132" s="235">
        <v>19.3</v>
      </c>
      <c r="BB132" s="48" t="s">
        <v>121</v>
      </c>
      <c r="BC132" s="80">
        <v>0.3</v>
      </c>
      <c r="BD132" s="80"/>
      <c r="BE132" s="45"/>
      <c r="BF132" s="45"/>
      <c r="BG132" s="45"/>
      <c r="BH132" s="45"/>
      <c r="BI132" s="194">
        <v>0.17</v>
      </c>
      <c r="BJ132" s="45">
        <v>39.799999999999997</v>
      </c>
      <c r="BK132" s="7">
        <v>60.2</v>
      </c>
      <c r="BL132" s="195">
        <f t="shared" si="80"/>
        <v>0.66112956810631218</v>
      </c>
      <c r="BM132" s="79">
        <v>0.36</v>
      </c>
      <c r="BN132" s="80">
        <f t="shared" si="64"/>
        <v>1.2903225806451613</v>
      </c>
      <c r="BO132" s="7" t="s">
        <v>121</v>
      </c>
      <c r="BP132" s="7">
        <v>79.400000000000006</v>
      </c>
      <c r="BQ132" s="48">
        <v>55</v>
      </c>
      <c r="BR132" s="81"/>
      <c r="BS132" s="80">
        <f t="shared" si="72"/>
        <v>46.2</v>
      </c>
      <c r="BT132" s="49">
        <v>93.7</v>
      </c>
      <c r="BU132" s="49">
        <v>12889</v>
      </c>
      <c r="BV132" s="80">
        <f t="shared" si="73"/>
        <v>6.2999999999999972</v>
      </c>
      <c r="BW132" s="561">
        <f t="shared" si="79"/>
        <v>63.119</v>
      </c>
      <c r="BX132" s="49">
        <v>25</v>
      </c>
      <c r="BY132" s="84">
        <f t="shared" si="74"/>
        <v>15.875</v>
      </c>
      <c r="BZ132" s="49">
        <v>21.2</v>
      </c>
      <c r="CA132" s="84">
        <f t="shared" si="75"/>
        <v>13.462</v>
      </c>
      <c r="CB132" s="49">
        <v>53.2</v>
      </c>
      <c r="CC132" s="84">
        <f t="shared" si="76"/>
        <v>33.782000000000004</v>
      </c>
      <c r="CD132" s="84">
        <v>1.03</v>
      </c>
      <c r="CE132" s="82">
        <v>100</v>
      </c>
      <c r="CF132" s="82">
        <v>9219</v>
      </c>
      <c r="CG132" s="82">
        <v>99.8</v>
      </c>
      <c r="CH132" s="82">
        <v>7116</v>
      </c>
      <c r="CI132" s="82">
        <v>98.8</v>
      </c>
      <c r="CJ132" s="82">
        <v>99.3</v>
      </c>
      <c r="CK132" s="82">
        <v>5767</v>
      </c>
      <c r="CL132" s="45">
        <f t="shared" si="70"/>
        <v>1.179245283018868</v>
      </c>
      <c r="CM132" s="7"/>
      <c r="CN132" s="7"/>
      <c r="CO132" s="618"/>
      <c r="CP132" s="13"/>
      <c r="CQ132" s="13"/>
      <c r="CR132" s="13"/>
      <c r="CS132" s="13"/>
      <c r="CT132" s="13"/>
      <c r="CU132" s="13"/>
      <c r="CV132" s="634"/>
      <c r="CW132" s="36"/>
      <c r="CX132" s="7"/>
      <c r="CY132" s="7"/>
      <c r="CZ132" s="121">
        <v>3</v>
      </c>
      <c r="DA132" s="7"/>
      <c r="DB132" s="111" t="s">
        <v>17</v>
      </c>
      <c r="DC132" s="201"/>
      <c r="DD132" s="122" t="s">
        <v>1106</v>
      </c>
      <c r="DE132" s="11"/>
      <c r="DF132" s="11"/>
      <c r="DG132" s="11"/>
      <c r="DH132" s="11"/>
      <c r="DI132" s="565" t="s">
        <v>294</v>
      </c>
      <c r="DJ132" t="s">
        <v>128</v>
      </c>
      <c r="DK132" s="9">
        <v>2</v>
      </c>
      <c r="DL132" s="7"/>
      <c r="DM132" s="7"/>
      <c r="DN132" s="7"/>
      <c r="DO132" s="7"/>
      <c r="DP132" s="7"/>
      <c r="DQ132" s="7"/>
      <c r="DR132" s="11" t="s">
        <v>38</v>
      </c>
      <c r="DS132" s="11" t="s">
        <v>38</v>
      </c>
      <c r="DT132" s="11">
        <v>275</v>
      </c>
      <c r="DU132" s="11">
        <v>12.7</v>
      </c>
      <c r="DV132" s="11">
        <v>87.3</v>
      </c>
      <c r="DW132" s="11" t="s">
        <v>38</v>
      </c>
      <c r="DX132" s="11" t="s">
        <v>38</v>
      </c>
      <c r="DY132" s="11" t="s">
        <v>38</v>
      </c>
      <c r="DZ132" s="11" t="s">
        <v>38</v>
      </c>
      <c r="EA132" s="11">
        <v>0</v>
      </c>
      <c r="EB132" s="7" t="s">
        <v>451</v>
      </c>
      <c r="EC132" s="114"/>
      <c r="ED132" s="114"/>
      <c r="EE132" s="114"/>
      <c r="EF132" s="114"/>
      <c r="EG132" s="114"/>
      <c r="EH132" s="114"/>
      <c r="EI132" s="114"/>
      <c r="EJ132" s="114"/>
      <c r="EK132" s="114"/>
      <c r="EL132" s="114"/>
      <c r="EM132" s="114"/>
      <c r="EN132" s="114"/>
      <c r="EO132" s="114"/>
      <c r="EP132" s="114"/>
      <c r="EQ132" s="114"/>
      <c r="ER132" s="485">
        <v>12498</v>
      </c>
      <c r="ES132" s="954">
        <v>75</v>
      </c>
      <c r="ET132" s="954">
        <v>17753</v>
      </c>
      <c r="EU132" s="954">
        <v>8000</v>
      </c>
      <c r="EV132" s="954">
        <v>40560</v>
      </c>
      <c r="EW132" s="954">
        <v>2541</v>
      </c>
      <c r="EX132" s="715">
        <f t="shared" si="60"/>
        <v>171.77159999999998</v>
      </c>
      <c r="EY132" s="959">
        <f t="shared" si="61"/>
        <v>687.08639999999991</v>
      </c>
      <c r="EZ132" s="557"/>
      <c r="FA132" s="557"/>
      <c r="FB132" s="557"/>
      <c r="FC132" s="557"/>
      <c r="FD132" s="592"/>
      <c r="FE132" s="592"/>
      <c r="FF132" s="592"/>
      <c r="FG132" s="716"/>
      <c r="FH132" s="975"/>
      <c r="FI132" s="612"/>
      <c r="FJ132" s="616"/>
      <c r="FK132" s="553"/>
      <c r="FL132" s="114"/>
      <c r="FM132" s="7"/>
      <c r="FN132" s="145">
        <f t="shared" si="77"/>
        <v>0.16600000000000001</v>
      </c>
      <c r="FO132" s="114"/>
      <c r="FP132" s="43">
        <f t="shared" si="62"/>
        <v>14.313073846673802</v>
      </c>
      <c r="FQ132" s="146">
        <f t="shared" si="63"/>
        <v>0.17177159999999997</v>
      </c>
      <c r="FR132" s="114"/>
      <c r="FS132" s="114"/>
      <c r="FT132" s="114"/>
      <c r="FU132" s="114"/>
      <c r="FV132" s="114"/>
      <c r="FW132" s="114"/>
      <c r="FX132" s="557"/>
      <c r="FY132" s="989"/>
      <c r="FZ132" s="550"/>
      <c r="GA132" s="11"/>
      <c r="GB132" s="550"/>
      <c r="GC132" s="554"/>
      <c r="GD132" s="554"/>
      <c r="GE132" s="554"/>
      <c r="GF132" s="554"/>
      <c r="GG132" s="554"/>
      <c r="GH132" s="554"/>
      <c r="GI132" s="554"/>
      <c r="GJ132" s="554"/>
      <c r="GK132" s="554"/>
      <c r="GL132" s="554"/>
      <c r="GM132" s="554"/>
      <c r="GN132" s="554"/>
      <c r="GO132" s="554"/>
      <c r="GP132" s="554"/>
      <c r="GQ132" s="554"/>
      <c r="GR132" s="554"/>
      <c r="GS132" s="554"/>
      <c r="GT132" s="554"/>
      <c r="GU132" s="554"/>
      <c r="GV132" s="554"/>
      <c r="GW132" s="554"/>
      <c r="GX132" s="554"/>
      <c r="GY132" s="554"/>
      <c r="GZ132" s="554"/>
      <c r="HA132" s="554"/>
      <c r="HB132" s="554"/>
      <c r="HC132" s="554"/>
      <c r="HD132" s="554"/>
      <c r="HE132" s="554"/>
      <c r="HF132" s="554"/>
      <c r="HG132" s="554"/>
      <c r="HH132" s="554"/>
      <c r="HI132" s="554"/>
      <c r="HJ132" s="554"/>
      <c r="HK132" s="554"/>
      <c r="HL132" s="554"/>
      <c r="HM132" s="554"/>
      <c r="HN132" s="554"/>
      <c r="HO132" s="554"/>
      <c r="HP132" s="554"/>
      <c r="HQ132" s="554"/>
      <c r="HR132" s="554"/>
      <c r="HS132" s="554"/>
      <c r="HT132" s="554"/>
      <c r="HU132" s="554"/>
      <c r="HV132" s="554"/>
      <c r="HW132" s="554"/>
    </row>
    <row r="133" spans="1:231" x14ac:dyDescent="0.3">
      <c r="A133" s="7">
        <v>92</v>
      </c>
      <c r="B133" s="7">
        <f>COUNTIFS($D$3:D133,D133,$F$3:F133,F133)</f>
        <v>1</v>
      </c>
      <c r="C133" s="14">
        <v>12501</v>
      </c>
      <c r="D133" s="328" t="s">
        <v>1162</v>
      </c>
      <c r="E133" s="17" t="s">
        <v>564</v>
      </c>
      <c r="F133" s="17" t="s">
        <v>1163</v>
      </c>
      <c r="G133" s="11">
        <f t="shared" si="71"/>
        <v>59</v>
      </c>
      <c r="H133" s="17" t="s">
        <v>1164</v>
      </c>
      <c r="I133" s="469" t="s">
        <v>1165</v>
      </c>
      <c r="J133" s="380" t="s">
        <v>35</v>
      </c>
      <c r="K133" s="17" t="s">
        <v>36</v>
      </c>
      <c r="L133" s="11">
        <v>18</v>
      </c>
      <c r="M133" s="17">
        <v>2</v>
      </c>
      <c r="N133" s="17" t="s">
        <v>38</v>
      </c>
      <c r="O133" s="11"/>
      <c r="P133" s="11" t="s">
        <v>1166</v>
      </c>
      <c r="Q133" s="381"/>
      <c r="R133" s="381"/>
      <c r="S133" s="17"/>
      <c r="T133" s="649"/>
      <c r="U133" s="649"/>
      <c r="V133" s="650" t="s">
        <v>499</v>
      </c>
      <c r="W133" s="651"/>
      <c r="X133" s="650"/>
      <c r="Y133" s="777"/>
      <c r="Z133" s="596"/>
      <c r="AA133" s="550" t="s">
        <v>443</v>
      </c>
      <c r="AB133" s="11"/>
      <c r="AC133" s="556">
        <v>53</v>
      </c>
      <c r="AD133" s="556">
        <v>900</v>
      </c>
      <c r="AE133" s="554"/>
      <c r="AF133" s="554"/>
      <c r="AG133" s="554" t="s">
        <v>128</v>
      </c>
      <c r="AH133" s="37">
        <v>50</v>
      </c>
      <c r="AK133" s="37"/>
      <c r="AL133" s="7"/>
      <c r="AN133" s="7"/>
      <c r="AO133" s="411">
        <v>28</v>
      </c>
      <c r="AP133" s="39">
        <v>66</v>
      </c>
      <c r="AQ133" s="40">
        <v>4.28</v>
      </c>
      <c r="AR133" s="41">
        <f t="shared" si="81"/>
        <v>98.28</v>
      </c>
      <c r="AS133" s="42">
        <f t="shared" si="66"/>
        <v>0.42424242424242425</v>
      </c>
      <c r="AT133" s="43">
        <f t="shared" si="67"/>
        <v>1.8157575757575759</v>
      </c>
      <c r="AU133" s="44">
        <f t="shared" si="68"/>
        <v>0.39840637450199201</v>
      </c>
      <c r="AV133" s="45">
        <v>25.592000000000002</v>
      </c>
      <c r="AW133" s="45">
        <f t="shared" si="69"/>
        <v>91.4</v>
      </c>
      <c r="AX133" s="46">
        <v>1.008</v>
      </c>
      <c r="AY133" s="45">
        <v>3.6</v>
      </c>
      <c r="AZ133" s="7" t="s">
        <v>121</v>
      </c>
      <c r="BA133" s="235">
        <v>57.2</v>
      </c>
      <c r="BB133" s="48" t="s">
        <v>121</v>
      </c>
      <c r="BC133" s="80">
        <v>0.12</v>
      </c>
      <c r="BD133" s="80"/>
      <c r="BE133" s="45"/>
      <c r="BF133" s="45"/>
      <c r="BG133" s="45"/>
      <c r="BH133" s="45"/>
      <c r="BI133" s="194">
        <v>0.2</v>
      </c>
      <c r="BJ133" s="45">
        <v>48.2</v>
      </c>
      <c r="BK133" s="7">
        <v>51.8</v>
      </c>
      <c r="BL133" s="195">
        <f t="shared" si="80"/>
        <v>0.93050193050193064</v>
      </c>
      <c r="BM133" s="79">
        <v>0.21</v>
      </c>
      <c r="BN133" s="80">
        <f t="shared" si="64"/>
        <v>0.75</v>
      </c>
      <c r="BO133" s="7" t="s">
        <v>121</v>
      </c>
      <c r="BP133" s="7">
        <v>28.1</v>
      </c>
      <c r="BQ133" s="48">
        <v>62.3</v>
      </c>
      <c r="BR133" s="81"/>
      <c r="BS133" s="80">
        <f t="shared" si="72"/>
        <v>71.5</v>
      </c>
      <c r="BT133" s="49">
        <v>88.5</v>
      </c>
      <c r="BU133" s="49">
        <v>8236</v>
      </c>
      <c r="BV133" s="80">
        <f t="shared" si="73"/>
        <v>11.5</v>
      </c>
      <c r="BW133" s="346">
        <f t="shared" si="79"/>
        <v>63.36</v>
      </c>
      <c r="BX133" s="49">
        <v>45.8</v>
      </c>
      <c r="BY133" s="84">
        <f t="shared" si="74"/>
        <v>30.227999999999998</v>
      </c>
      <c r="BZ133" s="49">
        <v>25.7</v>
      </c>
      <c r="CA133" s="84">
        <f t="shared" si="75"/>
        <v>16.962</v>
      </c>
      <c r="CB133" s="49">
        <v>24.5</v>
      </c>
      <c r="CC133" s="84">
        <f t="shared" si="76"/>
        <v>16.170000000000002</v>
      </c>
      <c r="CD133" s="84">
        <v>0.81</v>
      </c>
      <c r="CE133" s="82">
        <v>84.1</v>
      </c>
      <c r="CF133" s="82">
        <v>2862</v>
      </c>
      <c r="CG133" s="82">
        <v>66.8</v>
      </c>
      <c r="CH133" s="82">
        <v>2117</v>
      </c>
      <c r="CI133" s="82">
        <v>17.2</v>
      </c>
      <c r="CJ133" s="82">
        <v>63.8</v>
      </c>
      <c r="CK133" s="82">
        <v>2488</v>
      </c>
      <c r="CL133" s="45">
        <f t="shared" si="70"/>
        <v>1.782101167315175</v>
      </c>
      <c r="CM133" s="7"/>
      <c r="CN133" s="7"/>
      <c r="CO133" s="618"/>
      <c r="CP133" s="13"/>
      <c r="CQ133" s="13"/>
      <c r="CR133" s="13"/>
      <c r="CS133" s="13"/>
      <c r="CT133" s="13"/>
      <c r="CU133" s="13"/>
      <c r="CV133" s="634"/>
      <c r="CW133" s="36"/>
      <c r="CX133" s="7"/>
      <c r="CY133" s="7"/>
      <c r="CZ133" s="7"/>
      <c r="DA133" s="7"/>
      <c r="DB133" s="111" t="s">
        <v>884</v>
      </c>
      <c r="DC133" s="201"/>
      <c r="DD133" s="122" t="s">
        <v>1106</v>
      </c>
      <c r="DE133" s="11"/>
      <c r="DF133" s="11"/>
      <c r="DG133" s="11"/>
      <c r="DH133" s="11"/>
      <c r="DI133" s="10" t="s">
        <v>297</v>
      </c>
      <c r="DJ133" t="s">
        <v>128</v>
      </c>
      <c r="DK133" s="9">
        <v>2</v>
      </c>
      <c r="DL133" s="7"/>
      <c r="DM133" s="7"/>
      <c r="DN133" s="7"/>
      <c r="DO133" s="7"/>
      <c r="DP133" s="7"/>
      <c r="DQ133" s="7"/>
      <c r="DR133" s="11">
        <v>3</v>
      </c>
      <c r="DS133" s="11" t="s">
        <v>38</v>
      </c>
      <c r="DT133" s="11">
        <v>95</v>
      </c>
      <c r="DU133" s="11">
        <v>27.4</v>
      </c>
      <c r="DV133" s="11">
        <v>72.599999999999994</v>
      </c>
      <c r="DW133" s="11" t="s">
        <v>38</v>
      </c>
      <c r="DX133" s="11" t="s">
        <v>38</v>
      </c>
      <c r="DY133" s="11" t="s">
        <v>38</v>
      </c>
      <c r="DZ133" s="11" t="s">
        <v>38</v>
      </c>
      <c r="EA133" s="11">
        <v>0</v>
      </c>
      <c r="EB133" s="7" t="s">
        <v>451</v>
      </c>
      <c r="EC133" s="114"/>
      <c r="ED133" s="114"/>
      <c r="EE133" s="114"/>
      <c r="EF133" s="114"/>
      <c r="EG133" s="114"/>
      <c r="EH133" s="114"/>
      <c r="EI133" s="114"/>
      <c r="EJ133" s="114"/>
      <c r="EK133" s="114"/>
      <c r="EL133" s="114"/>
      <c r="EM133" s="114"/>
      <c r="EN133" s="114"/>
      <c r="EO133" s="114"/>
      <c r="EP133" s="114"/>
      <c r="EQ133" s="114"/>
      <c r="ER133" s="485">
        <v>12501</v>
      </c>
      <c r="ES133" s="954">
        <v>75</v>
      </c>
      <c r="ET133" s="954">
        <v>10583</v>
      </c>
      <c r="EU133" s="954">
        <v>20000</v>
      </c>
      <c r="EV133" s="954">
        <v>40560</v>
      </c>
      <c r="EW133" s="954">
        <v>2138</v>
      </c>
      <c r="EX133" s="715">
        <f t="shared" si="60"/>
        <v>57.811519999999994</v>
      </c>
      <c r="EY133" s="959">
        <f t="shared" si="61"/>
        <v>1040.60736</v>
      </c>
      <c r="EZ133" s="557"/>
      <c r="FA133" s="557"/>
      <c r="FB133" s="557"/>
      <c r="FC133" s="557"/>
      <c r="FD133" s="592"/>
      <c r="FE133" s="592"/>
      <c r="FF133" s="592"/>
      <c r="FG133" s="716"/>
      <c r="FH133" s="975"/>
      <c r="FI133" s="612"/>
      <c r="FJ133" s="616"/>
      <c r="FK133" s="553"/>
      <c r="FL133" s="114"/>
      <c r="FM133" s="7"/>
      <c r="FN133" s="145">
        <f t="shared" si="77"/>
        <v>5.2999999999999999E-2</v>
      </c>
      <c r="FO133" s="114"/>
      <c r="FP133" s="43">
        <f t="shared" si="62"/>
        <v>20.202211093262779</v>
      </c>
      <c r="FQ133" s="146">
        <f t="shared" si="63"/>
        <v>5.7811519999999991E-2</v>
      </c>
      <c r="FR133" s="114"/>
      <c r="FS133" s="114"/>
      <c r="FT133" s="114"/>
      <c r="FU133" s="114"/>
      <c r="FV133" s="114"/>
      <c r="FW133" s="114"/>
      <c r="FX133" s="557"/>
      <c r="FY133" s="989"/>
      <c r="FZ133" s="550"/>
      <c r="GA133" s="11"/>
      <c r="GB133" s="550"/>
      <c r="GC133" s="554"/>
      <c r="GD133" s="554"/>
      <c r="GE133" s="554"/>
      <c r="GF133" s="554"/>
      <c r="GG133" s="554"/>
      <c r="GH133" s="554"/>
      <c r="GI133" s="554"/>
      <c r="GJ133" s="554"/>
      <c r="GK133" s="554"/>
      <c r="GL133" s="554"/>
      <c r="GM133" s="554"/>
      <c r="GN133" s="554"/>
      <c r="GO133" s="554"/>
      <c r="GP133" s="554"/>
      <c r="GQ133" s="554"/>
      <c r="GR133" s="554"/>
      <c r="GS133" s="554"/>
      <c r="GT133" s="554"/>
      <c r="GU133" s="554"/>
      <c r="GV133" s="554"/>
      <c r="GW133" s="554"/>
      <c r="GX133" s="554"/>
      <c r="GY133" s="554"/>
      <c r="GZ133" s="554"/>
      <c r="HA133" s="554"/>
      <c r="HB133" s="554"/>
      <c r="HC133" s="554"/>
      <c r="HD133" s="554"/>
      <c r="HE133" s="554"/>
      <c r="HF133" s="554"/>
      <c r="HG133" s="554"/>
      <c r="HH133" s="554"/>
      <c r="HI133" s="554"/>
      <c r="HJ133" s="554"/>
      <c r="HK133" s="554"/>
      <c r="HL133" s="554"/>
      <c r="HM133" s="554"/>
      <c r="HN133" s="554"/>
      <c r="HO133" s="554"/>
      <c r="HP133" s="554"/>
      <c r="HQ133" s="554"/>
      <c r="HR133" s="554"/>
      <c r="HS133" s="554"/>
      <c r="HT133" s="554"/>
      <c r="HU133" s="554"/>
      <c r="HV133" s="554"/>
      <c r="HW133" s="554"/>
    </row>
  </sheetData>
  <autoFilter ref="A2:HW2" xr:uid="{2387FBAB-EDC4-4675-ADD3-DDF00BD1CBAB}">
    <sortState xmlns:xlrd2="http://schemas.microsoft.com/office/spreadsheetml/2017/richdata2" ref="A3:HW133">
      <sortCondition ref="H2"/>
    </sortState>
  </autoFilter>
  <pageMargins left="0.7" right="0.7" top="0.78740157499999996" bottom="0.78740157499999996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BF53D-74C3-48F1-902F-C3F8ADA32CF4}">
  <sheetPr>
    <tabColor theme="4" tint="0.79998168889431442"/>
  </sheetPr>
  <dimension ref="A1:HW116"/>
  <sheetViews>
    <sheetView zoomScale="80" zoomScaleNormal="8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D39" sqref="D39"/>
    </sheetView>
  </sheetViews>
  <sheetFormatPr defaultRowHeight="14.4" x14ac:dyDescent="0.3"/>
  <cols>
    <col min="1" max="1" width="5" customWidth="1"/>
    <col min="2" max="2" width="4.6640625" customWidth="1"/>
    <col min="3" max="3" width="10.33203125" customWidth="1"/>
    <col min="4" max="4" width="15.33203125" customWidth="1"/>
    <col min="5" max="5" width="9.109375" customWidth="1"/>
    <col min="6" max="6" width="13.33203125" customWidth="1"/>
    <col min="7" max="7" width="4.33203125" customWidth="1"/>
    <col min="8" max="8" width="12.109375" customWidth="1"/>
    <col min="9" max="9" width="11.6640625" customWidth="1"/>
    <col min="11" max="11" width="2.88671875" customWidth="1"/>
    <col min="12" max="12" width="6.44140625" customWidth="1"/>
    <col min="13" max="13" width="8.6640625" customWidth="1"/>
    <col min="14" max="14" width="3" customWidth="1"/>
    <col min="15" max="15" width="4" customWidth="1"/>
    <col min="16" max="16" width="6.88671875" customWidth="1"/>
    <col min="18" max="18" width="6.5546875" hidden="1" customWidth="1"/>
    <col min="19" max="19" width="19.44140625" hidden="1" customWidth="1"/>
    <col min="20" max="20" width="19.33203125" hidden="1" customWidth="1"/>
    <col min="21" max="21" width="25.33203125" hidden="1" customWidth="1"/>
    <col min="22" max="22" width="12.44140625" hidden="1" customWidth="1"/>
    <col min="23" max="23" width="9.6640625" hidden="1" customWidth="1"/>
    <col min="24" max="24" width="10" hidden="1" customWidth="1"/>
    <col min="25" max="25" width="5.6640625" hidden="1" customWidth="1"/>
    <col min="26" max="26" width="4.6640625" hidden="1" customWidth="1"/>
    <col min="28" max="28" width="0" hidden="1" customWidth="1"/>
    <col min="29" max="29" width="10.5546875" customWidth="1"/>
    <col min="30" max="30" width="5.6640625" customWidth="1"/>
    <col min="31" max="31" width="9.109375" customWidth="1"/>
    <col min="32" max="32" width="14.109375" customWidth="1"/>
    <col min="33" max="33" width="12.33203125" customWidth="1"/>
    <col min="34" max="34" width="4.88671875" customWidth="1"/>
    <col min="35" max="35" width="4.88671875" hidden="1" customWidth="1"/>
    <col min="36" max="36" width="5.6640625" hidden="1" customWidth="1"/>
    <col min="37" max="39" width="4.88671875" hidden="1" customWidth="1"/>
    <col min="40" max="40" width="9" hidden="1" customWidth="1"/>
    <col min="41" max="42" width="9" customWidth="1"/>
    <col min="43" max="43" width="6.109375" customWidth="1"/>
    <col min="44" max="44" width="6.6640625" customWidth="1"/>
    <col min="45" max="45" width="7.109375" customWidth="1"/>
    <col min="46" max="46" width="6.33203125" customWidth="1"/>
    <col min="49" max="49" width="9.33203125" customWidth="1"/>
    <col min="54" max="55" width="5.5546875" customWidth="1"/>
    <col min="58" max="58" width="6.6640625" customWidth="1"/>
    <col min="64" max="64" width="6.44140625" customWidth="1"/>
    <col min="65" max="69" width="9.6640625" customWidth="1"/>
    <col min="70" max="70" width="7.33203125" customWidth="1"/>
    <col min="71" max="75" width="9.6640625" customWidth="1"/>
    <col min="76" max="76" width="7.44140625" customWidth="1"/>
    <col min="86" max="86" width="6.5546875" customWidth="1"/>
    <col min="87" max="87" width="9.5546875" customWidth="1"/>
    <col min="90" max="90" width="8.88671875" bestFit="1" customWidth="1"/>
    <col min="91" max="91" width="7.33203125" hidden="1" customWidth="1"/>
    <col min="92" max="94" width="6.33203125" hidden="1" customWidth="1"/>
    <col min="95" max="95" width="5" hidden="1" customWidth="1"/>
    <col min="96" max="96" width="12.33203125" hidden="1" customWidth="1"/>
    <col min="97" max="97" width="5.6640625" hidden="1" customWidth="1"/>
    <col min="98" max="100" width="0" hidden="1" customWidth="1"/>
    <col min="101" max="101" width="9.109375" hidden="1" customWidth="1"/>
    <col min="102" max="102" width="12.44140625" hidden="1" customWidth="1"/>
    <col min="103" max="103" width="9" customWidth="1"/>
    <col min="106" max="106" width="9" customWidth="1"/>
    <col min="107" max="107" width="9.109375" customWidth="1"/>
    <col min="108" max="108" width="98.33203125" bestFit="1" customWidth="1"/>
    <col min="109" max="110" width="9" customWidth="1"/>
    <col min="112" max="112" width="9" customWidth="1"/>
    <col min="113" max="113" width="9.109375" customWidth="1"/>
    <col min="114" max="114" width="14.6640625" customWidth="1"/>
    <col min="115" max="115" width="9.109375" customWidth="1"/>
    <col min="116" max="116" width="9" customWidth="1"/>
    <col min="117" max="124" width="9.109375" customWidth="1"/>
    <col min="125" max="125" width="10.88671875" customWidth="1"/>
    <col min="126" max="128" width="9" customWidth="1"/>
    <col min="129" max="129" width="13.33203125" customWidth="1"/>
    <col min="130" max="130" width="6.6640625" customWidth="1"/>
    <col min="131" max="131" width="6.33203125" customWidth="1"/>
    <col min="132" max="132" width="7.88671875" customWidth="1"/>
    <col min="133" max="133" width="9.109375" customWidth="1"/>
    <col min="134" max="134" width="7.33203125" customWidth="1"/>
    <col min="135" max="135" width="10" customWidth="1"/>
    <col min="136" max="136" width="8.6640625" customWidth="1"/>
    <col min="137" max="137" width="11.5546875" customWidth="1"/>
    <col min="139" max="139" width="7.33203125" customWidth="1"/>
    <col min="140" max="140" width="4.109375" customWidth="1"/>
    <col min="143" max="143" width="6.6640625" customWidth="1"/>
    <col min="144" max="144" width="9.109375" customWidth="1"/>
    <col min="145" max="145" width="18" customWidth="1"/>
    <col min="147" max="147" width="11" customWidth="1"/>
    <col min="148" max="148" width="8" bestFit="1" customWidth="1"/>
    <col min="149" max="149" width="9.6640625" customWidth="1"/>
    <col min="150" max="150" width="8.5546875" customWidth="1"/>
    <col min="151" max="153" width="9.6640625" customWidth="1"/>
    <col min="154" max="154" width="10.5546875" customWidth="1"/>
    <col min="155" max="155" width="9.6640625" customWidth="1"/>
    <col min="156" max="156" width="12.5546875" customWidth="1"/>
    <col min="157" max="157" width="7.88671875" customWidth="1"/>
    <col min="158" max="158" width="13.44140625" customWidth="1"/>
    <col min="159" max="159" width="9.44140625" customWidth="1"/>
    <col min="160" max="160" width="12.6640625" customWidth="1"/>
    <col min="161" max="161" width="12.33203125" customWidth="1"/>
    <col min="162" max="162" width="11.109375" customWidth="1"/>
    <col min="163" max="163" width="11.88671875" customWidth="1"/>
    <col min="164" max="164" width="10.5546875" customWidth="1"/>
    <col min="165" max="165" width="7.88671875" customWidth="1"/>
    <col min="166" max="166" width="10.109375" customWidth="1"/>
    <col min="167" max="167" width="6.6640625" customWidth="1"/>
    <col min="168" max="168" width="7.6640625" customWidth="1"/>
    <col min="169" max="169" width="9.33203125" customWidth="1"/>
    <col min="170" max="170" width="9.5546875" customWidth="1"/>
    <col min="171" max="171" width="11.44140625" customWidth="1"/>
    <col min="172" max="172" width="8.44140625" customWidth="1"/>
    <col min="173" max="173" width="10.88671875" customWidth="1"/>
    <col min="174" max="174" width="11.44140625" customWidth="1"/>
    <col min="175" max="175" width="12.5546875" customWidth="1"/>
    <col min="176" max="176" width="11.44140625" customWidth="1"/>
    <col min="177" max="177" width="14.109375" customWidth="1"/>
    <col min="178" max="178" width="11.5546875" customWidth="1"/>
    <col min="179" max="179" width="10.88671875" customWidth="1"/>
    <col min="180" max="180" width="10.44140625" customWidth="1"/>
    <col min="181" max="181" width="13.44140625" customWidth="1"/>
    <col min="182" max="182" width="12.5546875" customWidth="1"/>
    <col min="183" max="183" width="14" customWidth="1"/>
    <col min="184" max="184" width="10.5546875" customWidth="1"/>
    <col min="185" max="185" width="11.5546875" customWidth="1"/>
    <col min="186" max="186" width="10.6640625" customWidth="1"/>
    <col min="187" max="187" width="14.109375" customWidth="1"/>
    <col min="188" max="188" width="11.88671875" customWidth="1"/>
    <col min="189" max="189" width="12.44140625" customWidth="1"/>
    <col min="190" max="190" width="10.88671875" customWidth="1"/>
    <col min="191" max="191" width="13.88671875" customWidth="1"/>
    <col min="192" max="192" width="10.6640625" customWidth="1"/>
    <col min="193" max="193" width="7.6640625" customWidth="1"/>
    <col min="194" max="194" width="14.5546875" customWidth="1"/>
    <col min="195" max="195" width="11" customWidth="1"/>
    <col min="196" max="196" width="14.44140625" customWidth="1"/>
    <col min="197" max="197" width="12.44140625" customWidth="1"/>
    <col min="198" max="198" width="12.109375" customWidth="1"/>
    <col min="199" max="199" width="12" customWidth="1"/>
    <col min="200" max="200" width="10.5546875" customWidth="1"/>
  </cols>
  <sheetData>
    <row r="1" spans="1:231" ht="64.8" customHeight="1" thickTop="1" thickBot="1" x14ac:dyDescent="0.3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3" t="s">
        <v>8</v>
      </c>
      <c r="J1" s="4" t="s">
        <v>9</v>
      </c>
      <c r="K1" s="5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1334</v>
      </c>
      <c r="S1" s="1" t="s">
        <v>45</v>
      </c>
      <c r="T1" s="1" t="s">
        <v>46</v>
      </c>
      <c r="U1" s="1" t="s">
        <v>47</v>
      </c>
      <c r="V1" s="1" t="s">
        <v>48</v>
      </c>
      <c r="W1" s="1" t="s">
        <v>49</v>
      </c>
      <c r="X1" s="1" t="s">
        <v>50</v>
      </c>
      <c r="Y1" s="1" t="s">
        <v>51</v>
      </c>
      <c r="Z1" s="21" t="s">
        <v>52</v>
      </c>
      <c r="AA1" s="1" t="s">
        <v>53</v>
      </c>
      <c r="AB1" s="1" t="s">
        <v>54</v>
      </c>
      <c r="AC1" s="1" t="s">
        <v>55</v>
      </c>
      <c r="AD1" s="1" t="s">
        <v>56</v>
      </c>
      <c r="AE1" s="1" t="s">
        <v>57</v>
      </c>
      <c r="AF1" s="2" t="s">
        <v>58</v>
      </c>
      <c r="AG1" s="22" t="s">
        <v>59</v>
      </c>
      <c r="AH1" s="23" t="s">
        <v>60</v>
      </c>
      <c r="AI1" s="1" t="s">
        <v>61</v>
      </c>
      <c r="AJ1" s="24" t="s">
        <v>62</v>
      </c>
      <c r="AK1" s="25" t="s">
        <v>63</v>
      </c>
      <c r="AL1" s="1" t="s">
        <v>64</v>
      </c>
      <c r="AM1" s="1" t="s">
        <v>65</v>
      </c>
      <c r="AN1" s="2" t="s">
        <v>66</v>
      </c>
      <c r="AO1" s="26" t="s">
        <v>67</v>
      </c>
      <c r="AP1" s="27" t="s">
        <v>68</v>
      </c>
      <c r="AQ1" s="28" t="s">
        <v>69</v>
      </c>
      <c r="AR1" s="29" t="s">
        <v>70</v>
      </c>
      <c r="AS1" s="30" t="s">
        <v>71</v>
      </c>
      <c r="AT1" s="30" t="s">
        <v>72</v>
      </c>
      <c r="AU1" s="31" t="s">
        <v>73</v>
      </c>
      <c r="AV1" s="2" t="s">
        <v>74</v>
      </c>
      <c r="AW1" s="23" t="s">
        <v>75</v>
      </c>
      <c r="AX1" s="32" t="s">
        <v>76</v>
      </c>
      <c r="AY1" s="23" t="s">
        <v>77</v>
      </c>
      <c r="AZ1" s="1" t="s">
        <v>78</v>
      </c>
      <c r="BA1" s="33" t="s">
        <v>79</v>
      </c>
      <c r="BB1" s="1" t="s">
        <v>80</v>
      </c>
      <c r="BC1" s="34" t="s">
        <v>81</v>
      </c>
      <c r="BD1" s="34" t="s">
        <v>1335</v>
      </c>
      <c r="BE1" s="23" t="s">
        <v>1336</v>
      </c>
      <c r="BF1" s="1" t="s">
        <v>1337</v>
      </c>
      <c r="BG1" s="24" t="s">
        <v>1338</v>
      </c>
      <c r="BH1" s="24" t="s">
        <v>1339</v>
      </c>
      <c r="BI1" s="24" t="s">
        <v>129</v>
      </c>
      <c r="BJ1" s="23" t="s">
        <v>130</v>
      </c>
      <c r="BK1" s="2" t="s">
        <v>131</v>
      </c>
      <c r="BL1" s="68" t="s">
        <v>132</v>
      </c>
      <c r="BM1" s="69" t="s">
        <v>133</v>
      </c>
      <c r="BN1" s="34" t="s">
        <v>134</v>
      </c>
      <c r="BO1" s="23" t="s">
        <v>135</v>
      </c>
      <c r="BP1" s="1" t="s">
        <v>136</v>
      </c>
      <c r="BQ1" s="1" t="s">
        <v>137</v>
      </c>
      <c r="BR1" s="70" t="s">
        <v>138</v>
      </c>
      <c r="BS1" s="71" t="s">
        <v>139</v>
      </c>
      <c r="BT1" s="72" t="s">
        <v>140</v>
      </c>
      <c r="BU1" s="72" t="s">
        <v>141</v>
      </c>
      <c r="BV1" s="72" t="s">
        <v>142</v>
      </c>
      <c r="BW1" s="71" t="s">
        <v>143</v>
      </c>
      <c r="BX1" s="72" t="s">
        <v>144</v>
      </c>
      <c r="BY1" s="73" t="s">
        <v>145</v>
      </c>
      <c r="BZ1" s="74" t="s">
        <v>146</v>
      </c>
      <c r="CA1" s="73" t="s">
        <v>147</v>
      </c>
      <c r="CB1" s="74" t="s">
        <v>148</v>
      </c>
      <c r="CC1" s="75" t="s">
        <v>149</v>
      </c>
      <c r="CD1" s="76" t="s">
        <v>150</v>
      </c>
      <c r="CE1" s="77" t="s">
        <v>151</v>
      </c>
      <c r="CF1" s="31" t="s">
        <v>152</v>
      </c>
      <c r="CG1" s="31" t="s">
        <v>153</v>
      </c>
      <c r="CH1" s="31" t="s">
        <v>154</v>
      </c>
      <c r="CI1" s="1" t="s">
        <v>155</v>
      </c>
      <c r="CJ1" s="31" t="s">
        <v>156</v>
      </c>
      <c r="CK1" s="77" t="s">
        <v>157</v>
      </c>
      <c r="CL1" s="74" t="s">
        <v>158</v>
      </c>
      <c r="CM1" s="1" t="s">
        <v>1340</v>
      </c>
      <c r="CN1" s="2" t="s">
        <v>1341</v>
      </c>
      <c r="CO1" s="835" t="s">
        <v>143</v>
      </c>
      <c r="CP1" s="836" t="s">
        <v>1342</v>
      </c>
      <c r="CQ1" s="836" t="s">
        <v>1343</v>
      </c>
      <c r="CR1" s="836" t="s">
        <v>1344</v>
      </c>
      <c r="CS1" s="836" t="s">
        <v>1345</v>
      </c>
      <c r="CT1" s="836" t="s">
        <v>875</v>
      </c>
      <c r="CU1" s="836" t="s">
        <v>149</v>
      </c>
      <c r="CV1" s="837" t="s">
        <v>150</v>
      </c>
      <c r="CW1" s="1" t="s">
        <v>150</v>
      </c>
      <c r="CX1" s="23" t="s">
        <v>149</v>
      </c>
      <c r="CY1" s="23" t="s">
        <v>189</v>
      </c>
      <c r="CZ1" s="23" t="s">
        <v>190</v>
      </c>
      <c r="DA1" s="88" t="s">
        <v>191</v>
      </c>
      <c r="DB1" s="89" t="s">
        <v>192</v>
      </c>
      <c r="DC1" s="21" t="s">
        <v>193</v>
      </c>
      <c r="DD1" s="90" t="s">
        <v>194</v>
      </c>
      <c r="DE1" s="91" t="s">
        <v>195</v>
      </c>
      <c r="DF1" s="91" t="s">
        <v>196</v>
      </c>
      <c r="DG1" s="91" t="s">
        <v>197</v>
      </c>
      <c r="DH1" s="91" t="s">
        <v>198</v>
      </c>
      <c r="DI1" s="92" t="s">
        <v>199</v>
      </c>
      <c r="DJ1" s="93" t="s">
        <v>200</v>
      </c>
      <c r="DK1" s="94" t="s">
        <v>201</v>
      </c>
      <c r="DL1" s="94" t="s">
        <v>202</v>
      </c>
      <c r="DM1" s="94" t="s">
        <v>203</v>
      </c>
      <c r="DN1" s="95" t="s">
        <v>204</v>
      </c>
      <c r="DO1" s="96" t="s">
        <v>205</v>
      </c>
      <c r="DP1" s="97" t="s">
        <v>206</v>
      </c>
      <c r="DQ1" s="98" t="s">
        <v>207</v>
      </c>
      <c r="DR1" s="99" t="s">
        <v>208</v>
      </c>
      <c r="DS1" s="99" t="s">
        <v>209</v>
      </c>
      <c r="DT1" s="100" t="s">
        <v>210</v>
      </c>
      <c r="DU1" s="100" t="s">
        <v>211</v>
      </c>
      <c r="DV1" s="100" t="s">
        <v>212</v>
      </c>
      <c r="DW1" s="101" t="s">
        <v>213</v>
      </c>
      <c r="DX1" s="101" t="s">
        <v>214</v>
      </c>
      <c r="DY1" s="101" t="s">
        <v>215</v>
      </c>
      <c r="DZ1" s="101" t="s">
        <v>216</v>
      </c>
      <c r="EA1" s="102" t="s">
        <v>217</v>
      </c>
      <c r="EB1" s="102" t="s">
        <v>218</v>
      </c>
      <c r="EC1" s="103" t="s">
        <v>219</v>
      </c>
      <c r="ED1" s="94" t="s">
        <v>220</v>
      </c>
      <c r="EE1" s="94" t="s">
        <v>221</v>
      </c>
      <c r="EF1" s="104" t="s">
        <v>222</v>
      </c>
      <c r="EG1" s="105" t="s">
        <v>223</v>
      </c>
      <c r="EH1" s="104" t="s">
        <v>224</v>
      </c>
      <c r="EI1" s="104" t="s">
        <v>225</v>
      </c>
      <c r="EJ1" s="104" t="s">
        <v>226</v>
      </c>
      <c r="EK1" s="104" t="s">
        <v>227</v>
      </c>
      <c r="EL1" s="106" t="s">
        <v>228</v>
      </c>
      <c r="EM1" s="104" t="s">
        <v>229</v>
      </c>
      <c r="EN1" s="104" t="s">
        <v>230</v>
      </c>
      <c r="EO1" s="104" t="s">
        <v>231</v>
      </c>
      <c r="EP1" s="104" t="s">
        <v>232</v>
      </c>
      <c r="EQ1" s="104" t="s">
        <v>233</v>
      </c>
      <c r="ER1" s="107" t="s">
        <v>2</v>
      </c>
      <c r="ES1" s="108" t="s">
        <v>234</v>
      </c>
      <c r="ET1" s="108" t="s">
        <v>235</v>
      </c>
      <c r="EU1" s="108" t="s">
        <v>236</v>
      </c>
      <c r="EV1" s="108" t="s">
        <v>237</v>
      </c>
      <c r="EW1" s="109" t="s">
        <v>238</v>
      </c>
      <c r="EX1" s="108" t="s">
        <v>239</v>
      </c>
      <c r="EY1" s="110" t="s">
        <v>240</v>
      </c>
      <c r="EZ1" s="838" t="s">
        <v>234</v>
      </c>
      <c r="FA1" s="839" t="s">
        <v>1346</v>
      </c>
      <c r="FB1" s="839" t="s">
        <v>1347</v>
      </c>
      <c r="FC1" s="839" t="s">
        <v>1348</v>
      </c>
      <c r="FD1" s="839" t="s">
        <v>1349</v>
      </c>
      <c r="FE1" s="840" t="s">
        <v>1350</v>
      </c>
      <c r="FF1" s="841" t="s">
        <v>1351</v>
      </c>
      <c r="FG1" s="842" t="s">
        <v>1352</v>
      </c>
      <c r="FH1" s="842" t="s">
        <v>1353</v>
      </c>
      <c r="FI1" s="843" t="s">
        <v>1354</v>
      </c>
      <c r="FJ1" s="844" t="s">
        <v>54</v>
      </c>
      <c r="FK1" s="845" t="s">
        <v>59</v>
      </c>
      <c r="FL1" s="846" t="s">
        <v>1355</v>
      </c>
      <c r="FM1" s="129" t="s">
        <v>300</v>
      </c>
      <c r="FN1" s="130" t="s">
        <v>301</v>
      </c>
      <c r="FO1" s="23"/>
      <c r="FP1" s="131" t="s">
        <v>300</v>
      </c>
      <c r="FQ1" s="132" t="s">
        <v>301</v>
      </c>
      <c r="FR1" s="133" t="s">
        <v>302</v>
      </c>
      <c r="FS1" s="134" t="s">
        <v>303</v>
      </c>
      <c r="FT1" s="135" t="s">
        <v>304</v>
      </c>
      <c r="FU1" s="136" t="s">
        <v>305</v>
      </c>
      <c r="FV1" s="135" t="s">
        <v>306</v>
      </c>
      <c r="FW1" s="135" t="s">
        <v>307</v>
      </c>
      <c r="FX1" s="135"/>
      <c r="FY1" s="137" t="s">
        <v>308</v>
      </c>
      <c r="FZ1" s="138" t="s">
        <v>309</v>
      </c>
      <c r="GA1" s="139" t="s">
        <v>310</v>
      </c>
      <c r="GB1" s="139" t="s">
        <v>311</v>
      </c>
      <c r="GC1" s="140" t="s">
        <v>312</v>
      </c>
      <c r="GD1" s="140" t="s">
        <v>313</v>
      </c>
      <c r="GE1" s="140" t="s">
        <v>314</v>
      </c>
      <c r="GF1" s="141" t="s">
        <v>315</v>
      </c>
      <c r="GG1" s="141" t="s">
        <v>316</v>
      </c>
      <c r="GH1" s="141" t="s">
        <v>317</v>
      </c>
      <c r="GI1" s="142" t="s">
        <v>240</v>
      </c>
      <c r="GJ1" s="142" t="s">
        <v>318</v>
      </c>
      <c r="GK1" s="143" t="s">
        <v>319</v>
      </c>
      <c r="GL1" s="143" t="s">
        <v>320</v>
      </c>
      <c r="GM1" s="143" t="s">
        <v>321</v>
      </c>
      <c r="GN1" s="143" t="s">
        <v>322</v>
      </c>
      <c r="GO1" s="143" t="s">
        <v>323</v>
      </c>
      <c r="GP1" s="143" t="s">
        <v>324</v>
      </c>
      <c r="GQ1" s="143" t="s">
        <v>325</v>
      </c>
      <c r="GR1" s="143" t="s">
        <v>326</v>
      </c>
      <c r="GS1" s="143" t="s">
        <v>327</v>
      </c>
      <c r="GT1" s="143" t="s">
        <v>328</v>
      </c>
      <c r="GU1" s="143" t="s">
        <v>329</v>
      </c>
      <c r="GV1" s="144" t="s">
        <v>330</v>
      </c>
      <c r="GW1" s="144" t="s">
        <v>331</v>
      </c>
      <c r="GX1" s="144" t="s">
        <v>332</v>
      </c>
      <c r="GY1" s="144" t="s">
        <v>333</v>
      </c>
      <c r="GZ1" s="144" t="s">
        <v>334</v>
      </c>
      <c r="HA1" s="144" t="s">
        <v>335</v>
      </c>
      <c r="HB1" s="144" t="s">
        <v>336</v>
      </c>
      <c r="HC1" s="144" t="s">
        <v>337</v>
      </c>
      <c r="HD1" s="144" t="s">
        <v>338</v>
      </c>
      <c r="HE1" s="144" t="s">
        <v>339</v>
      </c>
      <c r="HF1" s="144" t="s">
        <v>340</v>
      </c>
      <c r="HG1" s="144" t="s">
        <v>341</v>
      </c>
      <c r="HH1" s="144" t="s">
        <v>342</v>
      </c>
      <c r="HI1" s="143" t="s">
        <v>343</v>
      </c>
      <c r="HJ1" s="140" t="s">
        <v>344</v>
      </c>
      <c r="HK1" s="140" t="s">
        <v>345</v>
      </c>
      <c r="HL1" s="140" t="s">
        <v>346</v>
      </c>
      <c r="HM1" s="140" t="s">
        <v>347</v>
      </c>
      <c r="HN1" s="140" t="s">
        <v>348</v>
      </c>
      <c r="HO1" s="140" t="s">
        <v>349</v>
      </c>
      <c r="HP1" s="140" t="s">
        <v>350</v>
      </c>
      <c r="HQ1" s="140" t="s">
        <v>351</v>
      </c>
      <c r="HR1" s="140" t="s">
        <v>352</v>
      </c>
      <c r="HS1" s="140" t="s">
        <v>353</v>
      </c>
      <c r="HT1" s="140" t="s">
        <v>354</v>
      </c>
      <c r="HU1" s="140" t="s">
        <v>355</v>
      </c>
      <c r="HV1" s="140" t="s">
        <v>356</v>
      </c>
      <c r="HW1" s="140" t="s">
        <v>357</v>
      </c>
    </row>
    <row r="2" spans="1:231" ht="16.2" customHeight="1" x14ac:dyDescent="0.3">
      <c r="A2" s="6" t="s">
        <v>17</v>
      </c>
      <c r="B2" s="6" t="s">
        <v>18</v>
      </c>
      <c r="C2" s="6" t="s">
        <v>19</v>
      </c>
      <c r="D2" s="6" t="s">
        <v>20</v>
      </c>
      <c r="E2" s="6" t="s">
        <v>21</v>
      </c>
      <c r="F2" s="6" t="s">
        <v>22</v>
      </c>
      <c r="G2" s="6" t="s">
        <v>23</v>
      </c>
      <c r="H2" s="6" t="s">
        <v>24</v>
      </c>
      <c r="I2" s="6" t="s">
        <v>25</v>
      </c>
      <c r="J2" s="6" t="s">
        <v>26</v>
      </c>
      <c r="K2" s="6" t="s">
        <v>27</v>
      </c>
      <c r="L2" s="6" t="s">
        <v>28</v>
      </c>
      <c r="M2" s="6" t="s">
        <v>29</v>
      </c>
      <c r="N2" s="6" t="s">
        <v>30</v>
      </c>
      <c r="O2" s="6" t="s">
        <v>31</v>
      </c>
      <c r="P2" s="6" t="s">
        <v>32</v>
      </c>
      <c r="Q2" s="6" t="s">
        <v>33</v>
      </c>
      <c r="R2" s="6" t="s">
        <v>1356</v>
      </c>
      <c r="S2" s="6" t="s">
        <v>82</v>
      </c>
      <c r="T2" s="6" t="s">
        <v>83</v>
      </c>
      <c r="U2" s="6" t="s">
        <v>84</v>
      </c>
      <c r="V2" s="6" t="s">
        <v>85</v>
      </c>
      <c r="W2" s="6" t="s">
        <v>86</v>
      </c>
      <c r="X2" s="6" t="s">
        <v>87</v>
      </c>
      <c r="Y2" s="6" t="s">
        <v>88</v>
      </c>
      <c r="Z2" s="6" t="s">
        <v>89</v>
      </c>
      <c r="AA2" s="6" t="s">
        <v>90</v>
      </c>
      <c r="AB2" s="6" t="s">
        <v>91</v>
      </c>
      <c r="AC2" s="6" t="s">
        <v>92</v>
      </c>
      <c r="AD2" s="6" t="s">
        <v>93</v>
      </c>
      <c r="AE2" s="6" t="s">
        <v>94</v>
      </c>
      <c r="AF2" s="6" t="s">
        <v>95</v>
      </c>
      <c r="AG2" s="6" t="s">
        <v>96</v>
      </c>
      <c r="AH2" s="6" t="s">
        <v>97</v>
      </c>
      <c r="AI2" s="6" t="s">
        <v>98</v>
      </c>
      <c r="AJ2" s="6" t="s">
        <v>99</v>
      </c>
      <c r="AK2" s="6" t="s">
        <v>100</v>
      </c>
      <c r="AL2" s="6" t="s">
        <v>101</v>
      </c>
      <c r="AM2" s="6" t="s">
        <v>102</v>
      </c>
      <c r="AN2" s="6" t="s">
        <v>103</v>
      </c>
      <c r="AO2" s="6" t="s">
        <v>104</v>
      </c>
      <c r="AP2" s="6" t="s">
        <v>105</v>
      </c>
      <c r="AQ2" s="6" t="s">
        <v>106</v>
      </c>
      <c r="AR2" s="6" t="s">
        <v>107</v>
      </c>
      <c r="AS2" s="6" t="s">
        <v>108</v>
      </c>
      <c r="AT2" s="6" t="s">
        <v>109</v>
      </c>
      <c r="AU2" s="6" t="s">
        <v>110</v>
      </c>
      <c r="AV2" s="6" t="s">
        <v>111</v>
      </c>
      <c r="AW2" s="6" t="s">
        <v>112</v>
      </c>
      <c r="AX2" s="6" t="s">
        <v>113</v>
      </c>
      <c r="AY2" s="6" t="s">
        <v>114</v>
      </c>
      <c r="AZ2" s="6" t="s">
        <v>115</v>
      </c>
      <c r="BA2" s="6" t="s">
        <v>116</v>
      </c>
      <c r="BB2" s="6" t="s">
        <v>117</v>
      </c>
      <c r="BC2" s="6" t="s">
        <v>118</v>
      </c>
      <c r="BD2" s="6" t="s">
        <v>1357</v>
      </c>
      <c r="BE2" s="6" t="s">
        <v>1358</v>
      </c>
      <c r="BF2" s="6" t="s">
        <v>1359</v>
      </c>
      <c r="BG2" s="6" t="s">
        <v>1360</v>
      </c>
      <c r="BH2" s="6" t="s">
        <v>1361</v>
      </c>
      <c r="BI2" s="6" t="s">
        <v>159</v>
      </c>
      <c r="BJ2" s="6" t="s">
        <v>160</v>
      </c>
      <c r="BK2" s="6" t="s">
        <v>161</v>
      </c>
      <c r="BL2" s="6" t="s">
        <v>162</v>
      </c>
      <c r="BM2" s="6" t="s">
        <v>163</v>
      </c>
      <c r="BN2" s="6" t="s">
        <v>164</v>
      </c>
      <c r="BO2" s="6" t="s">
        <v>165</v>
      </c>
      <c r="BP2" s="6" t="s">
        <v>166</v>
      </c>
      <c r="BQ2" s="6" t="s">
        <v>167</v>
      </c>
      <c r="BR2" s="6" t="s">
        <v>168</v>
      </c>
      <c r="BS2" s="6" t="s">
        <v>169</v>
      </c>
      <c r="BT2" s="6" t="s">
        <v>170</v>
      </c>
      <c r="BU2" s="6" t="s">
        <v>171</v>
      </c>
      <c r="BV2" s="6" t="s">
        <v>172</v>
      </c>
      <c r="BW2" s="6" t="s">
        <v>173</v>
      </c>
      <c r="BX2" s="6" t="s">
        <v>174</v>
      </c>
      <c r="BY2" s="6" t="s">
        <v>175</v>
      </c>
      <c r="BZ2" s="6" t="s">
        <v>176</v>
      </c>
      <c r="CA2" s="6" t="s">
        <v>177</v>
      </c>
      <c r="CB2" s="6" t="s">
        <v>178</v>
      </c>
      <c r="CC2" s="6" t="s">
        <v>179</v>
      </c>
      <c r="CD2" s="6" t="s">
        <v>180</v>
      </c>
      <c r="CE2" s="6" t="s">
        <v>181</v>
      </c>
      <c r="CF2" s="6" t="s">
        <v>182</v>
      </c>
      <c r="CG2" s="6" t="s">
        <v>183</v>
      </c>
      <c r="CH2" s="6" t="s">
        <v>184</v>
      </c>
      <c r="CI2" s="6" t="s">
        <v>185</v>
      </c>
      <c r="CJ2" s="6" t="s">
        <v>186</v>
      </c>
      <c r="CK2" s="6" t="s">
        <v>187</v>
      </c>
      <c r="CL2" s="6" t="s">
        <v>188</v>
      </c>
      <c r="CM2" s="6" t="s">
        <v>1362</v>
      </c>
      <c r="CN2" s="6" t="s">
        <v>1363</v>
      </c>
      <c r="CO2" s="6" t="s">
        <v>1364</v>
      </c>
      <c r="CP2" s="6" t="s">
        <v>1365</v>
      </c>
      <c r="CQ2" s="6" t="s">
        <v>1366</v>
      </c>
      <c r="CR2" s="6" t="s">
        <v>1367</v>
      </c>
      <c r="CS2" s="6" t="s">
        <v>1368</v>
      </c>
      <c r="CT2" s="6" t="s">
        <v>1369</v>
      </c>
      <c r="CU2" s="6" t="s">
        <v>1370</v>
      </c>
      <c r="CV2" s="6" t="s">
        <v>1371</v>
      </c>
      <c r="CW2" s="6" t="s">
        <v>1372</v>
      </c>
      <c r="CX2" s="6" t="s">
        <v>1373</v>
      </c>
      <c r="CY2" s="6" t="s">
        <v>241</v>
      </c>
      <c r="CZ2" s="6" t="s">
        <v>242</v>
      </c>
      <c r="DA2" s="6" t="s">
        <v>243</v>
      </c>
      <c r="DB2" s="6" t="s">
        <v>244</v>
      </c>
      <c r="DC2" s="6" t="s">
        <v>245</v>
      </c>
      <c r="DD2" s="6" t="s">
        <v>246</v>
      </c>
      <c r="DE2" s="6" t="s">
        <v>247</v>
      </c>
      <c r="DF2" s="6" t="s">
        <v>248</v>
      </c>
      <c r="DG2" s="6" t="s">
        <v>249</v>
      </c>
      <c r="DH2" s="6" t="s">
        <v>250</v>
      </c>
      <c r="DI2" s="6" t="s">
        <v>251</v>
      </c>
      <c r="DJ2" s="6" t="s">
        <v>252</v>
      </c>
      <c r="DK2" s="6" t="s">
        <v>253</v>
      </c>
      <c r="DL2" s="6" t="s">
        <v>254</v>
      </c>
      <c r="DM2" s="6" t="s">
        <v>255</v>
      </c>
      <c r="DN2" s="6" t="s">
        <v>256</v>
      </c>
      <c r="DO2" s="6" t="s">
        <v>257</v>
      </c>
      <c r="DP2" s="6" t="s">
        <v>258</v>
      </c>
      <c r="DQ2" s="6" t="s">
        <v>259</v>
      </c>
      <c r="DR2" s="6" t="s">
        <v>260</v>
      </c>
      <c r="DS2" s="6" t="s">
        <v>261</v>
      </c>
      <c r="DT2" s="6" t="s">
        <v>262</v>
      </c>
      <c r="DU2" s="6" t="s">
        <v>263</v>
      </c>
      <c r="DV2" s="6" t="s">
        <v>264</v>
      </c>
      <c r="DW2" s="6" t="s">
        <v>265</v>
      </c>
      <c r="DX2" s="6" t="s">
        <v>266</v>
      </c>
      <c r="DY2" s="6" t="s">
        <v>267</v>
      </c>
      <c r="DZ2" s="6" t="s">
        <v>268</v>
      </c>
      <c r="EA2" s="6" t="s">
        <v>269</v>
      </c>
      <c r="EB2" s="6" t="s">
        <v>270</v>
      </c>
      <c r="EC2" s="6" t="s">
        <v>271</v>
      </c>
      <c r="ED2" s="6" t="s">
        <v>272</v>
      </c>
      <c r="EE2" s="6" t="s">
        <v>273</v>
      </c>
      <c r="EF2" s="6" t="s">
        <v>274</v>
      </c>
      <c r="EG2" s="6" t="s">
        <v>275</v>
      </c>
      <c r="EH2" s="6" t="s">
        <v>276</v>
      </c>
      <c r="EI2" s="6" t="s">
        <v>277</v>
      </c>
      <c r="EJ2" s="6" t="s">
        <v>278</v>
      </c>
      <c r="EK2" s="6" t="s">
        <v>279</v>
      </c>
      <c r="EL2" s="6" t="s">
        <v>280</v>
      </c>
      <c r="EM2" s="6" t="s">
        <v>281</v>
      </c>
      <c r="EN2" s="6" t="s">
        <v>282</v>
      </c>
      <c r="EO2" s="6" t="s">
        <v>283</v>
      </c>
      <c r="EP2" s="6" t="s">
        <v>284</v>
      </c>
      <c r="EQ2" s="6" t="s">
        <v>285</v>
      </c>
      <c r="ER2" s="6" t="s">
        <v>286</v>
      </c>
      <c r="ES2" s="6" t="s">
        <v>287</v>
      </c>
      <c r="ET2" s="6" t="s">
        <v>288</v>
      </c>
      <c r="EU2" s="6" t="s">
        <v>289</v>
      </c>
      <c r="EV2" s="6" t="s">
        <v>290</v>
      </c>
      <c r="EW2" s="6" t="s">
        <v>291</v>
      </c>
      <c r="EX2" s="6" t="s">
        <v>292</v>
      </c>
      <c r="EY2" s="6" t="s">
        <v>293</v>
      </c>
      <c r="EZ2" s="6" t="s">
        <v>1374</v>
      </c>
      <c r="FA2" s="6" t="s">
        <v>1375</v>
      </c>
      <c r="FB2" s="6" t="s">
        <v>1376</v>
      </c>
      <c r="FC2" s="6" t="s">
        <v>1377</v>
      </c>
      <c r="FD2" s="6" t="s">
        <v>1378</v>
      </c>
      <c r="FE2" s="6" t="s">
        <v>1379</v>
      </c>
      <c r="FF2" s="6" t="s">
        <v>1380</v>
      </c>
      <c r="FG2" s="6" t="s">
        <v>1381</v>
      </c>
      <c r="FH2" s="6" t="s">
        <v>1382</v>
      </c>
      <c r="FI2" s="6" t="s">
        <v>1383</v>
      </c>
      <c r="FJ2" s="6" t="s">
        <v>1384</v>
      </c>
      <c r="FK2" s="6" t="s">
        <v>1385</v>
      </c>
      <c r="FL2" s="6" t="s">
        <v>1386</v>
      </c>
      <c r="FM2" s="6" t="s">
        <v>358</v>
      </c>
      <c r="FN2" s="6" t="s">
        <v>359</v>
      </c>
      <c r="FO2" s="6" t="s">
        <v>360</v>
      </c>
      <c r="FP2" s="6" t="s">
        <v>361</v>
      </c>
      <c r="FQ2" s="6" t="s">
        <v>362</v>
      </c>
      <c r="FR2" s="6" t="s">
        <v>363</v>
      </c>
      <c r="FS2" s="6" t="s">
        <v>364</v>
      </c>
      <c r="FT2" s="6" t="s">
        <v>365</v>
      </c>
      <c r="FU2" s="6" t="s">
        <v>366</v>
      </c>
      <c r="FV2" s="6" t="s">
        <v>367</v>
      </c>
      <c r="FW2" s="6" t="s">
        <v>368</v>
      </c>
      <c r="FX2" s="6" t="s">
        <v>369</v>
      </c>
      <c r="FY2" s="6" t="s">
        <v>370</v>
      </c>
      <c r="FZ2" s="6" t="s">
        <v>371</v>
      </c>
      <c r="GA2" s="6" t="s">
        <v>372</v>
      </c>
      <c r="GB2" s="6" t="s">
        <v>373</v>
      </c>
      <c r="GC2" s="6" t="s">
        <v>374</v>
      </c>
      <c r="GD2" s="6" t="s">
        <v>375</v>
      </c>
      <c r="GE2" s="6" t="s">
        <v>376</v>
      </c>
      <c r="GF2" s="6" t="s">
        <v>377</v>
      </c>
      <c r="GG2" s="6" t="s">
        <v>378</v>
      </c>
      <c r="GH2" s="6" t="s">
        <v>379</v>
      </c>
      <c r="GI2" s="6" t="s">
        <v>380</v>
      </c>
      <c r="GJ2" s="6" t="s">
        <v>381</v>
      </c>
      <c r="GK2" s="6" t="s">
        <v>382</v>
      </c>
      <c r="GL2" s="6" t="s">
        <v>383</v>
      </c>
      <c r="GM2" s="6" t="s">
        <v>384</v>
      </c>
      <c r="GN2" s="6" t="s">
        <v>385</v>
      </c>
      <c r="GO2" s="6" t="s">
        <v>386</v>
      </c>
      <c r="GP2" s="6" t="s">
        <v>387</v>
      </c>
      <c r="GQ2" s="6" t="s">
        <v>388</v>
      </c>
      <c r="GR2" s="6" t="s">
        <v>389</v>
      </c>
      <c r="GS2" s="6" t="s">
        <v>390</v>
      </c>
      <c r="GT2" s="6" t="s">
        <v>391</v>
      </c>
      <c r="GU2" s="6" t="s">
        <v>392</v>
      </c>
      <c r="GV2" s="6" t="s">
        <v>393</v>
      </c>
      <c r="GW2" s="6" t="s">
        <v>394</v>
      </c>
      <c r="GX2" s="6" t="s">
        <v>395</v>
      </c>
      <c r="GY2" s="6" t="s">
        <v>396</v>
      </c>
      <c r="GZ2" s="6" t="s">
        <v>397</v>
      </c>
      <c r="HA2" s="6" t="s">
        <v>398</v>
      </c>
      <c r="HB2" s="6" t="s">
        <v>399</v>
      </c>
      <c r="HC2" s="6" t="s">
        <v>400</v>
      </c>
      <c r="HD2" s="6" t="s">
        <v>401</v>
      </c>
      <c r="HE2" s="6" t="s">
        <v>402</v>
      </c>
      <c r="HF2" s="6" t="s">
        <v>403</v>
      </c>
      <c r="HG2" s="6" t="s">
        <v>404</v>
      </c>
      <c r="HH2" s="6" t="s">
        <v>405</v>
      </c>
      <c r="HI2" s="6" t="s">
        <v>406</v>
      </c>
      <c r="HJ2" s="6" t="s">
        <v>407</v>
      </c>
      <c r="HK2" s="6" t="s">
        <v>408</v>
      </c>
      <c r="HL2" s="6" t="s">
        <v>409</v>
      </c>
      <c r="HM2" s="6" t="s">
        <v>410</v>
      </c>
      <c r="HN2" s="6" t="s">
        <v>411</v>
      </c>
      <c r="HO2" s="6" t="s">
        <v>412</v>
      </c>
      <c r="HP2" s="6" t="s">
        <v>413</v>
      </c>
      <c r="HQ2" s="6" t="s">
        <v>414</v>
      </c>
      <c r="HR2" s="6" t="s">
        <v>415</v>
      </c>
      <c r="HS2" s="6" t="s">
        <v>416</v>
      </c>
      <c r="HT2" s="6" t="s">
        <v>417</v>
      </c>
      <c r="HU2" s="6" t="s">
        <v>418</v>
      </c>
      <c r="HV2" s="6" t="s">
        <v>419</v>
      </c>
      <c r="HW2" s="6" t="s">
        <v>420</v>
      </c>
    </row>
    <row r="3" spans="1:231" x14ac:dyDescent="0.3">
      <c r="A3" s="7">
        <v>64</v>
      </c>
      <c r="B3" s="7">
        <f>COUNTIFS($D$3:D3,D3,$F$3:F3,F3)</f>
        <v>1</v>
      </c>
      <c r="C3" s="312">
        <v>5100</v>
      </c>
      <c r="D3" s="362" t="s">
        <v>1198</v>
      </c>
      <c r="E3" s="20"/>
      <c r="F3" s="17">
        <v>6902045359</v>
      </c>
      <c r="G3" s="11">
        <v>47</v>
      </c>
      <c r="H3" s="17" t="s">
        <v>1199</v>
      </c>
      <c r="I3" s="18"/>
      <c r="J3" s="19"/>
      <c r="K3" s="172" t="s">
        <v>36</v>
      </c>
      <c r="L3" s="20"/>
      <c r="M3" s="20"/>
      <c r="N3" s="20"/>
      <c r="O3" s="20"/>
      <c r="P3" s="169"/>
      <c r="Q3" s="169"/>
      <c r="R3" s="796"/>
      <c r="S3" s="179"/>
      <c r="T3" s="180"/>
      <c r="U3" s="181"/>
      <c r="V3" s="180"/>
      <c r="W3" s="188"/>
      <c r="X3" s="180"/>
      <c r="Y3" s="180"/>
      <c r="Z3" s="182"/>
      <c r="AA3" s="20"/>
      <c r="AB3" s="11"/>
      <c r="AC3" s="20"/>
      <c r="AD3" s="20"/>
      <c r="AE3" s="20"/>
      <c r="AF3" s="20"/>
      <c r="AG3" s="219"/>
      <c r="AH3" s="557"/>
      <c r="AI3" s="7"/>
      <c r="AJ3" s="84">
        <v>9.9</v>
      </c>
      <c r="AK3" s="189"/>
      <c r="AL3" s="7"/>
      <c r="AM3" s="185"/>
      <c r="AN3" s="7"/>
      <c r="AO3" s="190">
        <v>30.9</v>
      </c>
      <c r="AP3" s="39">
        <v>65.5</v>
      </c>
      <c r="AQ3" s="191">
        <v>0.65</v>
      </c>
      <c r="AR3" s="41">
        <f t="shared" ref="AR3:AR34" si="0">AO3+AP3+AQ3</f>
        <v>97.050000000000011</v>
      </c>
      <c r="AS3" s="42">
        <f t="shared" ref="AS3:AS34" si="1">AO3/AP3</f>
        <v>0.47175572519083969</v>
      </c>
      <c r="AT3" s="43">
        <f t="shared" ref="AT3:AT34" si="2">AO3/AP3*AQ3</f>
        <v>0.30664122137404581</v>
      </c>
      <c r="AU3" s="44">
        <f t="shared" ref="AU3:AU34" si="3">AO3/(AP3+AQ3)</f>
        <v>0.46712018140589562</v>
      </c>
      <c r="AV3" s="84">
        <v>29.327999999999996</v>
      </c>
      <c r="AW3" s="45">
        <f t="shared" ref="AW3:AW34" si="4">95-AY3</f>
        <v>94.912621359223294</v>
      </c>
      <c r="AX3" s="46">
        <v>2.7000000000000003E-2</v>
      </c>
      <c r="AY3" s="45">
        <f t="shared" ref="AY3:AY16" si="5">AX3*100/AO3</f>
        <v>8.7378640776699032E-2</v>
      </c>
      <c r="AZ3" s="45" t="s">
        <v>121</v>
      </c>
      <c r="BA3" s="47" t="s">
        <v>121</v>
      </c>
      <c r="BB3" s="192">
        <v>0.14000000000000001</v>
      </c>
      <c r="BC3" s="193">
        <v>1.7736600000000002</v>
      </c>
      <c r="BD3" s="193"/>
      <c r="BE3" s="7">
        <v>90.5</v>
      </c>
      <c r="BF3" s="7"/>
      <c r="BG3" s="84">
        <v>69.3</v>
      </c>
      <c r="BH3" s="45"/>
      <c r="BI3" s="194" t="s">
        <v>121</v>
      </c>
      <c r="BJ3" s="45">
        <v>61.711079943899023</v>
      </c>
      <c r="BK3" s="45">
        <v>38.288920056100984</v>
      </c>
      <c r="BL3" s="195">
        <v>1.6117216117216118</v>
      </c>
      <c r="BM3" s="79">
        <v>0.47894999999999999</v>
      </c>
      <c r="BN3" s="80">
        <f>BM3*100/AO3</f>
        <v>1.55</v>
      </c>
      <c r="BO3" s="307">
        <v>4.6350000000000009E-2</v>
      </c>
      <c r="BP3" s="7">
        <v>9.41</v>
      </c>
      <c r="BQ3" s="48">
        <v>23.3</v>
      </c>
      <c r="BR3" s="197">
        <v>2.4760892667375134</v>
      </c>
      <c r="BS3" s="198">
        <v>75.400000000000006</v>
      </c>
      <c r="BT3" s="199"/>
      <c r="BU3" s="199"/>
      <c r="BV3" s="199"/>
      <c r="BW3" s="562"/>
      <c r="BX3" s="199">
        <v>51.4</v>
      </c>
      <c r="BY3" s="200">
        <f>BX3*AP3/100</f>
        <v>33.667000000000002</v>
      </c>
      <c r="BZ3" s="199">
        <v>23.6</v>
      </c>
      <c r="CA3" s="200">
        <f>BZ3*AP3/100</f>
        <v>15.458000000000002</v>
      </c>
      <c r="CB3" s="199">
        <v>24.7</v>
      </c>
      <c r="CC3" s="200">
        <f>CB3*AP3/100</f>
        <v>16.1785</v>
      </c>
      <c r="CD3" s="199"/>
      <c r="CE3" s="45"/>
      <c r="CG3" s="7"/>
      <c r="CH3" s="7"/>
      <c r="CI3" s="7"/>
      <c r="CJ3" s="198">
        <v>82.2</v>
      </c>
      <c r="CK3" s="7"/>
      <c r="CL3" s="45">
        <f t="shared" ref="CL3:CL34" si="6">BX3/BZ3</f>
        <v>2.1779661016949152</v>
      </c>
      <c r="CM3" s="7"/>
      <c r="CN3" s="7"/>
      <c r="CO3" s="618"/>
      <c r="CP3" s="13"/>
      <c r="CQ3" s="13"/>
      <c r="CR3" s="13"/>
      <c r="CS3" s="13"/>
      <c r="CT3" s="13"/>
      <c r="CU3" s="13"/>
      <c r="CV3" s="13"/>
      <c r="CW3" s="36"/>
      <c r="CX3" s="9"/>
      <c r="CY3" s="9" t="s">
        <v>506</v>
      </c>
      <c r="CZ3" s="9">
        <v>2</v>
      </c>
      <c r="DA3" s="9" t="s">
        <v>884</v>
      </c>
      <c r="DB3" s="49" t="s">
        <v>884</v>
      </c>
      <c r="DC3" s="35"/>
      <c r="DD3" s="35"/>
      <c r="DE3" s="550"/>
      <c r="DF3" s="550"/>
      <c r="DG3" s="550"/>
      <c r="DH3" s="550"/>
      <c r="DI3" s="243" t="s">
        <v>297</v>
      </c>
      <c r="DJ3" s="210"/>
      <c r="DK3" s="9">
        <v>2</v>
      </c>
      <c r="DL3" s="9" t="s">
        <v>461</v>
      </c>
      <c r="DM3" s="7"/>
      <c r="DN3" s="9">
        <v>0</v>
      </c>
      <c r="DO3" s="9">
        <v>0</v>
      </c>
      <c r="DP3" s="211" t="s">
        <v>38</v>
      </c>
      <c r="DQ3" s="9" t="s">
        <v>38</v>
      </c>
      <c r="DR3" s="11" t="s">
        <v>38</v>
      </c>
      <c r="DS3" s="11" t="s">
        <v>38</v>
      </c>
      <c r="DT3" s="11" t="s">
        <v>38</v>
      </c>
      <c r="DU3" s="11" t="s">
        <v>38</v>
      </c>
      <c r="DV3" s="11" t="s">
        <v>38</v>
      </c>
      <c r="DW3" s="11" t="s">
        <v>38</v>
      </c>
      <c r="DX3" s="11" t="s">
        <v>38</v>
      </c>
      <c r="DY3" s="11" t="s">
        <v>38</v>
      </c>
      <c r="DZ3" s="11" t="s">
        <v>38</v>
      </c>
      <c r="EA3" s="11" t="s">
        <v>38</v>
      </c>
      <c r="EB3" s="7"/>
      <c r="EC3" s="741">
        <v>2</v>
      </c>
      <c r="ED3" s="9">
        <v>5</v>
      </c>
      <c r="EE3" s="9">
        <v>11</v>
      </c>
      <c r="EF3" s="9">
        <v>2</v>
      </c>
      <c r="EG3" s="212"/>
      <c r="EH3" s="9">
        <v>0</v>
      </c>
      <c r="EI3" s="9">
        <v>177</v>
      </c>
      <c r="EJ3" s="9">
        <v>92</v>
      </c>
      <c r="EK3" s="84">
        <f>EJ3/(EI3*EI3*0.01*0.01)</f>
        <v>29.365763350250564</v>
      </c>
      <c r="EL3" s="9">
        <v>0</v>
      </c>
      <c r="EM3" s="211" t="s">
        <v>38</v>
      </c>
      <c r="EN3" s="9">
        <v>1</v>
      </c>
      <c r="EO3" s="9">
        <v>1</v>
      </c>
      <c r="EP3" s="187">
        <v>1</v>
      </c>
      <c r="EQ3" s="104"/>
      <c r="ER3" s="952">
        <v>5100</v>
      </c>
      <c r="ES3" s="589"/>
      <c r="ET3" s="589"/>
      <c r="EU3" s="589"/>
      <c r="EV3" s="589"/>
      <c r="EW3" s="590"/>
      <c r="EX3" s="589"/>
      <c r="EY3" s="589"/>
      <c r="EZ3" s="589"/>
      <c r="FA3" s="589"/>
      <c r="FB3" s="589"/>
      <c r="FC3" s="589"/>
      <c r="FD3" s="589"/>
      <c r="FE3" s="589"/>
      <c r="FF3" s="971"/>
      <c r="FG3" s="971"/>
      <c r="FH3" s="971"/>
      <c r="FI3" s="971"/>
      <c r="FJ3" s="984"/>
      <c r="FK3" s="985"/>
      <c r="FL3" s="104"/>
      <c r="FM3" s="104"/>
      <c r="FN3" s="216"/>
      <c r="FO3" s="114"/>
      <c r="FP3" s="84">
        <v>9.9</v>
      </c>
      <c r="FQ3" s="217"/>
      <c r="FR3" s="114"/>
      <c r="FS3" s="114"/>
      <c r="FT3" s="114"/>
      <c r="FU3" s="114"/>
      <c r="FV3" s="114"/>
      <c r="FW3" s="114"/>
      <c r="FX3" s="55"/>
      <c r="FY3" s="152"/>
      <c r="FZ3" s="213"/>
      <c r="GA3" s="11"/>
      <c r="GB3" s="215"/>
      <c r="GC3" s="322"/>
      <c r="GD3" s="322"/>
      <c r="GE3" s="322"/>
      <c r="GF3" s="156"/>
      <c r="GG3" s="156"/>
      <c r="GH3" s="156"/>
      <c r="GI3" s="156"/>
      <c r="GJ3" s="156"/>
      <c r="GK3" s="156"/>
      <c r="GL3" s="156"/>
      <c r="GM3" s="156"/>
      <c r="GN3" s="156"/>
      <c r="GO3" s="156"/>
      <c r="GP3" s="156"/>
      <c r="GQ3" s="156"/>
      <c r="GR3" s="156"/>
      <c r="GS3" s="156"/>
      <c r="GT3" s="156"/>
      <c r="GU3" s="156"/>
      <c r="GV3" s="156"/>
      <c r="GW3" s="156"/>
      <c r="GX3" s="156"/>
      <c r="GY3" s="156"/>
      <c r="GZ3" s="156"/>
      <c r="HA3" s="156"/>
      <c r="HB3" s="156"/>
      <c r="HC3" s="156"/>
      <c r="HD3" s="156"/>
      <c r="HE3" s="156"/>
      <c r="HF3" s="156"/>
      <c r="HG3" s="156"/>
      <c r="HH3" s="156"/>
      <c r="HI3" s="156"/>
      <c r="HJ3" s="156"/>
      <c r="HK3" s="156"/>
      <c r="HL3" s="156"/>
      <c r="HM3" s="156"/>
      <c r="HN3" s="156"/>
      <c r="HO3" s="156"/>
      <c r="HP3" s="156"/>
      <c r="HQ3" s="156"/>
      <c r="HR3" s="156"/>
      <c r="HS3" s="156"/>
      <c r="HT3" s="156"/>
      <c r="HU3" s="156"/>
      <c r="HV3" s="156"/>
      <c r="HW3" s="156"/>
    </row>
    <row r="4" spans="1:231" x14ac:dyDescent="0.3">
      <c r="A4" s="7">
        <v>4</v>
      </c>
      <c r="B4" s="7">
        <f>COUNTIFS($D$3:D4,D4,$F$3:F4,F4)</f>
        <v>1</v>
      </c>
      <c r="C4" s="328">
        <v>5541</v>
      </c>
      <c r="D4" s="328" t="s">
        <v>1068</v>
      </c>
      <c r="E4" s="20" t="s">
        <v>512</v>
      </c>
      <c r="F4" s="17">
        <v>6112040396</v>
      </c>
      <c r="G4" s="11">
        <v>56</v>
      </c>
      <c r="H4" s="11" t="s">
        <v>1069</v>
      </c>
      <c r="I4" s="18" t="s">
        <v>1070</v>
      </c>
      <c r="J4" s="19" t="s">
        <v>35</v>
      </c>
      <c r="K4" s="55" t="s">
        <v>36</v>
      </c>
      <c r="L4" s="20">
        <v>7</v>
      </c>
      <c r="M4" s="20">
        <v>3</v>
      </c>
      <c r="N4" s="20"/>
      <c r="O4" s="20"/>
      <c r="P4" s="169" t="s">
        <v>1071</v>
      </c>
      <c r="Q4" s="169"/>
      <c r="R4" s="796"/>
      <c r="S4" s="179" t="s">
        <v>127</v>
      </c>
      <c r="T4" s="180" t="s">
        <v>127</v>
      </c>
      <c r="U4" s="338"/>
      <c r="V4" s="180" t="s">
        <v>127</v>
      </c>
      <c r="W4" s="188"/>
      <c r="X4" s="180"/>
      <c r="Y4" s="180"/>
      <c r="Z4" s="182"/>
      <c r="AA4" s="20"/>
      <c r="AB4" s="548">
        <v>89</v>
      </c>
      <c r="AC4" s="549"/>
      <c r="AD4" s="549"/>
      <c r="AE4" s="549"/>
      <c r="AF4" s="549"/>
      <c r="AG4" s="219"/>
      <c r="AH4" s="220"/>
      <c r="AI4" s="7">
        <v>22.5</v>
      </c>
      <c r="AJ4" s="7">
        <v>65</v>
      </c>
      <c r="AK4" s="189">
        <v>14.625</v>
      </c>
      <c r="AL4" s="7">
        <v>5215</v>
      </c>
      <c r="AM4" s="185">
        <v>2.2349999999999999</v>
      </c>
      <c r="AN4" s="7">
        <v>3</v>
      </c>
      <c r="AO4" s="38">
        <v>16.5</v>
      </c>
      <c r="AP4" s="39">
        <v>70.900000000000006</v>
      </c>
      <c r="AQ4" s="40">
        <v>5.8</v>
      </c>
      <c r="AR4" s="41">
        <f t="shared" si="0"/>
        <v>93.2</v>
      </c>
      <c r="AS4" s="42">
        <f t="shared" si="1"/>
        <v>0.232722143864598</v>
      </c>
      <c r="AT4" s="43">
        <f t="shared" si="2"/>
        <v>1.3497884344146684</v>
      </c>
      <c r="AU4" s="44">
        <f t="shared" si="3"/>
        <v>0.2151238591916558</v>
      </c>
      <c r="AV4" s="45">
        <v>14.675000000000001</v>
      </c>
      <c r="AW4" s="45">
        <f t="shared" si="4"/>
        <v>88.939393939393938</v>
      </c>
      <c r="AX4" s="46">
        <v>1</v>
      </c>
      <c r="AY4" s="45">
        <f t="shared" si="5"/>
        <v>6.0606060606060606</v>
      </c>
      <c r="AZ4" s="9" t="s">
        <v>121</v>
      </c>
      <c r="BA4" s="47" t="s">
        <v>121</v>
      </c>
      <c r="BB4" s="48">
        <v>0.1</v>
      </c>
      <c r="BC4" s="193">
        <v>0.46000000000000013</v>
      </c>
      <c r="BD4" s="193"/>
      <c r="BE4" s="9" t="s">
        <v>121</v>
      </c>
      <c r="BF4" s="9" t="s">
        <v>121</v>
      </c>
      <c r="BG4" s="9" t="s">
        <v>121</v>
      </c>
      <c r="BH4" s="9" t="s">
        <v>121</v>
      </c>
      <c r="BI4" s="187" t="s">
        <v>121</v>
      </c>
      <c r="BJ4" s="9" t="s">
        <v>121</v>
      </c>
      <c r="BK4" s="9" t="s">
        <v>121</v>
      </c>
      <c r="BL4" s="239" t="s">
        <v>121</v>
      </c>
      <c r="BM4" s="82" t="s">
        <v>121</v>
      </c>
      <c r="BN4" s="7" t="s">
        <v>121</v>
      </c>
      <c r="BO4" s="9" t="s">
        <v>121</v>
      </c>
      <c r="BP4" s="9" t="s">
        <v>121</v>
      </c>
      <c r="BQ4" s="187" t="s">
        <v>121</v>
      </c>
      <c r="BR4" s="197" t="s">
        <v>121</v>
      </c>
      <c r="BS4" s="198">
        <v>29.7</v>
      </c>
      <c r="BT4" s="199"/>
      <c r="BU4" s="199"/>
      <c r="BV4" s="199"/>
      <c r="BW4" s="344"/>
      <c r="BX4" s="199">
        <v>22</v>
      </c>
      <c r="BY4" s="200">
        <f>BX4*AP4/100</f>
        <v>15.598000000000003</v>
      </c>
      <c r="BZ4" s="199">
        <v>14</v>
      </c>
      <c r="CA4" s="200">
        <f>BZ4*AP4/100</f>
        <v>9.9260000000000019</v>
      </c>
      <c r="CB4" s="199">
        <v>60.6</v>
      </c>
      <c r="CC4" s="200">
        <f>CB4*AP4/100</f>
        <v>42.96540000000001</v>
      </c>
      <c r="CD4" s="199"/>
      <c r="CE4" s="45"/>
      <c r="CG4" s="7"/>
      <c r="CH4" s="7"/>
      <c r="CI4" s="7"/>
      <c r="CJ4" s="198"/>
      <c r="CK4" s="7"/>
      <c r="CL4" s="45">
        <f t="shared" si="6"/>
        <v>1.5714285714285714</v>
      </c>
      <c r="CM4" s="7"/>
      <c r="CN4" s="7"/>
      <c r="CO4" s="618"/>
      <c r="CP4" s="13"/>
      <c r="CQ4" s="13"/>
      <c r="CR4" s="13"/>
      <c r="CS4" s="13"/>
      <c r="CT4" s="13"/>
      <c r="CU4" s="13"/>
      <c r="CV4" s="13"/>
      <c r="CW4" s="619" t="s">
        <v>121</v>
      </c>
      <c r="CX4" s="9" t="s">
        <v>121</v>
      </c>
      <c r="CY4" s="9" t="s">
        <v>506</v>
      </c>
      <c r="CZ4" s="212" t="s">
        <v>1075</v>
      </c>
      <c r="DA4" s="9" t="s">
        <v>884</v>
      </c>
      <c r="DB4" s="49" t="s">
        <v>884</v>
      </c>
      <c r="DC4" s="35"/>
      <c r="DD4" s="35"/>
      <c r="DE4" s="945">
        <v>190.21954725000001</v>
      </c>
      <c r="DF4" s="945">
        <v>28.939588279999999</v>
      </c>
      <c r="DG4" s="945">
        <v>0</v>
      </c>
      <c r="DH4" s="945">
        <v>9.6256699600000104</v>
      </c>
      <c r="DI4" s="243" t="s">
        <v>297</v>
      </c>
      <c r="DJ4" s="210"/>
      <c r="DK4" s="212">
        <v>2</v>
      </c>
      <c r="DL4" s="212" t="s">
        <v>1076</v>
      </c>
      <c r="DM4" s="7"/>
      <c r="DN4" s="212">
        <v>0</v>
      </c>
      <c r="DO4" s="212">
        <v>0</v>
      </c>
      <c r="DP4" s="283" t="s">
        <v>38</v>
      </c>
      <c r="DQ4" s="212" t="s">
        <v>38</v>
      </c>
      <c r="DR4" s="11" t="s">
        <v>38</v>
      </c>
      <c r="DS4" s="11" t="s">
        <v>38</v>
      </c>
      <c r="DT4" s="11">
        <v>89</v>
      </c>
      <c r="DU4" s="11">
        <v>16.899999999999999</v>
      </c>
      <c r="DV4" s="11">
        <v>83.1</v>
      </c>
      <c r="DW4" s="11" t="s">
        <v>38</v>
      </c>
      <c r="DX4" s="11" t="s">
        <v>38</v>
      </c>
      <c r="DY4" s="11" t="s">
        <v>38</v>
      </c>
      <c r="DZ4" s="11" t="s">
        <v>38</v>
      </c>
      <c r="EA4" s="11">
        <v>0</v>
      </c>
      <c r="EB4" s="7"/>
      <c r="EC4" s="212" t="s">
        <v>1075</v>
      </c>
      <c r="ED4" s="212">
        <v>2</v>
      </c>
      <c r="EE4" s="212">
        <v>7</v>
      </c>
      <c r="EF4" s="212"/>
      <c r="EG4" s="212">
        <v>2</v>
      </c>
      <c r="EH4" s="212">
        <v>0</v>
      </c>
      <c r="EI4" s="212" t="s">
        <v>38</v>
      </c>
      <c r="EJ4" s="212" t="s">
        <v>38</v>
      </c>
      <c r="EK4" s="309" t="s">
        <v>38</v>
      </c>
      <c r="EL4" s="212">
        <v>0</v>
      </c>
      <c r="EM4" s="283" t="s">
        <v>38</v>
      </c>
      <c r="EN4" s="212">
        <v>2</v>
      </c>
      <c r="EO4" s="212">
        <v>2</v>
      </c>
      <c r="EP4" s="248">
        <v>4</v>
      </c>
      <c r="EQ4" s="104"/>
      <c r="ER4" s="949">
        <v>5541</v>
      </c>
      <c r="ES4" s="550"/>
      <c r="ET4" s="550"/>
      <c r="EU4" s="550"/>
      <c r="EV4" s="550"/>
      <c r="EW4" s="550"/>
      <c r="EX4" s="586"/>
      <c r="EY4" s="586"/>
      <c r="EZ4" s="550"/>
      <c r="FA4" s="550"/>
      <c r="FB4" s="550"/>
      <c r="FC4" s="550"/>
      <c r="FD4" s="586"/>
      <c r="FE4" s="586"/>
      <c r="FF4" s="586"/>
      <c r="FG4" s="974"/>
      <c r="FH4" s="974"/>
      <c r="FI4" s="981" t="e">
        <v>#DIV/0!</v>
      </c>
      <c r="FJ4" s="1113">
        <v>89</v>
      </c>
      <c r="FK4" s="553"/>
      <c r="FL4" s="114"/>
      <c r="FM4" s="7">
        <v>22.5</v>
      </c>
      <c r="FN4" s="216"/>
      <c r="FO4" s="114"/>
      <c r="FP4" s="157">
        <v>22.5</v>
      </c>
      <c r="FQ4" s="217"/>
      <c r="FR4" s="114"/>
      <c r="FS4" s="114"/>
      <c r="FT4" s="114"/>
      <c r="FU4" s="114"/>
      <c r="FV4" s="114"/>
      <c r="FW4" s="114"/>
      <c r="FX4" s="55"/>
      <c r="FY4" s="152"/>
      <c r="FZ4" s="213"/>
      <c r="GA4" s="214">
        <v>1.2771439304674999</v>
      </c>
      <c r="GB4" s="215"/>
      <c r="GC4" s="156"/>
      <c r="GD4" s="156"/>
      <c r="GE4" s="156"/>
      <c r="GF4" s="156"/>
      <c r="GG4" s="156"/>
      <c r="GH4" s="156"/>
      <c r="GI4" s="156"/>
      <c r="GJ4" s="156"/>
      <c r="GK4" s="156"/>
      <c r="GL4" s="156"/>
      <c r="GM4" s="156"/>
      <c r="GN4" s="156"/>
      <c r="GO4" s="156"/>
      <c r="GP4" s="156"/>
      <c r="GQ4" s="156"/>
      <c r="GR4" s="156"/>
      <c r="GS4" s="156"/>
      <c r="GT4" s="156"/>
      <c r="GU4" s="156"/>
      <c r="GV4" s="156"/>
      <c r="GW4" s="156"/>
      <c r="GX4" s="156"/>
      <c r="GY4" s="156"/>
      <c r="GZ4" s="156"/>
      <c r="HA4" s="156"/>
      <c r="HB4" s="156"/>
      <c r="HC4" s="156"/>
      <c r="HD4" s="156"/>
      <c r="HE4" s="156"/>
      <c r="HF4" s="156"/>
      <c r="HG4" s="156"/>
      <c r="HH4" s="156"/>
      <c r="HI4" s="156"/>
      <c r="HJ4" s="156"/>
      <c r="HK4" s="156"/>
      <c r="HL4" s="156"/>
      <c r="HM4" s="156"/>
      <c r="HN4" s="156"/>
      <c r="HO4" s="156"/>
      <c r="HP4" s="156"/>
      <c r="HQ4" s="156"/>
      <c r="HR4" s="156"/>
      <c r="HS4" s="156"/>
      <c r="HT4" s="156"/>
      <c r="HU4" s="156"/>
      <c r="HV4" s="156"/>
      <c r="HW4" s="156"/>
    </row>
    <row r="5" spans="1:231" x14ac:dyDescent="0.3">
      <c r="A5" s="7">
        <v>9</v>
      </c>
      <c r="B5" s="7">
        <f>COUNTIFS($D$3:D5,D5,$F$3:F5,F5)</f>
        <v>1</v>
      </c>
      <c r="C5" s="223">
        <v>5598</v>
      </c>
      <c r="D5" s="328" t="s">
        <v>1080</v>
      </c>
      <c r="E5" s="20" t="s">
        <v>530</v>
      </c>
      <c r="F5" s="17">
        <v>476118405</v>
      </c>
      <c r="G5" s="11">
        <v>70</v>
      </c>
      <c r="H5" s="11" t="s">
        <v>832</v>
      </c>
      <c r="I5" s="18" t="s">
        <v>1081</v>
      </c>
      <c r="J5" s="19" t="s">
        <v>35</v>
      </c>
      <c r="K5" s="55" t="s">
        <v>36</v>
      </c>
      <c r="L5" s="20">
        <v>9</v>
      </c>
      <c r="M5" s="20">
        <v>1</v>
      </c>
      <c r="N5" s="20"/>
      <c r="O5" s="20"/>
      <c r="P5" s="169" t="s">
        <v>1071</v>
      </c>
      <c r="Q5" s="169"/>
      <c r="R5" s="796"/>
      <c r="S5" s="179" t="s">
        <v>127</v>
      </c>
      <c r="T5" s="180" t="s">
        <v>842</v>
      </c>
      <c r="U5" s="181" t="s">
        <v>446</v>
      </c>
      <c r="V5" s="180" t="s">
        <v>127</v>
      </c>
      <c r="W5" s="188" t="s">
        <v>501</v>
      </c>
      <c r="X5" s="228"/>
      <c r="Y5" s="180" t="s">
        <v>843</v>
      </c>
      <c r="Z5" s="182"/>
      <c r="AA5" s="20"/>
      <c r="AB5" s="183">
        <v>349</v>
      </c>
      <c r="AC5" s="184"/>
      <c r="AD5" s="184"/>
      <c r="AE5" s="184"/>
      <c r="AF5" s="184"/>
      <c r="AG5" s="219"/>
      <c r="AH5" s="557"/>
      <c r="AI5" s="7">
        <v>11.9</v>
      </c>
      <c r="AJ5" s="7">
        <v>78.7</v>
      </c>
      <c r="AK5" s="189">
        <v>9.3653000000000013</v>
      </c>
      <c r="AL5" s="7">
        <v>5503</v>
      </c>
      <c r="AM5" s="185">
        <v>3.6686666666666667</v>
      </c>
      <c r="AN5" s="7">
        <v>6</v>
      </c>
      <c r="AO5" s="38">
        <v>22.2</v>
      </c>
      <c r="AP5" s="39">
        <v>69.599999999999994</v>
      </c>
      <c r="AQ5" s="40">
        <v>3.7</v>
      </c>
      <c r="AR5" s="41">
        <f t="shared" si="0"/>
        <v>95.5</v>
      </c>
      <c r="AS5" s="42">
        <f t="shared" si="1"/>
        <v>0.31896551724137934</v>
      </c>
      <c r="AT5" s="43">
        <f t="shared" si="2"/>
        <v>1.1801724137931036</v>
      </c>
      <c r="AU5" s="44">
        <f t="shared" si="3"/>
        <v>0.30286493860845837</v>
      </c>
      <c r="AV5" s="45">
        <v>20.29</v>
      </c>
      <c r="AW5" s="45">
        <f t="shared" si="4"/>
        <v>91.396396396396398</v>
      </c>
      <c r="AX5" s="46">
        <v>0.8</v>
      </c>
      <c r="AY5" s="45">
        <f t="shared" si="5"/>
        <v>3.6036036036036037</v>
      </c>
      <c r="AZ5" s="9" t="s">
        <v>121</v>
      </c>
      <c r="BA5" s="47" t="s">
        <v>121</v>
      </c>
      <c r="BB5" s="48">
        <v>0.3</v>
      </c>
      <c r="BC5" s="193">
        <v>0.1</v>
      </c>
      <c r="BD5" s="193"/>
      <c r="BE5" s="7">
        <v>94.6</v>
      </c>
      <c r="BF5" s="7">
        <v>265.10000000000002</v>
      </c>
      <c r="BG5" s="7">
        <v>35.1</v>
      </c>
      <c r="BH5" s="7">
        <v>354.1</v>
      </c>
      <c r="BI5" s="48">
        <v>69.7</v>
      </c>
      <c r="BJ5" s="7">
        <v>36.9</v>
      </c>
      <c r="BK5" s="7">
        <v>62.2</v>
      </c>
      <c r="BL5" s="195">
        <v>0.59324758842443726</v>
      </c>
      <c r="BM5" s="79">
        <v>0.4</v>
      </c>
      <c r="BN5" s="80">
        <f>BM5*100/AO5</f>
        <v>1.8018018018018018</v>
      </c>
      <c r="BO5" s="7">
        <v>1.5</v>
      </c>
      <c r="BP5" s="7">
        <v>4.2</v>
      </c>
      <c r="BQ5" s="48">
        <v>10</v>
      </c>
      <c r="BR5" s="197">
        <v>2.3809523809523809</v>
      </c>
      <c r="BS5" s="80">
        <v>63.9</v>
      </c>
      <c r="BT5" s="198">
        <v>89.4</v>
      </c>
      <c r="BU5" s="198"/>
      <c r="BV5" s="198">
        <v>6.8</v>
      </c>
      <c r="BW5" s="484">
        <v>64.599999999999994</v>
      </c>
      <c r="BX5" s="198">
        <v>35.6</v>
      </c>
      <c r="BY5" s="84">
        <f>BX5*AP5/100</f>
        <v>24.777599999999996</v>
      </c>
      <c r="BZ5" s="198">
        <v>25.7</v>
      </c>
      <c r="CA5" s="198" t="s">
        <v>121</v>
      </c>
      <c r="CB5" s="198">
        <v>36.299999999999997</v>
      </c>
      <c r="CC5" s="198">
        <v>27.7</v>
      </c>
      <c r="CD5" s="198" t="s">
        <v>121</v>
      </c>
      <c r="CE5" s="45"/>
      <c r="CF5" s="7"/>
      <c r="CG5" s="7"/>
      <c r="CH5" s="7"/>
      <c r="CI5" s="7"/>
      <c r="CJ5" s="198">
        <v>57.5</v>
      </c>
      <c r="CK5" s="186"/>
      <c r="CL5" s="45">
        <f t="shared" si="6"/>
        <v>1.3852140077821014</v>
      </c>
      <c r="CM5" s="186"/>
      <c r="CN5" s="9"/>
      <c r="CO5" s="618"/>
      <c r="CP5" s="13"/>
      <c r="CQ5" s="13"/>
      <c r="CR5" s="13"/>
      <c r="CS5" s="13"/>
      <c r="CT5" s="13"/>
      <c r="CU5" s="13"/>
      <c r="CV5" s="13"/>
      <c r="CW5" s="619" t="s">
        <v>121</v>
      </c>
      <c r="CX5" s="9" t="s">
        <v>121</v>
      </c>
      <c r="CY5" s="9" t="s">
        <v>510</v>
      </c>
      <c r="CZ5" s="9">
        <v>3</v>
      </c>
      <c r="DA5" s="9" t="s">
        <v>17</v>
      </c>
      <c r="DB5" s="9" t="s">
        <v>17</v>
      </c>
      <c r="DC5" s="35"/>
      <c r="DD5" s="35"/>
      <c r="DE5" s="945">
        <v>198.65684556000008</v>
      </c>
      <c r="DF5" s="945">
        <v>32.143720119999998</v>
      </c>
      <c r="DG5" s="945">
        <v>0</v>
      </c>
      <c r="DH5" s="945">
        <v>12.57042100000001</v>
      </c>
      <c r="DI5" s="202" t="s">
        <v>294</v>
      </c>
      <c r="DJ5" s="210"/>
      <c r="DK5" s="212">
        <v>2</v>
      </c>
      <c r="DL5" s="212" t="s">
        <v>1082</v>
      </c>
      <c r="DM5" s="7"/>
      <c r="DN5" s="212">
        <v>0</v>
      </c>
      <c r="DO5" s="212">
        <v>0</v>
      </c>
      <c r="DP5" s="283" t="s">
        <v>38</v>
      </c>
      <c r="DQ5" s="212" t="s">
        <v>38</v>
      </c>
      <c r="DR5" s="11" t="s">
        <v>38</v>
      </c>
      <c r="DS5" s="11" t="s">
        <v>38</v>
      </c>
      <c r="DT5" s="11">
        <v>349</v>
      </c>
      <c r="DU5" s="11">
        <v>50.7</v>
      </c>
      <c r="DV5" s="11">
        <v>49.3</v>
      </c>
      <c r="DW5" s="11" t="s">
        <v>38</v>
      </c>
      <c r="DX5" s="11" t="s">
        <v>38</v>
      </c>
      <c r="DY5" s="11" t="s">
        <v>38</v>
      </c>
      <c r="DZ5" s="11" t="s">
        <v>38</v>
      </c>
      <c r="EA5" s="11">
        <v>0</v>
      </c>
      <c r="EB5" s="7"/>
      <c r="EC5" s="212">
        <v>3</v>
      </c>
      <c r="ED5" s="212">
        <v>1</v>
      </c>
      <c r="EE5" s="212">
        <v>9</v>
      </c>
      <c r="EF5" s="212"/>
      <c r="EG5" s="212">
        <v>3</v>
      </c>
      <c r="EH5" s="212">
        <v>1</v>
      </c>
      <c r="EI5" s="212">
        <v>170</v>
      </c>
      <c r="EJ5" s="212">
        <v>120</v>
      </c>
      <c r="EK5" s="84">
        <f>EJ5/(EI5*EI5*0.01*0.01)</f>
        <v>41.522491349480966</v>
      </c>
      <c r="EL5" s="212">
        <v>1</v>
      </c>
      <c r="EM5" s="283" t="s">
        <v>38</v>
      </c>
      <c r="EN5" s="212">
        <v>4</v>
      </c>
      <c r="EO5" s="212">
        <v>2</v>
      </c>
      <c r="EP5" s="248" t="s">
        <v>38</v>
      </c>
      <c r="EQ5" s="104"/>
      <c r="ER5" s="951">
        <v>5598</v>
      </c>
      <c r="ES5" s="557"/>
      <c r="ET5" s="557"/>
      <c r="EU5" s="557"/>
      <c r="EV5" s="557"/>
      <c r="EW5" s="557"/>
      <c r="EX5" s="592"/>
      <c r="EY5" s="592"/>
      <c r="EZ5" s="557"/>
      <c r="FA5" s="557"/>
      <c r="FB5" s="557"/>
      <c r="FC5" s="557"/>
      <c r="FD5" s="592"/>
      <c r="FE5" s="592"/>
      <c r="FF5" s="592"/>
      <c r="FG5" s="975"/>
      <c r="FH5" s="975"/>
      <c r="FI5" s="981" t="e">
        <v>#DIV/0!</v>
      </c>
      <c r="FJ5" s="982">
        <v>349</v>
      </c>
      <c r="FK5" s="553"/>
      <c r="FL5" s="114"/>
      <c r="FM5" s="7">
        <v>11.9</v>
      </c>
      <c r="FN5" s="216"/>
      <c r="FO5" s="114"/>
      <c r="FP5" s="157">
        <v>11.9</v>
      </c>
      <c r="FQ5" s="217"/>
      <c r="FR5" s="114"/>
      <c r="FS5" s="114"/>
      <c r="FT5" s="114"/>
      <c r="FU5" s="114"/>
      <c r="FV5" s="114"/>
      <c r="FW5" s="114"/>
      <c r="FX5" s="55"/>
      <c r="FY5" s="152"/>
      <c r="FZ5" s="213"/>
      <c r="GA5" s="214">
        <v>3.1226855910996192</v>
      </c>
      <c r="GB5" s="215"/>
      <c r="GC5" s="156"/>
      <c r="GD5" s="156"/>
      <c r="GE5" s="156"/>
      <c r="GF5" s="156"/>
      <c r="GG5" s="156"/>
      <c r="GH5" s="156"/>
      <c r="GI5" s="156"/>
      <c r="GJ5" s="156"/>
      <c r="GK5" s="156"/>
      <c r="GL5" s="156"/>
      <c r="GM5" s="156"/>
      <c r="GN5" s="156"/>
      <c r="GO5" s="156"/>
      <c r="GP5" s="156"/>
      <c r="GQ5" s="156"/>
      <c r="GR5" s="156"/>
      <c r="GS5" s="156"/>
      <c r="GT5" s="156"/>
      <c r="GU5" s="156"/>
      <c r="GV5" s="156"/>
      <c r="GW5" s="156"/>
      <c r="GX5" s="156"/>
      <c r="GY5" s="156"/>
      <c r="GZ5" s="156"/>
      <c r="HA5" s="156"/>
      <c r="HB5" s="156"/>
      <c r="HC5" s="156"/>
      <c r="HD5" s="156"/>
      <c r="HE5" s="156"/>
      <c r="HF5" s="156"/>
      <c r="HG5" s="156"/>
      <c r="HH5" s="156"/>
      <c r="HI5" s="156"/>
      <c r="HJ5" s="156"/>
      <c r="HK5" s="156"/>
      <c r="HL5" s="156"/>
      <c r="HM5" s="156"/>
      <c r="HN5" s="156"/>
      <c r="HO5" s="156"/>
      <c r="HP5" s="156"/>
      <c r="HQ5" s="156"/>
      <c r="HR5" s="156"/>
      <c r="HS5" s="156"/>
      <c r="HT5" s="156"/>
      <c r="HU5" s="156"/>
      <c r="HV5" s="156"/>
      <c r="HW5" s="156"/>
    </row>
    <row r="6" spans="1:231" x14ac:dyDescent="0.3">
      <c r="A6" s="7">
        <v>83</v>
      </c>
      <c r="B6" s="7">
        <f>COUNTIFS($D$3:D6,D6,$F$3:F6,F6)</f>
        <v>1</v>
      </c>
      <c r="C6" s="223">
        <v>6160</v>
      </c>
      <c r="D6" s="328" t="s">
        <v>915</v>
      </c>
      <c r="E6" s="20" t="s">
        <v>916</v>
      </c>
      <c r="F6" s="17">
        <v>475705417</v>
      </c>
      <c r="G6" s="11">
        <v>70</v>
      </c>
      <c r="H6" s="11" t="s">
        <v>486</v>
      </c>
      <c r="I6" s="18" t="s">
        <v>511</v>
      </c>
      <c r="J6" s="19" t="s">
        <v>35</v>
      </c>
      <c r="K6" s="55" t="s">
        <v>36</v>
      </c>
      <c r="L6" s="20">
        <v>7</v>
      </c>
      <c r="M6" s="20">
        <v>1</v>
      </c>
      <c r="N6" s="290"/>
      <c r="O6" s="290"/>
      <c r="P6" s="169" t="s">
        <v>488</v>
      </c>
      <c r="Q6" s="169"/>
      <c r="R6" s="796" t="s">
        <v>1331</v>
      </c>
      <c r="S6" s="179" t="s">
        <v>127</v>
      </c>
      <c r="T6" s="180" t="s">
        <v>445</v>
      </c>
      <c r="U6" s="181" t="s">
        <v>447</v>
      </c>
      <c r="V6" s="180" t="s">
        <v>127</v>
      </c>
      <c r="W6" s="188" t="s">
        <v>447</v>
      </c>
      <c r="X6" s="180" t="s">
        <v>447</v>
      </c>
      <c r="Y6" s="180" t="s">
        <v>502</v>
      </c>
      <c r="Z6" s="182"/>
      <c r="AA6" s="20"/>
      <c r="AB6" s="183">
        <v>156</v>
      </c>
      <c r="AC6" s="184"/>
      <c r="AD6" s="184"/>
      <c r="AE6" s="184"/>
      <c r="AF6" s="184"/>
      <c r="AG6" s="182" t="s">
        <v>444</v>
      </c>
      <c r="AH6" s="557"/>
      <c r="AI6" s="7">
        <v>78.8</v>
      </c>
      <c r="AJ6" s="7">
        <v>88.4</v>
      </c>
      <c r="AK6" s="189">
        <v>69.659199999999998</v>
      </c>
      <c r="AL6" s="7">
        <v>26244</v>
      </c>
      <c r="AM6" s="185">
        <v>14.996571428571428</v>
      </c>
      <c r="AN6" s="7">
        <v>4</v>
      </c>
      <c r="AO6" s="38">
        <v>13.1</v>
      </c>
      <c r="AP6" s="39">
        <v>82</v>
      </c>
      <c r="AQ6" s="40">
        <v>2</v>
      </c>
      <c r="AR6" s="41">
        <f t="shared" si="0"/>
        <v>97.1</v>
      </c>
      <c r="AS6" s="42">
        <f t="shared" si="1"/>
        <v>0.15975609756097561</v>
      </c>
      <c r="AT6" s="43">
        <f t="shared" si="2"/>
        <v>0.31951219512195123</v>
      </c>
      <c r="AU6" s="44">
        <f t="shared" si="3"/>
        <v>0.15595238095238095</v>
      </c>
      <c r="AV6" s="45">
        <v>11.945</v>
      </c>
      <c r="AW6" s="45">
        <f t="shared" si="4"/>
        <v>91.18320610687023</v>
      </c>
      <c r="AX6" s="46">
        <v>0.5</v>
      </c>
      <c r="AY6" s="45">
        <f t="shared" si="5"/>
        <v>3.8167938931297711</v>
      </c>
      <c r="AZ6" s="7">
        <v>14.8</v>
      </c>
      <c r="BA6" s="47" t="s">
        <v>121</v>
      </c>
      <c r="BB6" s="48">
        <v>0</v>
      </c>
      <c r="BC6" s="193">
        <v>0.11999999999999993</v>
      </c>
      <c r="BD6" s="193"/>
      <c r="BE6" s="186" t="s">
        <v>121</v>
      </c>
      <c r="BF6" s="186" t="s">
        <v>121</v>
      </c>
      <c r="BG6" s="186" t="s">
        <v>121</v>
      </c>
      <c r="BH6" s="186" t="s">
        <v>121</v>
      </c>
      <c r="BI6" s="196" t="s">
        <v>920</v>
      </c>
      <c r="BJ6" s="186" t="s">
        <v>121</v>
      </c>
      <c r="BK6" s="186" t="s">
        <v>121</v>
      </c>
      <c r="BL6" s="241" t="s">
        <v>121</v>
      </c>
      <c r="BM6" s="242" t="s">
        <v>121</v>
      </c>
      <c r="BN6" s="7" t="s">
        <v>121</v>
      </c>
      <c r="BO6" s="186" t="s">
        <v>121</v>
      </c>
      <c r="BP6" s="186" t="s">
        <v>121</v>
      </c>
      <c r="BQ6" s="196" t="s">
        <v>121</v>
      </c>
      <c r="BR6" s="197" t="s">
        <v>121</v>
      </c>
      <c r="BS6" s="80">
        <f t="shared" ref="BS6:BS37" si="7">BX6+BZ6</f>
        <v>39.299999999999997</v>
      </c>
      <c r="BT6" s="199">
        <v>94.4</v>
      </c>
      <c r="BU6" s="199" t="s">
        <v>121</v>
      </c>
      <c r="BV6" s="199">
        <f>100-BT6</f>
        <v>5.5999999999999943</v>
      </c>
      <c r="BW6" s="561">
        <f>BY6+CA6+CC6</f>
        <v>79.457999999999998</v>
      </c>
      <c r="BX6" s="199">
        <v>20</v>
      </c>
      <c r="BY6" s="84">
        <f>BX6*AP6/100</f>
        <v>16.399999999999999</v>
      </c>
      <c r="BZ6" s="199">
        <v>19.3</v>
      </c>
      <c r="CA6" s="84">
        <f>BZ6*AP6/100</f>
        <v>15.826000000000001</v>
      </c>
      <c r="CB6" s="199">
        <v>57.6</v>
      </c>
      <c r="CC6" s="84">
        <f>CB6*AP6/100</f>
        <v>47.231999999999999</v>
      </c>
      <c r="CD6" s="199"/>
      <c r="CE6" s="82">
        <v>98.2</v>
      </c>
      <c r="CG6" s="82">
        <v>83.5</v>
      </c>
      <c r="CH6" s="7"/>
      <c r="CI6" s="82">
        <v>18.2</v>
      </c>
      <c r="CJ6" s="82">
        <v>49</v>
      </c>
      <c r="CK6" s="7"/>
      <c r="CL6" s="45">
        <f t="shared" si="6"/>
        <v>1.0362694300518134</v>
      </c>
      <c r="CM6" s="7"/>
      <c r="CN6" s="7"/>
      <c r="CO6" s="618"/>
      <c r="CP6" s="13"/>
      <c r="CQ6" s="13"/>
      <c r="CR6" s="13"/>
      <c r="CS6" s="13"/>
      <c r="CT6" s="13"/>
      <c r="CU6" s="13"/>
      <c r="CV6" s="13"/>
      <c r="CW6" s="36"/>
      <c r="CX6" s="7"/>
      <c r="CY6" s="9" t="s">
        <v>510</v>
      </c>
      <c r="CZ6" s="9">
        <v>3</v>
      </c>
      <c r="DA6" s="9" t="s">
        <v>17</v>
      </c>
      <c r="DB6" s="9" t="s">
        <v>17</v>
      </c>
      <c r="DC6" s="35"/>
      <c r="DD6" s="35"/>
      <c r="DE6" s="945">
        <v>227.371499</v>
      </c>
      <c r="DF6" s="945">
        <v>31.645088119999997</v>
      </c>
      <c r="DG6" s="945">
        <v>0</v>
      </c>
      <c r="DH6" s="945">
        <v>23.113617160000018</v>
      </c>
      <c r="DI6" s="202" t="s">
        <v>294</v>
      </c>
      <c r="DJ6" s="260" t="s">
        <v>444</v>
      </c>
      <c r="DK6" s="261">
        <v>2</v>
      </c>
      <c r="DL6" s="203" t="s">
        <v>511</v>
      </c>
      <c r="DM6" s="7"/>
      <c r="DN6" s="203">
        <v>0</v>
      </c>
      <c r="DO6" s="203">
        <v>0</v>
      </c>
      <c r="DP6" s="204" t="s">
        <v>38</v>
      </c>
      <c r="DQ6" s="203" t="s">
        <v>38</v>
      </c>
      <c r="DR6" s="11" t="s">
        <v>38</v>
      </c>
      <c r="DS6" s="11" t="s">
        <v>38</v>
      </c>
      <c r="DT6" s="11">
        <v>156</v>
      </c>
      <c r="DU6" s="11">
        <v>7.7</v>
      </c>
      <c r="DV6" s="11">
        <v>92.3</v>
      </c>
      <c r="DW6" s="11" t="s">
        <v>38</v>
      </c>
      <c r="DX6" s="11" t="s">
        <v>38</v>
      </c>
      <c r="DY6" s="11" t="s">
        <v>38</v>
      </c>
      <c r="DZ6" s="11" t="s">
        <v>38</v>
      </c>
      <c r="EA6" s="11">
        <v>0</v>
      </c>
      <c r="EB6" s="7"/>
      <c r="EC6" s="205">
        <v>3</v>
      </c>
      <c r="ED6" s="260" t="s">
        <v>922</v>
      </c>
      <c r="EE6" s="203">
        <v>7</v>
      </c>
      <c r="EF6" s="203"/>
      <c r="EG6" s="203">
        <v>3</v>
      </c>
      <c r="EH6" s="203">
        <v>0</v>
      </c>
      <c r="EI6" s="203">
        <v>167</v>
      </c>
      <c r="EJ6" s="203">
        <v>80</v>
      </c>
      <c r="EK6" s="84">
        <f>EJ6/(EI6*EI6*0.01*0.01)</f>
        <v>28.685144680698485</v>
      </c>
      <c r="EL6" s="203">
        <v>1</v>
      </c>
      <c r="EM6" s="203" t="s">
        <v>38</v>
      </c>
      <c r="EN6" s="208" t="s">
        <v>38</v>
      </c>
      <c r="EO6" s="203">
        <v>2</v>
      </c>
      <c r="EP6" s="209" t="s">
        <v>38</v>
      </c>
      <c r="EQ6" s="104"/>
      <c r="ER6" s="951">
        <v>6160</v>
      </c>
      <c r="ES6" s="550"/>
      <c r="ET6" s="550"/>
      <c r="EU6" s="550"/>
      <c r="EV6" s="550"/>
      <c r="EW6" s="550"/>
      <c r="EX6" s="586"/>
      <c r="EY6" s="586"/>
      <c r="EZ6" s="550"/>
      <c r="FA6" s="550"/>
      <c r="FB6" s="550"/>
      <c r="FC6" s="550"/>
      <c r="FD6" s="586"/>
      <c r="FE6" s="586"/>
      <c r="FF6" s="586"/>
      <c r="FG6" s="974"/>
      <c r="FH6" s="974"/>
      <c r="FI6" s="981" t="e">
        <v>#DIV/0!</v>
      </c>
      <c r="FJ6" s="982">
        <v>156</v>
      </c>
      <c r="FK6" s="552" t="s">
        <v>444</v>
      </c>
      <c r="FL6" s="557"/>
      <c r="FM6" s="7">
        <v>78.8</v>
      </c>
      <c r="FN6" s="216"/>
      <c r="FO6" s="114"/>
      <c r="FP6" s="157">
        <v>78.8</v>
      </c>
      <c r="FQ6" s="217"/>
      <c r="FR6" s="114"/>
      <c r="FS6" s="114"/>
      <c r="FT6" s="114"/>
      <c r="FU6" s="114"/>
      <c r="FV6" s="114"/>
      <c r="FW6" s="114"/>
      <c r="FX6" s="55"/>
      <c r="FY6" s="152"/>
      <c r="FZ6" s="213"/>
      <c r="GA6" s="214">
        <v>0.12972994661888002</v>
      </c>
      <c r="GB6" s="215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6"/>
      <c r="GZ6" s="156"/>
      <c r="HA6" s="156"/>
      <c r="HB6" s="156"/>
      <c r="HC6" s="156"/>
      <c r="HD6" s="156"/>
      <c r="HE6" s="156"/>
      <c r="HF6" s="156"/>
      <c r="HG6" s="156"/>
      <c r="HH6" s="156"/>
      <c r="HI6" s="156"/>
      <c r="HJ6" s="156"/>
      <c r="HK6" s="156"/>
      <c r="HL6" s="156"/>
      <c r="HM6" s="156"/>
      <c r="HN6" s="156"/>
      <c r="HO6" s="156"/>
      <c r="HP6" s="156"/>
      <c r="HQ6" s="156"/>
      <c r="HR6" s="156"/>
      <c r="HS6" s="156"/>
      <c r="HT6" s="156"/>
      <c r="HU6" s="156"/>
      <c r="HV6" s="156"/>
      <c r="HW6" s="156"/>
    </row>
    <row r="7" spans="1:231" x14ac:dyDescent="0.3">
      <c r="A7" s="7">
        <v>147</v>
      </c>
      <c r="B7" s="7">
        <f>COUNTIFS($D$3:D7,D7,$F$3:F7,F7)</f>
        <v>1</v>
      </c>
      <c r="C7" s="223">
        <v>6612</v>
      </c>
      <c r="D7" s="328" t="s">
        <v>1009</v>
      </c>
      <c r="E7" s="20" t="s">
        <v>1010</v>
      </c>
      <c r="F7" s="17">
        <v>5508100653</v>
      </c>
      <c r="G7" s="11">
        <v>62</v>
      </c>
      <c r="H7" s="11" t="s">
        <v>1011</v>
      </c>
      <c r="I7" s="18" t="s">
        <v>1012</v>
      </c>
      <c r="J7" s="19" t="s">
        <v>35</v>
      </c>
      <c r="K7" s="55" t="s">
        <v>36</v>
      </c>
      <c r="L7" s="220">
        <v>7</v>
      </c>
      <c r="M7" s="20">
        <v>1</v>
      </c>
      <c r="N7" s="20"/>
      <c r="O7" s="20"/>
      <c r="P7" s="169" t="s">
        <v>726</v>
      </c>
      <c r="Q7" s="169"/>
      <c r="R7" s="796"/>
      <c r="S7" s="179" t="s">
        <v>127</v>
      </c>
      <c r="T7" s="180" t="s">
        <v>447</v>
      </c>
      <c r="U7" s="181" t="s">
        <v>495</v>
      </c>
      <c r="V7" s="180" t="s">
        <v>447</v>
      </c>
      <c r="W7" s="188" t="s">
        <v>496</v>
      </c>
      <c r="X7" s="180" t="s">
        <v>447</v>
      </c>
      <c r="Y7" s="180" t="s">
        <v>497</v>
      </c>
      <c r="Z7" s="182"/>
      <c r="AA7" s="20"/>
      <c r="AB7" s="224">
        <v>206</v>
      </c>
      <c r="AC7" s="225"/>
      <c r="AD7" s="225"/>
      <c r="AE7" s="225"/>
      <c r="AF7" s="225"/>
      <c r="AG7" s="219" t="s">
        <v>444</v>
      </c>
      <c r="AH7" s="114"/>
      <c r="AI7" s="7">
        <v>22</v>
      </c>
      <c r="AJ7" s="7">
        <v>40.799999999999997</v>
      </c>
      <c r="AK7" s="189">
        <v>8.9759999999999991</v>
      </c>
      <c r="AL7" s="7">
        <v>4310</v>
      </c>
      <c r="AM7" s="185">
        <v>2.4628571428571431</v>
      </c>
      <c r="AN7" s="7">
        <v>4</v>
      </c>
      <c r="AO7" s="38">
        <v>11.8</v>
      </c>
      <c r="AP7" s="39">
        <v>74.900000000000006</v>
      </c>
      <c r="AQ7" s="40">
        <v>10.6</v>
      </c>
      <c r="AR7" s="41">
        <f t="shared" si="0"/>
        <v>97.3</v>
      </c>
      <c r="AS7" s="42">
        <f t="shared" si="1"/>
        <v>0.157543391188251</v>
      </c>
      <c r="AT7" s="43">
        <f t="shared" si="2"/>
        <v>1.6699599465954607</v>
      </c>
      <c r="AU7" s="44">
        <f t="shared" si="3"/>
        <v>0.13801169590643275</v>
      </c>
      <c r="AV7" s="45">
        <v>11.01</v>
      </c>
      <c r="AW7" s="45">
        <f t="shared" si="4"/>
        <v>93.305084745762713</v>
      </c>
      <c r="AX7" s="46">
        <v>0.2</v>
      </c>
      <c r="AY7" s="45">
        <f t="shared" si="5"/>
        <v>1.6949152542372881</v>
      </c>
      <c r="AZ7" s="7"/>
      <c r="BA7" s="47" t="s">
        <v>121</v>
      </c>
      <c r="BB7" s="48"/>
      <c r="BC7" s="193">
        <v>0.18000000000000008</v>
      </c>
      <c r="BD7" s="193"/>
      <c r="BE7" s="7"/>
      <c r="BF7" s="7"/>
      <c r="BG7" s="7"/>
      <c r="BH7" s="7"/>
      <c r="BI7" s="48"/>
      <c r="BJ7" s="9">
        <v>51.7</v>
      </c>
      <c r="BK7" s="9">
        <v>47.6</v>
      </c>
      <c r="BL7" s="195">
        <v>1.0861344537815127</v>
      </c>
      <c r="BM7" s="82" t="s">
        <v>121</v>
      </c>
      <c r="BN7" s="7" t="s">
        <v>121</v>
      </c>
      <c r="BO7" s="9" t="s">
        <v>121</v>
      </c>
      <c r="BP7" s="7">
        <v>26.4</v>
      </c>
      <c r="BQ7" s="48">
        <v>26.9</v>
      </c>
      <c r="BR7" s="197">
        <v>1.018939393939394</v>
      </c>
      <c r="BS7" s="80">
        <f t="shared" si="7"/>
        <v>46.8</v>
      </c>
      <c r="BT7" s="199">
        <v>95.1</v>
      </c>
      <c r="BU7" s="199" t="s">
        <v>121</v>
      </c>
      <c r="BV7" s="198">
        <v>2.1000000000000014</v>
      </c>
      <c r="BW7" s="484">
        <v>44.5</v>
      </c>
      <c r="BX7" s="198">
        <v>12.9</v>
      </c>
      <c r="BY7" s="198">
        <v>5.8</v>
      </c>
      <c r="BZ7" s="198">
        <v>33.9</v>
      </c>
      <c r="CA7" s="198">
        <v>1.8</v>
      </c>
      <c r="CB7" s="198">
        <v>78</v>
      </c>
      <c r="CC7" s="198">
        <v>34.799999999999997</v>
      </c>
      <c r="CD7" s="198">
        <v>0.5</v>
      </c>
      <c r="CE7" s="82"/>
      <c r="CF7" s="82"/>
      <c r="CG7" s="82"/>
      <c r="CH7" s="82"/>
      <c r="CI7" s="82"/>
      <c r="CJ7" s="82"/>
      <c r="CK7" s="82"/>
      <c r="CL7" s="45">
        <f t="shared" si="6"/>
        <v>0.38053097345132747</v>
      </c>
      <c r="CM7" s="7"/>
      <c r="CN7" s="7"/>
      <c r="CO7" s="618"/>
      <c r="CP7" s="13"/>
      <c r="CQ7" s="13"/>
      <c r="CR7" s="13"/>
      <c r="CS7" s="13"/>
      <c r="CT7" s="13"/>
      <c r="CU7" s="13"/>
      <c r="CV7" s="13"/>
      <c r="CW7" s="36"/>
      <c r="CX7" s="7"/>
      <c r="CY7" s="9" t="s">
        <v>510</v>
      </c>
      <c r="CZ7" s="7">
        <v>3</v>
      </c>
      <c r="DA7" s="9" t="s">
        <v>884</v>
      </c>
      <c r="DB7" s="49" t="s">
        <v>884</v>
      </c>
      <c r="DC7" s="35"/>
      <c r="DD7" s="35"/>
      <c r="DE7" s="945"/>
      <c r="DF7" s="945"/>
      <c r="DG7" s="945"/>
      <c r="DH7" s="945"/>
      <c r="DI7" s="243" t="s">
        <v>297</v>
      </c>
      <c r="DJ7" s="539" t="s">
        <v>444</v>
      </c>
      <c r="DK7" s="540">
        <v>2</v>
      </c>
      <c r="DL7" s="541" t="s">
        <v>511</v>
      </c>
      <c r="DM7" s="541" t="s">
        <v>511</v>
      </c>
      <c r="DN7" s="541"/>
      <c r="DO7" s="541">
        <v>0</v>
      </c>
      <c r="DP7" s="541" t="s">
        <v>38</v>
      </c>
      <c r="DQ7" s="541" t="s">
        <v>38</v>
      </c>
      <c r="DR7" s="11" t="s">
        <v>38</v>
      </c>
      <c r="DS7" s="11" t="s">
        <v>38</v>
      </c>
      <c r="DT7" s="11">
        <v>206</v>
      </c>
      <c r="DU7" s="11">
        <v>33.5</v>
      </c>
      <c r="DV7" s="11">
        <v>66.5</v>
      </c>
      <c r="DW7" s="11" t="s">
        <v>38</v>
      </c>
      <c r="DX7" s="11" t="s">
        <v>38</v>
      </c>
      <c r="DY7" s="11" t="s">
        <v>38</v>
      </c>
      <c r="DZ7" s="11" t="s">
        <v>38</v>
      </c>
      <c r="EA7" s="11">
        <v>0</v>
      </c>
      <c r="EB7" s="7"/>
      <c r="EC7" s="542">
        <v>3</v>
      </c>
      <c r="ED7" s="541" t="s">
        <v>1054</v>
      </c>
      <c r="EE7" s="541">
        <v>9</v>
      </c>
      <c r="EF7" s="541">
        <v>10</v>
      </c>
      <c r="EG7" s="541">
        <v>2</v>
      </c>
      <c r="EH7" s="541">
        <v>1</v>
      </c>
      <c r="EI7" s="541">
        <v>180</v>
      </c>
      <c r="EJ7" s="541">
        <v>83</v>
      </c>
      <c r="EK7" s="84">
        <f>EJ7/(EI7*EI7*0.01*0.01)</f>
        <v>25.617283950617281</v>
      </c>
      <c r="EL7" s="541">
        <v>1</v>
      </c>
      <c r="EM7" s="541" t="s">
        <v>38</v>
      </c>
      <c r="EN7" s="543">
        <v>2</v>
      </c>
      <c r="EO7" s="541">
        <v>2</v>
      </c>
      <c r="EP7" s="544" t="s">
        <v>38</v>
      </c>
      <c r="EQ7" s="541" t="s">
        <v>38</v>
      </c>
      <c r="ER7" s="951">
        <v>6612</v>
      </c>
      <c r="ES7" s="550"/>
      <c r="ET7" s="550"/>
      <c r="EU7" s="550"/>
      <c r="EV7" s="550"/>
      <c r="EW7" s="550"/>
      <c r="EX7" s="586"/>
      <c r="EY7" s="586"/>
      <c r="EZ7" s="550"/>
      <c r="FA7" s="550"/>
      <c r="FB7" s="550"/>
      <c r="FC7" s="550"/>
      <c r="FD7" s="586"/>
      <c r="FE7" s="586"/>
      <c r="FF7" s="586"/>
      <c r="FG7" s="974"/>
      <c r="FH7" s="974"/>
      <c r="FI7" s="981"/>
      <c r="FJ7" s="983">
        <v>206</v>
      </c>
      <c r="FK7" s="553" t="s">
        <v>444</v>
      </c>
      <c r="FL7" s="114"/>
      <c r="FM7" s="7"/>
      <c r="FN7" s="216"/>
      <c r="FO7" s="114"/>
      <c r="FP7" s="157"/>
      <c r="FQ7" s="217"/>
      <c r="FR7" s="114"/>
      <c r="FS7" s="114"/>
      <c r="FT7" s="114"/>
      <c r="FU7" s="114"/>
      <c r="FV7" s="114"/>
      <c r="FW7" s="114"/>
      <c r="FX7" s="55"/>
      <c r="FY7" s="152"/>
      <c r="FZ7" s="213"/>
      <c r="GA7" s="11"/>
      <c r="GB7" s="215"/>
      <c r="GC7" s="156"/>
      <c r="GD7" s="156"/>
      <c r="GE7" s="156"/>
      <c r="GF7" s="156"/>
      <c r="GG7" s="156"/>
      <c r="GH7" s="156"/>
      <c r="GI7" s="156"/>
      <c r="GJ7" s="156"/>
      <c r="GK7" s="156"/>
      <c r="GL7" s="156"/>
      <c r="GM7" s="156"/>
      <c r="GN7" s="156"/>
      <c r="GO7" s="156"/>
      <c r="GP7" s="156"/>
      <c r="GQ7" s="156"/>
      <c r="GR7" s="156"/>
      <c r="GS7" s="156"/>
      <c r="GT7" s="156"/>
      <c r="GU7" s="156"/>
      <c r="GV7" s="156"/>
      <c r="GW7" s="156"/>
      <c r="GX7" s="156"/>
      <c r="GY7" s="156"/>
      <c r="GZ7" s="156"/>
      <c r="HA7" s="156"/>
      <c r="HB7" s="156"/>
      <c r="HC7" s="156"/>
      <c r="HD7" s="156"/>
      <c r="HE7" s="156"/>
      <c r="HF7" s="156"/>
      <c r="HG7" s="156"/>
      <c r="HH7" s="156"/>
      <c r="HI7" s="156"/>
      <c r="HJ7" s="156"/>
      <c r="HK7" s="156"/>
      <c r="HL7" s="156"/>
      <c r="HM7" s="156"/>
      <c r="HN7" s="156"/>
      <c r="HO7" s="156"/>
      <c r="HP7" s="156"/>
      <c r="HQ7" s="156"/>
      <c r="HR7" s="156"/>
      <c r="HS7" s="156"/>
      <c r="HT7" s="156"/>
      <c r="HU7" s="156"/>
      <c r="HV7" s="156"/>
      <c r="HW7" s="156"/>
    </row>
    <row r="8" spans="1:231" x14ac:dyDescent="0.3">
      <c r="A8" s="7">
        <v>162</v>
      </c>
      <c r="B8" s="7">
        <f>COUNTIFS($D$3:D8,D8,$F$3:F8,F8)</f>
        <v>1</v>
      </c>
      <c r="C8" s="223">
        <v>6702</v>
      </c>
      <c r="D8" s="328" t="s">
        <v>940</v>
      </c>
      <c r="E8" s="20" t="s">
        <v>941</v>
      </c>
      <c r="F8" s="17">
        <v>6710291324</v>
      </c>
      <c r="G8" s="11">
        <v>50</v>
      </c>
      <c r="H8" s="11" t="s">
        <v>942</v>
      </c>
      <c r="I8" s="18" t="s">
        <v>511</v>
      </c>
      <c r="J8" s="19" t="s">
        <v>35</v>
      </c>
      <c r="K8" s="55" t="s">
        <v>36</v>
      </c>
      <c r="L8" s="20">
        <v>10</v>
      </c>
      <c r="M8" s="20">
        <v>3</v>
      </c>
      <c r="N8" s="20"/>
      <c r="O8" s="20"/>
      <c r="P8" s="169" t="s">
        <v>726</v>
      </c>
      <c r="Q8" s="169"/>
      <c r="R8" s="796"/>
      <c r="S8" s="50" t="s">
        <v>959</v>
      </c>
      <c r="T8" s="51" t="s">
        <v>447</v>
      </c>
      <c r="U8" s="318" t="s">
        <v>495</v>
      </c>
      <c r="V8" s="51" t="s">
        <v>447</v>
      </c>
      <c r="W8" s="268" t="s">
        <v>496</v>
      </c>
      <c r="X8" s="51" t="s">
        <v>447</v>
      </c>
      <c r="Y8" s="51" t="s">
        <v>124</v>
      </c>
      <c r="Z8" s="269"/>
      <c r="AA8" s="270"/>
      <c r="AB8" s="183">
        <v>470</v>
      </c>
      <c r="AC8" s="184"/>
      <c r="AD8" s="184"/>
      <c r="AE8" s="184"/>
      <c r="AF8" s="184"/>
      <c r="AG8" s="319" t="s">
        <v>128</v>
      </c>
      <c r="AH8" s="220" t="s">
        <v>960</v>
      </c>
      <c r="AI8" s="7">
        <v>94.9</v>
      </c>
      <c r="AJ8" s="7">
        <v>28.9</v>
      </c>
      <c r="AK8" s="189">
        <v>27.426100000000002</v>
      </c>
      <c r="AL8" s="7">
        <v>4854</v>
      </c>
      <c r="AM8" s="185">
        <v>1.4561999999999999</v>
      </c>
      <c r="AN8" s="7">
        <v>3</v>
      </c>
      <c r="AO8" s="38">
        <v>7.6</v>
      </c>
      <c r="AP8" s="39">
        <v>80.599999999999994</v>
      </c>
      <c r="AQ8" s="40">
        <v>5.0999999999999996</v>
      </c>
      <c r="AR8" s="41">
        <f t="shared" si="0"/>
        <v>93.299999999999983</v>
      </c>
      <c r="AS8" s="42">
        <f t="shared" si="1"/>
        <v>9.4292803970223327E-2</v>
      </c>
      <c r="AT8" s="43">
        <f t="shared" si="2"/>
        <v>0.48089330024813892</v>
      </c>
      <c r="AU8" s="44">
        <f t="shared" si="3"/>
        <v>8.8681446907817971E-2</v>
      </c>
      <c r="AV8" s="45">
        <v>7.0199999999999987</v>
      </c>
      <c r="AW8" s="45">
        <f t="shared" si="4"/>
        <v>92.368421052631575</v>
      </c>
      <c r="AX8" s="46">
        <v>0.2</v>
      </c>
      <c r="AY8" s="84">
        <f t="shared" si="5"/>
        <v>2.6315789473684212</v>
      </c>
      <c r="AZ8" s="7"/>
      <c r="BA8" s="47" t="s">
        <v>121</v>
      </c>
      <c r="BB8" s="48"/>
      <c r="BC8" s="193">
        <v>1.1000000000000001</v>
      </c>
      <c r="BD8" s="193"/>
      <c r="BE8" s="7"/>
      <c r="BF8" s="7"/>
      <c r="BG8" s="7"/>
      <c r="BH8" s="7"/>
      <c r="BI8" s="48"/>
      <c r="BJ8" s="9">
        <v>68.2</v>
      </c>
      <c r="BK8" s="9">
        <v>31.8</v>
      </c>
      <c r="BL8" s="195">
        <v>2.1446540880503147</v>
      </c>
      <c r="BM8" s="82" t="s">
        <v>121</v>
      </c>
      <c r="BN8" s="7" t="s">
        <v>121</v>
      </c>
      <c r="BO8" s="9" t="s">
        <v>121</v>
      </c>
      <c r="BP8" s="7">
        <v>13.8</v>
      </c>
      <c r="BQ8" s="48">
        <v>11.1</v>
      </c>
      <c r="BR8" s="197">
        <v>0.80434782608695643</v>
      </c>
      <c r="BS8" s="80">
        <f t="shared" si="7"/>
        <v>17.77</v>
      </c>
      <c r="BT8" s="199">
        <v>94.1</v>
      </c>
      <c r="BU8" s="199" t="s">
        <v>121</v>
      </c>
      <c r="BV8" s="199">
        <f>100-BT8</f>
        <v>5.9000000000000057</v>
      </c>
      <c r="BW8" s="561">
        <f>BY8+CA8+CC8</f>
        <v>80.575819999999993</v>
      </c>
      <c r="BX8" s="199">
        <v>2.37</v>
      </c>
      <c r="BY8" s="84">
        <f>BX8*AP8/100</f>
        <v>1.9102199999999998</v>
      </c>
      <c r="BZ8" s="199">
        <v>15.4</v>
      </c>
      <c r="CA8" s="84">
        <f>BZ8*AP8/100</f>
        <v>12.4124</v>
      </c>
      <c r="CB8" s="199">
        <v>82.2</v>
      </c>
      <c r="CC8" s="84">
        <f>CB8*AP8/100</f>
        <v>66.253199999999993</v>
      </c>
      <c r="CD8" s="306"/>
      <c r="CE8" s="82">
        <v>97</v>
      </c>
      <c r="CF8" s="240"/>
      <c r="CG8" s="82">
        <v>99.3</v>
      </c>
      <c r="CH8" s="82"/>
      <c r="CI8" s="82">
        <v>80.900000000000006</v>
      </c>
      <c r="CJ8" s="82">
        <v>84.2</v>
      </c>
      <c r="CK8" s="82"/>
      <c r="CL8" s="45">
        <f t="shared" si="6"/>
        <v>0.15389610389610389</v>
      </c>
      <c r="CM8" s="7"/>
      <c r="CN8" s="7"/>
      <c r="CO8" s="618"/>
      <c r="CP8" s="13"/>
      <c r="CQ8" s="13"/>
      <c r="CR8" s="13"/>
      <c r="CS8" s="13"/>
      <c r="CT8" s="13"/>
      <c r="CU8" s="13"/>
      <c r="CV8" s="13"/>
      <c r="CW8" s="36"/>
      <c r="CX8" s="7"/>
      <c r="CY8" s="9" t="s">
        <v>510</v>
      </c>
      <c r="CZ8" s="9">
        <v>3</v>
      </c>
      <c r="DA8" s="9" t="s">
        <v>884</v>
      </c>
      <c r="DB8" s="49" t="s">
        <v>884</v>
      </c>
      <c r="DC8" s="35"/>
      <c r="DD8" s="35"/>
      <c r="DE8" s="945">
        <v>242.53917879999972</v>
      </c>
      <c r="DF8" s="945">
        <v>26.64324603</v>
      </c>
      <c r="DG8" s="945">
        <v>0</v>
      </c>
      <c r="DH8" s="945">
        <v>33.233232639999983</v>
      </c>
      <c r="DI8" s="243" t="s">
        <v>297</v>
      </c>
      <c r="DJ8" s="244" t="s">
        <v>128</v>
      </c>
      <c r="DK8" s="245">
        <v>2</v>
      </c>
      <c r="DL8" s="212" t="s">
        <v>511</v>
      </c>
      <c r="DM8" s="212" t="s">
        <v>511</v>
      </c>
      <c r="DN8" s="212"/>
      <c r="DO8" s="212">
        <v>0</v>
      </c>
      <c r="DP8" s="249" t="s">
        <v>38</v>
      </c>
      <c r="DQ8" s="212" t="s">
        <v>38</v>
      </c>
      <c r="DR8" s="11">
        <v>0.6</v>
      </c>
      <c r="DS8" s="11" t="s">
        <v>38</v>
      </c>
      <c r="DT8" s="11">
        <v>470</v>
      </c>
      <c r="DU8" s="11">
        <v>5.2999999999999999E-2</v>
      </c>
      <c r="DV8" s="11">
        <v>0.94699999999999995</v>
      </c>
      <c r="DW8" s="11" t="s">
        <v>38</v>
      </c>
      <c r="DX8" s="11" t="s">
        <v>38</v>
      </c>
      <c r="DY8" s="11" t="s">
        <v>38</v>
      </c>
      <c r="DZ8" s="11" t="s">
        <v>38</v>
      </c>
      <c r="EA8" s="11">
        <v>0</v>
      </c>
      <c r="EB8" s="7"/>
      <c r="EC8" s="246">
        <v>3</v>
      </c>
      <c r="ED8" s="212">
        <v>3</v>
      </c>
      <c r="EE8" s="212">
        <v>10</v>
      </c>
      <c r="EF8" s="212">
        <v>20</v>
      </c>
      <c r="EG8" s="212">
        <v>2</v>
      </c>
      <c r="EH8" s="212">
        <v>0</v>
      </c>
      <c r="EI8" s="212">
        <v>176</v>
      </c>
      <c r="EJ8" s="212">
        <v>69</v>
      </c>
      <c r="EK8" s="84">
        <f>EJ8/(EI8*EI8*0.01*0.01)</f>
        <v>22.275309917355372</v>
      </c>
      <c r="EL8" s="212">
        <v>1</v>
      </c>
      <c r="EM8" s="249" t="s">
        <v>38</v>
      </c>
      <c r="EN8" s="247">
        <v>2</v>
      </c>
      <c r="EO8" s="212">
        <v>1</v>
      </c>
      <c r="EP8" s="248" t="s">
        <v>38</v>
      </c>
      <c r="EQ8" s="212" t="s">
        <v>38</v>
      </c>
      <c r="ER8" s="951">
        <v>6702</v>
      </c>
      <c r="ES8" s="921"/>
      <c r="ET8" s="921"/>
      <c r="EU8" s="921"/>
      <c r="EV8" s="921"/>
      <c r="EW8" s="921"/>
      <c r="EX8" s="960"/>
      <c r="EY8" s="960"/>
      <c r="EZ8" s="921"/>
      <c r="FA8" s="921"/>
      <c r="FB8" s="921"/>
      <c r="FC8" s="921"/>
      <c r="FD8" s="960"/>
      <c r="FE8" s="960"/>
      <c r="FF8" s="960"/>
      <c r="FG8" s="977"/>
      <c r="FH8" s="977"/>
      <c r="FI8" s="981"/>
      <c r="FJ8" s="982">
        <v>470</v>
      </c>
      <c r="FK8" s="555" t="s">
        <v>1332</v>
      </c>
      <c r="FL8" s="114"/>
      <c r="FM8" s="7"/>
      <c r="FN8" s="216"/>
      <c r="FO8" s="114"/>
      <c r="FP8" s="157"/>
      <c r="FQ8" s="217"/>
      <c r="FR8" s="114"/>
      <c r="FS8" s="114"/>
      <c r="FT8" s="114"/>
      <c r="FU8" s="114"/>
      <c r="FV8" s="114"/>
      <c r="FW8" s="114"/>
      <c r="FX8" s="55"/>
      <c r="FY8" s="152"/>
      <c r="FZ8" s="213"/>
      <c r="GA8" s="214">
        <v>0.15576861529466002</v>
      </c>
      <c r="GB8" s="215"/>
      <c r="GC8" s="156"/>
      <c r="GD8" s="156"/>
      <c r="GE8" s="156"/>
      <c r="GF8" s="156"/>
      <c r="GG8" s="156"/>
      <c r="GH8" s="156"/>
      <c r="GI8" s="156"/>
      <c r="GJ8" s="156"/>
      <c r="GK8" s="156"/>
      <c r="GL8" s="156"/>
      <c r="GM8" s="156"/>
      <c r="GN8" s="156"/>
      <c r="GO8" s="156"/>
      <c r="GP8" s="156"/>
      <c r="GQ8" s="156"/>
      <c r="GR8" s="156"/>
      <c r="GS8" s="156"/>
      <c r="GT8" s="156"/>
      <c r="GU8" s="156"/>
      <c r="GV8" s="156"/>
      <c r="GW8" s="156"/>
      <c r="GX8" s="156"/>
      <c r="GY8" s="156"/>
      <c r="GZ8" s="156"/>
      <c r="HA8" s="156"/>
      <c r="HB8" s="156"/>
      <c r="HC8" s="156"/>
      <c r="HD8" s="156"/>
      <c r="HE8" s="156"/>
      <c r="HF8" s="156"/>
      <c r="HG8" s="156"/>
      <c r="HH8" s="156"/>
      <c r="HI8" s="156"/>
      <c r="HJ8" s="156"/>
      <c r="HK8" s="156"/>
      <c r="HL8" s="156"/>
      <c r="HM8" s="156"/>
      <c r="HN8" s="156"/>
      <c r="HO8" s="156"/>
      <c r="HP8" s="156"/>
      <c r="HQ8" s="156"/>
      <c r="HR8" s="156"/>
      <c r="HS8" s="156"/>
      <c r="HT8" s="156"/>
      <c r="HU8" s="156"/>
      <c r="HV8" s="156"/>
      <c r="HW8" s="156"/>
    </row>
    <row r="9" spans="1:231" x14ac:dyDescent="0.3">
      <c r="A9" s="7">
        <v>176</v>
      </c>
      <c r="B9" s="7">
        <f>COUNTIFS($D$3:D9,D9,$F$3:F9,F9)</f>
        <v>1</v>
      </c>
      <c r="C9" s="223">
        <v>6787</v>
      </c>
      <c r="D9" s="328" t="s">
        <v>1053</v>
      </c>
      <c r="E9" s="20" t="s">
        <v>816</v>
      </c>
      <c r="F9" s="17">
        <v>430828463</v>
      </c>
      <c r="G9" s="11">
        <v>74</v>
      </c>
      <c r="H9" s="11" t="s">
        <v>646</v>
      </c>
      <c r="I9" s="18" t="s">
        <v>511</v>
      </c>
      <c r="J9" s="19" t="s">
        <v>35</v>
      </c>
      <c r="K9" s="55" t="s">
        <v>36</v>
      </c>
      <c r="L9" s="20">
        <v>19</v>
      </c>
      <c r="M9" s="20">
        <v>5</v>
      </c>
      <c r="N9" s="20"/>
      <c r="O9" s="20"/>
      <c r="P9" s="169" t="s">
        <v>647</v>
      </c>
      <c r="Q9" s="169"/>
      <c r="R9" s="796"/>
      <c r="S9" s="179" t="s">
        <v>127</v>
      </c>
      <c r="T9" s="338" t="s">
        <v>695</v>
      </c>
      <c r="U9" s="181" t="s">
        <v>495</v>
      </c>
      <c r="V9" s="180" t="s">
        <v>447</v>
      </c>
      <c r="W9" s="188" t="s">
        <v>496</v>
      </c>
      <c r="X9" s="180" t="s">
        <v>447</v>
      </c>
      <c r="Y9" s="180" t="s">
        <v>124</v>
      </c>
      <c r="Z9" s="182"/>
      <c r="AA9" s="20"/>
      <c r="AB9" s="183">
        <v>459</v>
      </c>
      <c r="AC9" s="184"/>
      <c r="AD9" s="184"/>
      <c r="AE9" s="184"/>
      <c r="AF9" s="184"/>
      <c r="AG9" s="219" t="s">
        <v>444</v>
      </c>
      <c r="AH9" s="557"/>
      <c r="AI9" s="7">
        <v>58.7</v>
      </c>
      <c r="AJ9" s="7">
        <v>57</v>
      </c>
      <c r="AK9" s="189">
        <v>33.459000000000003</v>
      </c>
      <c r="AL9" s="7">
        <v>12698</v>
      </c>
      <c r="AM9" s="185">
        <v>2.6732631578947368</v>
      </c>
      <c r="AN9" s="7">
        <v>4</v>
      </c>
      <c r="AO9" s="38">
        <v>16.399999999999999</v>
      </c>
      <c r="AP9" s="39">
        <v>71.099999999999994</v>
      </c>
      <c r="AQ9" s="40">
        <v>6.56</v>
      </c>
      <c r="AR9" s="41">
        <f t="shared" si="0"/>
        <v>94.06</v>
      </c>
      <c r="AS9" s="42">
        <f t="shared" si="1"/>
        <v>0.23066104078762306</v>
      </c>
      <c r="AT9" s="43">
        <f t="shared" si="2"/>
        <v>1.5131364275668071</v>
      </c>
      <c r="AU9" s="44">
        <f t="shared" si="3"/>
        <v>0.21117692505794489</v>
      </c>
      <c r="AV9" s="45">
        <v>14.38</v>
      </c>
      <c r="AW9" s="45">
        <f t="shared" si="4"/>
        <v>87.682926829268297</v>
      </c>
      <c r="AX9" s="46">
        <v>1.2</v>
      </c>
      <c r="AY9" s="84">
        <f t="shared" si="5"/>
        <v>7.3170731707317076</v>
      </c>
      <c r="AZ9" s="7"/>
      <c r="BA9" s="47"/>
      <c r="BB9" s="48"/>
      <c r="BC9" s="193">
        <v>1.1999999999999997</v>
      </c>
      <c r="BD9" s="193"/>
      <c r="BE9" s="7"/>
      <c r="BF9" s="7"/>
      <c r="BG9" s="7"/>
      <c r="BH9" s="7"/>
      <c r="BI9" s="48"/>
      <c r="BJ9" s="9">
        <v>59.2</v>
      </c>
      <c r="BK9" s="9">
        <v>40</v>
      </c>
      <c r="BL9" s="195">
        <v>1.48</v>
      </c>
      <c r="BM9" s="82" t="s">
        <v>121</v>
      </c>
      <c r="BN9" s="7" t="s">
        <v>121</v>
      </c>
      <c r="BO9" s="9" t="s">
        <v>121</v>
      </c>
      <c r="BP9" s="7">
        <v>14.8</v>
      </c>
      <c r="BQ9" s="48">
        <v>19.3</v>
      </c>
      <c r="BR9" s="197">
        <v>1.3040540540540539</v>
      </c>
      <c r="BS9" s="80">
        <f t="shared" si="7"/>
        <v>42.3</v>
      </c>
      <c r="BT9" s="199">
        <v>79.900000000000006</v>
      </c>
      <c r="BU9" s="199" t="s">
        <v>121</v>
      </c>
      <c r="BV9" s="198">
        <v>7.5</v>
      </c>
      <c r="BW9" s="563">
        <v>33</v>
      </c>
      <c r="BX9" s="198">
        <v>19.8</v>
      </c>
      <c r="BY9" s="198">
        <v>6.5</v>
      </c>
      <c r="BZ9" s="198">
        <v>22.5</v>
      </c>
      <c r="CA9" s="198">
        <v>7.4</v>
      </c>
      <c r="CB9" s="198">
        <v>35.200000000000003</v>
      </c>
      <c r="CC9" s="198">
        <v>11.6</v>
      </c>
      <c r="CD9" s="198">
        <v>1.2</v>
      </c>
      <c r="CE9" s="7"/>
      <c r="CF9" s="7"/>
      <c r="CG9" s="7"/>
      <c r="CH9" s="7"/>
      <c r="CI9" s="7"/>
      <c r="CJ9" s="7"/>
      <c r="CK9" s="7"/>
      <c r="CL9" s="45">
        <f t="shared" si="6"/>
        <v>0.88</v>
      </c>
      <c r="CM9" s="7"/>
      <c r="CN9" s="7"/>
      <c r="CO9" s="618"/>
      <c r="CP9" s="13"/>
      <c r="CQ9" s="13"/>
      <c r="CR9" s="13"/>
      <c r="CS9" s="13"/>
      <c r="CT9" s="13"/>
      <c r="CU9" s="13"/>
      <c r="CV9" s="13"/>
      <c r="CW9" s="36"/>
      <c r="CX9" s="7"/>
      <c r="CY9" s="9" t="s">
        <v>510</v>
      </c>
      <c r="CZ9" s="9">
        <v>3</v>
      </c>
      <c r="DA9" s="9" t="s">
        <v>884</v>
      </c>
      <c r="DB9" s="49" t="s">
        <v>884</v>
      </c>
      <c r="DC9" s="35"/>
      <c r="DD9" s="35"/>
      <c r="DE9" s="945"/>
      <c r="DF9" s="945"/>
      <c r="DG9" s="945"/>
      <c r="DH9" s="945"/>
      <c r="DI9" s="243" t="s">
        <v>297</v>
      </c>
      <c r="DJ9" s="244" t="s">
        <v>444</v>
      </c>
      <c r="DK9" s="245">
        <v>2</v>
      </c>
      <c r="DL9" s="212" t="s">
        <v>511</v>
      </c>
      <c r="DM9" s="212" t="s">
        <v>511</v>
      </c>
      <c r="DN9" s="212"/>
      <c r="DO9" s="212">
        <v>0</v>
      </c>
      <c r="DP9" s="212" t="s">
        <v>38</v>
      </c>
      <c r="DQ9" s="212" t="s">
        <v>38</v>
      </c>
      <c r="DR9" s="11" t="s">
        <v>38</v>
      </c>
      <c r="DS9" s="11" t="s">
        <v>38</v>
      </c>
      <c r="DT9" s="11">
        <v>459</v>
      </c>
      <c r="DU9" s="11">
        <v>0.10199999999999999</v>
      </c>
      <c r="DV9" s="11">
        <v>0.89800000000000002</v>
      </c>
      <c r="DW9" s="11" t="s">
        <v>38</v>
      </c>
      <c r="DX9" s="11" t="s">
        <v>38</v>
      </c>
      <c r="DY9" s="11" t="s">
        <v>38</v>
      </c>
      <c r="DZ9" s="11" t="s">
        <v>38</v>
      </c>
      <c r="EA9" s="11">
        <v>0</v>
      </c>
      <c r="EB9" s="7"/>
      <c r="EC9" s="246">
        <v>3</v>
      </c>
      <c r="ED9" s="212">
        <v>5</v>
      </c>
      <c r="EE9" s="212">
        <v>19</v>
      </c>
      <c r="EF9" s="212">
        <v>60</v>
      </c>
      <c r="EG9" s="212">
        <v>3</v>
      </c>
      <c r="EH9" s="212">
        <v>0</v>
      </c>
      <c r="EI9" s="212" t="s">
        <v>38</v>
      </c>
      <c r="EJ9" s="212" t="s">
        <v>38</v>
      </c>
      <c r="EK9" s="309" t="s">
        <v>38</v>
      </c>
      <c r="EL9" s="212">
        <v>2</v>
      </c>
      <c r="EM9" s="249" t="s">
        <v>38</v>
      </c>
      <c r="EN9" s="247">
        <v>3</v>
      </c>
      <c r="EO9" s="212">
        <v>2</v>
      </c>
      <c r="EP9" s="248" t="s">
        <v>38</v>
      </c>
      <c r="EQ9" s="212" t="s">
        <v>38</v>
      </c>
      <c r="ER9" s="951">
        <v>6787</v>
      </c>
      <c r="ES9" s="550"/>
      <c r="ET9" s="550"/>
      <c r="EU9" s="550"/>
      <c r="EV9" s="550"/>
      <c r="EW9" s="550"/>
      <c r="EX9" s="586"/>
      <c r="EY9" s="586"/>
      <c r="EZ9" s="550"/>
      <c r="FA9" s="550"/>
      <c r="FB9" s="550"/>
      <c r="FC9" s="550"/>
      <c r="FD9" s="586"/>
      <c r="FE9" s="586"/>
      <c r="FF9" s="586"/>
      <c r="FG9" s="974"/>
      <c r="FH9" s="974"/>
      <c r="FI9" s="981"/>
      <c r="FJ9" s="982">
        <v>459</v>
      </c>
      <c r="FK9" s="553" t="s">
        <v>444</v>
      </c>
      <c r="FL9" s="557"/>
      <c r="FM9" s="7"/>
      <c r="FN9" s="216"/>
      <c r="FO9" s="114"/>
      <c r="FP9" s="157"/>
      <c r="FQ9" s="217"/>
      <c r="FR9" s="114"/>
      <c r="FS9" s="114"/>
      <c r="FT9" s="114"/>
      <c r="FU9" s="114"/>
      <c r="FV9" s="114"/>
      <c r="FW9" s="114"/>
      <c r="FX9" s="55"/>
      <c r="FY9" s="152"/>
      <c r="FZ9" s="213"/>
      <c r="GA9" s="11"/>
      <c r="GB9" s="215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</row>
    <row r="10" spans="1:231" x14ac:dyDescent="0.3">
      <c r="A10" s="7">
        <v>207</v>
      </c>
      <c r="B10" s="7">
        <f>COUNTIFS($D$3:D10,D10,$F$3:F10,F10)</f>
        <v>1</v>
      </c>
      <c r="C10" s="223">
        <v>6980</v>
      </c>
      <c r="D10" s="328" t="s">
        <v>933</v>
      </c>
      <c r="E10" s="20" t="s">
        <v>687</v>
      </c>
      <c r="F10" s="17">
        <v>7303063713</v>
      </c>
      <c r="G10" s="11">
        <v>44</v>
      </c>
      <c r="H10" s="11" t="s">
        <v>1189</v>
      </c>
      <c r="I10" s="18" t="s">
        <v>1070</v>
      </c>
      <c r="J10" s="19" t="s">
        <v>35</v>
      </c>
      <c r="K10" s="55" t="s">
        <v>36</v>
      </c>
      <c r="L10" s="20">
        <v>10</v>
      </c>
      <c r="M10" s="20">
        <v>2</v>
      </c>
      <c r="N10" s="20"/>
      <c r="O10" s="20"/>
      <c r="P10" s="169" t="s">
        <v>514</v>
      </c>
      <c r="Q10" s="169"/>
      <c r="R10" s="796"/>
      <c r="S10" s="50" t="s">
        <v>127</v>
      </c>
      <c r="T10" s="51" t="s">
        <v>124</v>
      </c>
      <c r="U10" s="267" t="s">
        <v>520</v>
      </c>
      <c r="V10" s="51" t="s">
        <v>124</v>
      </c>
      <c r="W10" s="268" t="s">
        <v>496</v>
      </c>
      <c r="X10" s="51" t="s">
        <v>124</v>
      </c>
      <c r="Y10" s="51" t="s">
        <v>124</v>
      </c>
      <c r="Z10" s="269"/>
      <c r="AA10" s="270"/>
      <c r="AB10" s="224">
        <v>616</v>
      </c>
      <c r="AC10" s="225"/>
      <c r="AD10" s="225"/>
      <c r="AE10" s="225"/>
      <c r="AF10" s="225"/>
      <c r="AG10" s="319" t="s">
        <v>128</v>
      </c>
      <c r="AH10" s="182" t="s">
        <v>1190</v>
      </c>
      <c r="AI10" s="7">
        <v>29.2</v>
      </c>
      <c r="AJ10" s="7">
        <v>82.4</v>
      </c>
      <c r="AK10" s="189">
        <v>24.0608</v>
      </c>
      <c r="AL10" s="7">
        <v>19918</v>
      </c>
      <c r="AM10" s="185">
        <v>5.9753999999999996</v>
      </c>
      <c r="AN10" s="7">
        <v>3</v>
      </c>
      <c r="AO10" s="38">
        <v>6.15</v>
      </c>
      <c r="AP10" s="39">
        <v>65.7</v>
      </c>
      <c r="AQ10" s="40">
        <v>23.8</v>
      </c>
      <c r="AR10" s="41">
        <f t="shared" si="0"/>
        <v>95.65</v>
      </c>
      <c r="AS10" s="42">
        <f t="shared" si="1"/>
        <v>9.3607305936073054E-2</v>
      </c>
      <c r="AT10" s="43">
        <f t="shared" si="2"/>
        <v>2.2278538812785387</v>
      </c>
      <c r="AU10" s="44">
        <f t="shared" si="3"/>
        <v>6.8715083798882692E-2</v>
      </c>
      <c r="AV10" s="45">
        <v>4.8624999999999998</v>
      </c>
      <c r="AW10" s="45">
        <f t="shared" si="4"/>
        <v>79.065040650406502</v>
      </c>
      <c r="AX10" s="46">
        <v>0.98</v>
      </c>
      <c r="AY10" s="84">
        <f t="shared" si="5"/>
        <v>15.934959349593495</v>
      </c>
      <c r="AZ10" s="273">
        <v>26.1</v>
      </c>
      <c r="BA10" s="235"/>
      <c r="BB10" s="274">
        <v>0.27</v>
      </c>
      <c r="BC10" s="193">
        <v>0.21482600000000004</v>
      </c>
      <c r="BD10" s="193"/>
      <c r="BE10" s="7"/>
      <c r="BF10" s="7"/>
      <c r="BG10" s="7"/>
      <c r="BH10" s="7"/>
      <c r="BI10" s="194">
        <v>0.27</v>
      </c>
      <c r="BJ10" s="45">
        <v>37.700000000000003</v>
      </c>
      <c r="BK10" s="45">
        <v>60.8</v>
      </c>
      <c r="BL10" s="195">
        <v>0.61822660098522164</v>
      </c>
      <c r="BM10" s="82" t="s">
        <v>121</v>
      </c>
      <c r="BN10" s="7" t="s">
        <v>121</v>
      </c>
      <c r="BO10" s="9" t="s">
        <v>121</v>
      </c>
      <c r="BP10" s="277">
        <v>3.27</v>
      </c>
      <c r="BQ10" s="278">
        <v>5.93</v>
      </c>
      <c r="BR10" s="197">
        <v>1.8134556574923546</v>
      </c>
      <c r="BS10" s="80">
        <f t="shared" si="7"/>
        <v>80.900000000000006</v>
      </c>
      <c r="BT10" s="279">
        <v>94.2</v>
      </c>
      <c r="BU10" s="280">
        <v>42895</v>
      </c>
      <c r="BV10" s="279">
        <f t="shared" ref="BV10:BV21" si="8">100-BT10</f>
        <v>5.7999999999999972</v>
      </c>
      <c r="BW10" s="561">
        <f t="shared" ref="BW10:BW21" si="9">BY10+CA10+CC10</f>
        <v>65.174400000000006</v>
      </c>
      <c r="BX10" s="279">
        <v>30.4</v>
      </c>
      <c r="BY10" s="84">
        <f t="shared" ref="BY10:BY21" si="10">BX10*AP10/100</f>
        <v>19.972799999999999</v>
      </c>
      <c r="BZ10" s="279">
        <v>50.5</v>
      </c>
      <c r="CA10" s="84">
        <f t="shared" ref="CA10:CA21" si="11">BZ10*AP10/100</f>
        <v>33.178500000000007</v>
      </c>
      <c r="CB10" s="279">
        <v>18.3</v>
      </c>
      <c r="CC10" s="84">
        <f t="shared" ref="CC10:CC21" si="12">CB10*AP10/100</f>
        <v>12.023100000000001</v>
      </c>
      <c r="CD10" s="281"/>
      <c r="CE10" s="86">
        <v>95.6</v>
      </c>
      <c r="CF10" s="86">
        <v>135012</v>
      </c>
      <c r="CG10" s="86">
        <v>85.3</v>
      </c>
      <c r="CH10" s="86">
        <v>104776</v>
      </c>
      <c r="CI10" s="86">
        <v>19.8</v>
      </c>
      <c r="CJ10" s="86">
        <v>76.3</v>
      </c>
      <c r="CK10" s="86">
        <v>113197</v>
      </c>
      <c r="CL10" s="45">
        <f t="shared" si="6"/>
        <v>0.60198019801980196</v>
      </c>
      <c r="CM10" s="7"/>
      <c r="CN10" s="7"/>
      <c r="CO10" s="618"/>
      <c r="CP10" s="13"/>
      <c r="CQ10" s="13"/>
      <c r="CR10" s="13"/>
      <c r="CS10" s="13"/>
      <c r="CT10" s="13"/>
      <c r="CU10" s="13"/>
      <c r="CV10" s="13"/>
      <c r="CW10" s="36"/>
      <c r="CX10" s="7"/>
      <c r="CY10" s="49" t="s">
        <v>510</v>
      </c>
      <c r="CZ10" s="49">
        <v>3</v>
      </c>
      <c r="DA10" s="9" t="s">
        <v>884</v>
      </c>
      <c r="DB10" s="49" t="s">
        <v>884</v>
      </c>
      <c r="DC10" s="35"/>
      <c r="DD10" s="35"/>
      <c r="DE10" s="945">
        <v>45.290356690000003</v>
      </c>
      <c r="DF10" s="945">
        <v>28.146818680000003</v>
      </c>
      <c r="DG10" s="945">
        <v>0</v>
      </c>
      <c r="DH10" s="945">
        <v>0</v>
      </c>
      <c r="DI10" s="243" t="s">
        <v>297</v>
      </c>
      <c r="DJ10" s="244" t="s">
        <v>128</v>
      </c>
      <c r="DK10" s="245">
        <v>2</v>
      </c>
      <c r="DL10" s="212" t="s">
        <v>461</v>
      </c>
      <c r="DM10" s="212" t="s">
        <v>511</v>
      </c>
      <c r="DN10" s="212"/>
      <c r="DO10" s="212">
        <v>0</v>
      </c>
      <c r="DP10" s="283" t="s">
        <v>38</v>
      </c>
      <c r="DQ10" s="212" t="s">
        <v>38</v>
      </c>
      <c r="DR10" s="11" t="s">
        <v>38</v>
      </c>
      <c r="DS10" s="11" t="s">
        <v>38</v>
      </c>
      <c r="DT10" s="11">
        <v>616</v>
      </c>
      <c r="DU10" s="11">
        <v>7.5999999999999998E-2</v>
      </c>
      <c r="DV10" s="11">
        <v>0.92400000000000004</v>
      </c>
      <c r="DW10" s="11" t="s">
        <v>38</v>
      </c>
      <c r="DX10" s="11" t="s">
        <v>38</v>
      </c>
      <c r="DY10" s="11" t="s">
        <v>38</v>
      </c>
      <c r="DZ10" s="11" t="s">
        <v>38</v>
      </c>
      <c r="EA10" s="11">
        <v>0</v>
      </c>
      <c r="EB10" s="7"/>
      <c r="EC10" s="246">
        <v>3</v>
      </c>
      <c r="ED10" s="284">
        <v>2</v>
      </c>
      <c r="EE10" s="284">
        <v>10</v>
      </c>
      <c r="EF10" s="212">
        <v>20</v>
      </c>
      <c r="EG10" s="212">
        <v>2</v>
      </c>
      <c r="EH10" s="212">
        <v>0</v>
      </c>
      <c r="EI10" s="212">
        <v>178</v>
      </c>
      <c r="EJ10" s="212">
        <v>93</v>
      </c>
      <c r="EK10" s="84">
        <f t="shared" ref="EK10:EK16" si="13">EJ10/(EI10*EI10*0.01*0.01)</f>
        <v>29.35235450069435</v>
      </c>
      <c r="EL10" s="212">
        <v>2</v>
      </c>
      <c r="EM10" s="283" t="s">
        <v>38</v>
      </c>
      <c r="EN10" s="212">
        <v>2</v>
      </c>
      <c r="EO10" s="212">
        <v>1</v>
      </c>
      <c r="EP10" s="248" t="s">
        <v>38</v>
      </c>
      <c r="EQ10" s="212" t="s">
        <v>38</v>
      </c>
      <c r="ER10" s="951">
        <v>6980</v>
      </c>
      <c r="ES10" s="921"/>
      <c r="ET10" s="921"/>
      <c r="EU10" s="921"/>
      <c r="EV10" s="921"/>
      <c r="EW10" s="921"/>
      <c r="EX10" s="960"/>
      <c r="EY10" s="960"/>
      <c r="EZ10" s="921">
        <v>50</v>
      </c>
      <c r="FA10" s="921">
        <v>82712</v>
      </c>
      <c r="FB10" s="921">
        <v>10</v>
      </c>
      <c r="FC10" s="956">
        <v>165.42400000000001</v>
      </c>
      <c r="FD10" s="966">
        <v>48.303807999999997</v>
      </c>
      <c r="FE10" s="966"/>
      <c r="FF10" s="960"/>
      <c r="FG10" s="976">
        <v>12.752617764628413</v>
      </c>
      <c r="FH10" s="976"/>
      <c r="FI10" s="981" t="e">
        <v>#DIV/0!</v>
      </c>
      <c r="FJ10" s="983">
        <v>616</v>
      </c>
      <c r="FK10" s="555" t="s">
        <v>1191</v>
      </c>
      <c r="FL10" s="7" t="s">
        <v>1192</v>
      </c>
      <c r="FM10" s="7">
        <v>29.2</v>
      </c>
      <c r="FN10" s="216"/>
      <c r="FO10" s="114"/>
      <c r="FP10" s="157">
        <v>29.2</v>
      </c>
      <c r="FQ10" s="145">
        <f t="shared" ref="FQ10:FQ17" si="14">FD10/1000</f>
        <v>4.8303807999999997E-2</v>
      </c>
      <c r="FR10" s="324"/>
      <c r="FS10" s="324"/>
      <c r="FT10" s="324"/>
      <c r="FU10" s="324"/>
      <c r="FV10" s="324"/>
      <c r="FW10" s="324"/>
      <c r="FX10" s="325"/>
      <c r="FY10" s="152"/>
      <c r="FZ10" s="326"/>
      <c r="GA10" s="214">
        <v>0.23748555824744003</v>
      </c>
      <c r="GB10" s="327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</row>
    <row r="11" spans="1:231" x14ac:dyDescent="0.3">
      <c r="A11" s="7">
        <v>222</v>
      </c>
      <c r="B11" s="7">
        <f>COUNTIFS($D$3:D11,D11,$F$3:F11,F11)</f>
        <v>1</v>
      </c>
      <c r="C11" s="223">
        <v>7060</v>
      </c>
      <c r="D11" s="328" t="s">
        <v>1193</v>
      </c>
      <c r="E11" s="16" t="s">
        <v>564</v>
      </c>
      <c r="F11" s="17">
        <v>5509190973</v>
      </c>
      <c r="G11" s="11">
        <v>62</v>
      </c>
      <c r="H11" s="17" t="s">
        <v>1194</v>
      </c>
      <c r="I11" s="18" t="s">
        <v>574</v>
      </c>
      <c r="J11" s="19" t="s">
        <v>35</v>
      </c>
      <c r="K11" s="55" t="s">
        <v>36</v>
      </c>
      <c r="L11" s="20">
        <v>39</v>
      </c>
      <c r="M11" s="20">
        <v>3</v>
      </c>
      <c r="N11" s="20"/>
      <c r="O11" s="20"/>
      <c r="P11" s="169" t="s">
        <v>949</v>
      </c>
      <c r="Q11" s="169"/>
      <c r="R11" s="796"/>
      <c r="S11" s="50" t="s">
        <v>127</v>
      </c>
      <c r="T11" s="266" t="s">
        <v>447</v>
      </c>
      <c r="U11" s="267" t="s">
        <v>520</v>
      </c>
      <c r="V11" s="51" t="s">
        <v>447</v>
      </c>
      <c r="W11" s="268" t="s">
        <v>496</v>
      </c>
      <c r="X11" s="51" t="s">
        <v>1195</v>
      </c>
      <c r="Y11" s="51" t="s">
        <v>124</v>
      </c>
      <c r="Z11" s="269"/>
      <c r="AA11" s="270"/>
      <c r="AB11" s="183">
        <v>297</v>
      </c>
      <c r="AC11" s="184"/>
      <c r="AD11" s="184"/>
      <c r="AE11" s="184"/>
      <c r="AF11" s="184"/>
      <c r="AG11" s="341" t="s">
        <v>883</v>
      </c>
      <c r="AH11" s="182" t="s">
        <v>1196</v>
      </c>
      <c r="AI11" s="7">
        <v>34.200000000000003</v>
      </c>
      <c r="AJ11" s="7">
        <v>89.1</v>
      </c>
      <c r="AK11" s="189">
        <v>30.472200000000001</v>
      </c>
      <c r="AL11" s="7">
        <v>11226</v>
      </c>
      <c r="AM11" s="185">
        <v>0.86353846153846159</v>
      </c>
      <c r="AN11" s="7">
        <v>3</v>
      </c>
      <c r="AO11" s="38">
        <v>22.2</v>
      </c>
      <c r="AP11" s="39">
        <v>65.599999999999994</v>
      </c>
      <c r="AQ11" s="40">
        <v>7.24</v>
      </c>
      <c r="AR11" s="41">
        <f t="shared" si="0"/>
        <v>95.039999999999992</v>
      </c>
      <c r="AS11" s="42">
        <f t="shared" si="1"/>
        <v>0.33841463414634149</v>
      </c>
      <c r="AT11" s="43">
        <f t="shared" si="2"/>
        <v>2.4501219512195123</v>
      </c>
      <c r="AU11" s="44">
        <f t="shared" si="3"/>
        <v>0.3047775947281714</v>
      </c>
      <c r="AV11" s="45">
        <v>20.29</v>
      </c>
      <c r="AW11" s="45">
        <f t="shared" si="4"/>
        <v>91.396396396396398</v>
      </c>
      <c r="AX11" s="46">
        <v>0.8</v>
      </c>
      <c r="AY11" s="84">
        <f t="shared" si="5"/>
        <v>3.6036036036036037</v>
      </c>
      <c r="AZ11" s="273"/>
      <c r="BA11" s="235"/>
      <c r="BB11" s="274">
        <v>0.17</v>
      </c>
      <c r="BC11" s="193">
        <v>0.82919999999999949</v>
      </c>
      <c r="BD11" s="193"/>
      <c r="BE11" s="7"/>
      <c r="BF11" s="7"/>
      <c r="BG11" s="7"/>
      <c r="BH11" s="7"/>
      <c r="BI11" s="194">
        <v>0.56999999999999995</v>
      </c>
      <c r="BJ11" s="45">
        <v>50.5</v>
      </c>
      <c r="BK11" s="45">
        <v>48.4</v>
      </c>
      <c r="BL11" s="195">
        <v>1.0459459459459459</v>
      </c>
      <c r="BM11" s="82" t="s">
        <v>121</v>
      </c>
      <c r="BN11" s="7" t="s">
        <v>121</v>
      </c>
      <c r="BO11" s="9" t="s">
        <v>121</v>
      </c>
      <c r="BP11" s="277">
        <v>4.38</v>
      </c>
      <c r="BQ11" s="278">
        <v>6.85</v>
      </c>
      <c r="BR11" s="197">
        <v>1.5639269406392693</v>
      </c>
      <c r="BS11" s="80">
        <f t="shared" si="7"/>
        <v>85.5</v>
      </c>
      <c r="BT11" s="279">
        <v>84.4</v>
      </c>
      <c r="BU11" s="280">
        <v>27387</v>
      </c>
      <c r="BV11" s="279">
        <f t="shared" si="8"/>
        <v>15.599999999999994</v>
      </c>
      <c r="BW11" s="346">
        <f t="shared" si="9"/>
        <v>65.403199999999998</v>
      </c>
      <c r="BX11" s="279">
        <v>34.1</v>
      </c>
      <c r="BY11" s="84">
        <f t="shared" si="10"/>
        <v>22.369600000000002</v>
      </c>
      <c r="BZ11" s="279">
        <v>51.4</v>
      </c>
      <c r="CA11" s="84">
        <f t="shared" si="11"/>
        <v>33.718399999999995</v>
      </c>
      <c r="CB11" s="279">
        <v>14.2</v>
      </c>
      <c r="CC11" s="84">
        <f t="shared" si="12"/>
        <v>9.315199999999999</v>
      </c>
      <c r="CD11" s="281"/>
      <c r="CE11" s="86">
        <v>99.3</v>
      </c>
      <c r="CF11" s="86">
        <v>166602</v>
      </c>
      <c r="CG11" s="86">
        <v>97.9</v>
      </c>
      <c r="CH11" s="86">
        <v>129693</v>
      </c>
      <c r="CI11" s="86">
        <v>51.9</v>
      </c>
      <c r="CJ11" s="86">
        <v>91.8</v>
      </c>
      <c r="CK11" s="86">
        <v>138393</v>
      </c>
      <c r="CL11" s="45">
        <f t="shared" si="6"/>
        <v>0.66342412451361876</v>
      </c>
      <c r="CM11" s="7"/>
      <c r="CN11" s="7"/>
      <c r="CO11" s="618"/>
      <c r="CP11" s="13"/>
      <c r="CQ11" s="13"/>
      <c r="CR11" s="13"/>
      <c r="CS11" s="13"/>
      <c r="CT11" s="13"/>
      <c r="CU11" s="13"/>
      <c r="CV11" s="13"/>
      <c r="CW11" s="36"/>
      <c r="CX11" s="7"/>
      <c r="CY11" s="49" t="s">
        <v>506</v>
      </c>
      <c r="CZ11" s="49">
        <v>2</v>
      </c>
      <c r="DA11" s="9" t="s">
        <v>884</v>
      </c>
      <c r="DB11" s="49" t="s">
        <v>884</v>
      </c>
      <c r="DC11" s="35"/>
      <c r="DD11" s="35"/>
      <c r="DE11" s="945"/>
      <c r="DF11" s="945"/>
      <c r="DG11" s="945"/>
      <c r="DH11" s="945"/>
      <c r="DI11" s="243" t="s">
        <v>297</v>
      </c>
      <c r="DJ11" s="244" t="s">
        <v>883</v>
      </c>
      <c r="DK11" s="245">
        <v>3</v>
      </c>
      <c r="DL11" s="212" t="s">
        <v>574</v>
      </c>
      <c r="DM11" s="212" t="s">
        <v>574</v>
      </c>
      <c r="DN11" s="212"/>
      <c r="DO11" s="212">
        <v>0</v>
      </c>
      <c r="DP11" s="283" t="s">
        <v>38</v>
      </c>
      <c r="DQ11" s="212" t="s">
        <v>38</v>
      </c>
      <c r="DR11" s="11" t="s">
        <v>38</v>
      </c>
      <c r="DS11" s="11" t="s">
        <v>38</v>
      </c>
      <c r="DT11" s="11">
        <v>297</v>
      </c>
      <c r="DU11" s="11">
        <v>0.114</v>
      </c>
      <c r="DV11" s="11">
        <v>0.88600000000000001</v>
      </c>
      <c r="DW11" s="11" t="s">
        <v>38</v>
      </c>
      <c r="DX11" s="11" t="s">
        <v>38</v>
      </c>
      <c r="DY11" s="11" t="s">
        <v>38</v>
      </c>
      <c r="DZ11" s="11" t="s">
        <v>38</v>
      </c>
      <c r="EA11" s="11">
        <v>0</v>
      </c>
      <c r="EB11" s="7"/>
      <c r="EC11" s="246">
        <v>2</v>
      </c>
      <c r="ED11" s="284">
        <v>3</v>
      </c>
      <c r="EE11" s="284">
        <v>39</v>
      </c>
      <c r="EF11" s="212">
        <v>50</v>
      </c>
      <c r="EG11" s="212">
        <v>3</v>
      </c>
      <c r="EH11" s="212">
        <v>0</v>
      </c>
      <c r="EI11" s="212">
        <v>177</v>
      </c>
      <c r="EJ11" s="212">
        <v>75</v>
      </c>
      <c r="EK11" s="84">
        <f t="shared" si="13"/>
        <v>23.93948099205209</v>
      </c>
      <c r="EL11" s="212">
        <v>0</v>
      </c>
      <c r="EM11" s="249" t="s">
        <v>38</v>
      </c>
      <c r="EN11" s="212">
        <v>2</v>
      </c>
      <c r="EO11" s="212">
        <v>1</v>
      </c>
      <c r="EP11" s="248">
        <v>4</v>
      </c>
      <c r="EQ11" s="249">
        <v>42926</v>
      </c>
      <c r="ER11" s="951">
        <v>7060</v>
      </c>
      <c r="ES11" s="921"/>
      <c r="ET11" s="921"/>
      <c r="EU11" s="921"/>
      <c r="EV11" s="921"/>
      <c r="EW11" s="921"/>
      <c r="EX11" s="960"/>
      <c r="EY11" s="960"/>
      <c r="EZ11" s="921">
        <v>50</v>
      </c>
      <c r="FA11" s="921">
        <v>36895</v>
      </c>
      <c r="FB11" s="921">
        <v>10</v>
      </c>
      <c r="FC11" s="956">
        <v>73.789999999999992</v>
      </c>
      <c r="FD11" s="966">
        <v>25.236180000000001</v>
      </c>
      <c r="FE11" s="966"/>
      <c r="FF11" s="960"/>
      <c r="FG11" s="976">
        <v>11.768817626122495</v>
      </c>
      <c r="FH11" s="976"/>
      <c r="FI11" s="981" t="e">
        <v>#DIV/0!</v>
      </c>
      <c r="FJ11" s="982">
        <v>297</v>
      </c>
      <c r="FK11" s="932" t="s">
        <v>1197</v>
      </c>
      <c r="FL11" s="7"/>
      <c r="FM11" s="7">
        <v>34.200000000000003</v>
      </c>
      <c r="FN11" s="216"/>
      <c r="FO11" s="114"/>
      <c r="FP11" s="157">
        <v>34.200000000000003</v>
      </c>
      <c r="FQ11" s="145">
        <f t="shared" si="14"/>
        <v>2.523618E-2</v>
      </c>
      <c r="FR11" s="114"/>
      <c r="FS11" s="114"/>
      <c r="FT11" s="114"/>
      <c r="FU11" s="114"/>
      <c r="FV11" s="114"/>
      <c r="FW11" s="114"/>
      <c r="FX11" s="55"/>
      <c r="FY11" s="152"/>
      <c r="FZ11" s="213"/>
      <c r="GA11" s="214">
        <v>0.49852715721791996</v>
      </c>
      <c r="GB11" s="215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</row>
    <row r="12" spans="1:231" x14ac:dyDescent="0.3">
      <c r="A12" s="7">
        <v>224</v>
      </c>
      <c r="B12" s="7">
        <f>COUNTIFS($D$3:D12,D12,$F$3:F12,F12)</f>
        <v>1</v>
      </c>
      <c r="C12" s="223">
        <v>7086</v>
      </c>
      <c r="D12" s="328" t="s">
        <v>946</v>
      </c>
      <c r="E12" s="16" t="s">
        <v>512</v>
      </c>
      <c r="F12" s="17">
        <v>491213141</v>
      </c>
      <c r="G12" s="11">
        <v>68</v>
      </c>
      <c r="H12" s="17" t="s">
        <v>947</v>
      </c>
      <c r="I12" s="18" t="s">
        <v>948</v>
      </c>
      <c r="J12" s="19" t="s">
        <v>35</v>
      </c>
      <c r="K12" s="55" t="s">
        <v>36</v>
      </c>
      <c r="L12" s="20">
        <v>10</v>
      </c>
      <c r="M12" s="20">
        <v>1</v>
      </c>
      <c r="N12" s="20"/>
      <c r="O12" s="20"/>
      <c r="P12" s="169" t="s">
        <v>949</v>
      </c>
      <c r="Q12" s="169"/>
      <c r="R12" s="796"/>
      <c r="S12" s="50" t="s">
        <v>127</v>
      </c>
      <c r="T12" s="266" t="s">
        <v>447</v>
      </c>
      <c r="U12" s="267" t="s">
        <v>520</v>
      </c>
      <c r="V12" s="51" t="s">
        <v>447</v>
      </c>
      <c r="W12" s="268" t="s">
        <v>496</v>
      </c>
      <c r="X12" s="51" t="s">
        <v>124</v>
      </c>
      <c r="Y12" s="51" t="s">
        <v>497</v>
      </c>
      <c r="Z12" s="269"/>
      <c r="AA12" s="270"/>
      <c r="AB12" s="183">
        <v>128</v>
      </c>
      <c r="AC12" s="184"/>
      <c r="AD12" s="184"/>
      <c r="AE12" s="184"/>
      <c r="AF12" s="184"/>
      <c r="AG12" s="271" t="s">
        <v>444</v>
      </c>
      <c r="AH12" s="319" t="s">
        <v>521</v>
      </c>
      <c r="AI12" s="7">
        <v>43.2</v>
      </c>
      <c r="AJ12" s="7">
        <v>94.4</v>
      </c>
      <c r="AK12" s="189">
        <v>40.780800000000006</v>
      </c>
      <c r="AL12" s="7">
        <v>20270</v>
      </c>
      <c r="AM12" s="185">
        <v>8.1080000000000005</v>
      </c>
      <c r="AN12" s="7">
        <v>4</v>
      </c>
      <c r="AO12" s="38">
        <v>15.8</v>
      </c>
      <c r="AP12" s="39">
        <v>79.900000000000006</v>
      </c>
      <c r="AQ12" s="40">
        <v>2.97</v>
      </c>
      <c r="AR12" s="41">
        <f t="shared" si="0"/>
        <v>98.67</v>
      </c>
      <c r="AS12" s="42">
        <f t="shared" si="1"/>
        <v>0.19774718397997496</v>
      </c>
      <c r="AT12" s="43">
        <f t="shared" si="2"/>
        <v>0.58730913642052562</v>
      </c>
      <c r="AU12" s="44">
        <f t="shared" si="3"/>
        <v>0.19066006998913962</v>
      </c>
      <c r="AV12" s="45">
        <v>14.61</v>
      </c>
      <c r="AW12" s="45">
        <f t="shared" si="4"/>
        <v>92.468354430379748</v>
      </c>
      <c r="AX12" s="46">
        <v>0.4</v>
      </c>
      <c r="AY12" s="84">
        <f t="shared" si="5"/>
        <v>2.5316455696202529</v>
      </c>
      <c r="AZ12" s="273"/>
      <c r="BA12" s="235"/>
      <c r="BB12" s="274">
        <v>4.8000000000000001E-2</v>
      </c>
      <c r="BC12" s="193">
        <v>0.38856000000000035</v>
      </c>
      <c r="BD12" s="193"/>
      <c r="BE12" s="7"/>
      <c r="BF12" s="7"/>
      <c r="BG12" s="7"/>
      <c r="BH12" s="7"/>
      <c r="BI12" s="194">
        <v>0.23</v>
      </c>
      <c r="BJ12" s="45">
        <v>50.5</v>
      </c>
      <c r="BK12" s="45">
        <v>48.5</v>
      </c>
      <c r="BL12" s="195">
        <v>1.0390390390390392</v>
      </c>
      <c r="BM12" s="82" t="s">
        <v>121</v>
      </c>
      <c r="BN12" s="7" t="s">
        <v>121</v>
      </c>
      <c r="BO12" s="9" t="s">
        <v>121</v>
      </c>
      <c r="BP12" s="277">
        <v>4.4000000000000004</v>
      </c>
      <c r="BQ12" s="278">
        <v>4.3600000000000003</v>
      </c>
      <c r="BR12" s="197">
        <v>0.99090909090909085</v>
      </c>
      <c r="BS12" s="80">
        <f t="shared" si="7"/>
        <v>43.8</v>
      </c>
      <c r="BT12" s="279">
        <v>84.6</v>
      </c>
      <c r="BU12" s="280">
        <v>11774</v>
      </c>
      <c r="BV12" s="279">
        <f t="shared" si="8"/>
        <v>15.400000000000006</v>
      </c>
      <c r="BW12" s="561">
        <f t="shared" si="9"/>
        <v>79.740200000000016</v>
      </c>
      <c r="BX12" s="279">
        <v>21.1</v>
      </c>
      <c r="BY12" s="84">
        <f t="shared" si="10"/>
        <v>16.858900000000002</v>
      </c>
      <c r="BZ12" s="279">
        <v>22.7</v>
      </c>
      <c r="CA12" s="84">
        <f t="shared" si="11"/>
        <v>18.1373</v>
      </c>
      <c r="CB12" s="279">
        <v>56</v>
      </c>
      <c r="CC12" s="84">
        <f t="shared" si="12"/>
        <v>44.744000000000007</v>
      </c>
      <c r="CD12" s="281"/>
      <c r="CE12" s="86">
        <v>85.9</v>
      </c>
      <c r="CF12" s="86">
        <v>130094</v>
      </c>
      <c r="CG12" s="86">
        <v>68.7</v>
      </c>
      <c r="CH12" s="86">
        <v>106738</v>
      </c>
      <c r="CI12" s="86">
        <v>6.17</v>
      </c>
      <c r="CJ12" s="86">
        <v>37.299999999999997</v>
      </c>
      <c r="CK12" s="86">
        <v>112151</v>
      </c>
      <c r="CL12" s="45">
        <f t="shared" si="6"/>
        <v>0.92951541850220276</v>
      </c>
      <c r="CM12" s="7"/>
      <c r="CN12" s="7"/>
      <c r="CO12" s="618"/>
      <c r="CP12" s="13"/>
      <c r="CQ12" s="13"/>
      <c r="CR12" s="13"/>
      <c r="CS12" s="13"/>
      <c r="CT12" s="13"/>
      <c r="CU12" s="13"/>
      <c r="CV12" s="13"/>
      <c r="CW12" s="36"/>
      <c r="CX12" s="7"/>
      <c r="CY12" s="49" t="s">
        <v>506</v>
      </c>
      <c r="CZ12" s="49">
        <v>2</v>
      </c>
      <c r="DA12" s="9" t="s">
        <v>884</v>
      </c>
      <c r="DB12" s="49" t="s">
        <v>884</v>
      </c>
      <c r="DC12" s="35"/>
      <c r="DD12" s="35"/>
      <c r="DE12" s="945">
        <v>95.12261196</v>
      </c>
      <c r="DF12" s="945">
        <v>28.939588279999999</v>
      </c>
      <c r="DG12" s="945">
        <v>0</v>
      </c>
      <c r="DH12" s="945">
        <v>0</v>
      </c>
      <c r="DI12" s="243" t="s">
        <v>297</v>
      </c>
      <c r="DJ12" s="244" t="s">
        <v>444</v>
      </c>
      <c r="DK12" s="245">
        <v>2</v>
      </c>
      <c r="DL12" s="212" t="s">
        <v>511</v>
      </c>
      <c r="DM12" s="212" t="s">
        <v>511</v>
      </c>
      <c r="DN12" s="212"/>
      <c r="DO12" s="212">
        <v>0</v>
      </c>
      <c r="DP12" s="283" t="s">
        <v>38</v>
      </c>
      <c r="DQ12" s="212" t="s">
        <v>38</v>
      </c>
      <c r="DR12" s="11" t="s">
        <v>38</v>
      </c>
      <c r="DS12" s="11" t="s">
        <v>38</v>
      </c>
      <c r="DT12" s="11">
        <v>128</v>
      </c>
      <c r="DU12" s="11">
        <v>0.36699999999999999</v>
      </c>
      <c r="DV12" s="11">
        <v>0.63300000000000001</v>
      </c>
      <c r="DW12" s="11" t="s">
        <v>38</v>
      </c>
      <c r="DX12" s="11" t="s">
        <v>38</v>
      </c>
      <c r="DY12" s="11" t="s">
        <v>38</v>
      </c>
      <c r="DZ12" s="11" t="s">
        <v>38</v>
      </c>
      <c r="EA12" s="11">
        <v>0</v>
      </c>
      <c r="EB12" s="7"/>
      <c r="EC12" s="246">
        <v>2</v>
      </c>
      <c r="ED12" s="284">
        <v>1</v>
      </c>
      <c r="EE12" s="284">
        <v>10</v>
      </c>
      <c r="EF12" s="212">
        <v>20</v>
      </c>
      <c r="EG12" s="212">
        <v>2</v>
      </c>
      <c r="EH12" s="212">
        <v>0</v>
      </c>
      <c r="EI12" s="212">
        <v>175</v>
      </c>
      <c r="EJ12" s="212">
        <v>96</v>
      </c>
      <c r="EK12" s="84">
        <f t="shared" si="13"/>
        <v>31.346938775510203</v>
      </c>
      <c r="EL12" s="212">
        <v>2</v>
      </c>
      <c r="EM12" s="249" t="s">
        <v>38</v>
      </c>
      <c r="EN12" s="212">
        <v>2</v>
      </c>
      <c r="EO12" s="212">
        <v>2</v>
      </c>
      <c r="EP12" s="248">
        <v>4</v>
      </c>
      <c r="EQ12" s="249">
        <v>42884</v>
      </c>
      <c r="ER12" s="951">
        <v>7086</v>
      </c>
      <c r="ES12" s="921"/>
      <c r="ET12" s="921"/>
      <c r="EU12" s="921"/>
      <c r="EV12" s="921"/>
      <c r="EW12" s="921"/>
      <c r="EX12" s="960"/>
      <c r="EY12" s="960"/>
      <c r="EZ12" s="921">
        <v>150</v>
      </c>
      <c r="FA12" s="921">
        <v>49685</v>
      </c>
      <c r="FB12" s="921">
        <v>10</v>
      </c>
      <c r="FC12" s="956">
        <v>33.123333333333335</v>
      </c>
      <c r="FD12" s="966">
        <v>14.309280000000001</v>
      </c>
      <c r="FE12" s="966"/>
      <c r="FF12" s="960"/>
      <c r="FG12" s="976">
        <v>8.9452439256202965</v>
      </c>
      <c r="FH12" s="976"/>
      <c r="FI12" s="981" t="e">
        <v>#DIV/0!</v>
      </c>
      <c r="FJ12" s="982">
        <v>128</v>
      </c>
      <c r="FK12" s="555" t="s">
        <v>1333</v>
      </c>
      <c r="FL12" s="114"/>
      <c r="FM12" s="7">
        <v>43.2</v>
      </c>
      <c r="FN12" s="216"/>
      <c r="FO12" s="114"/>
      <c r="FP12" s="157">
        <v>43.2</v>
      </c>
      <c r="FQ12" s="145">
        <f t="shared" si="14"/>
        <v>1.4309280000000001E-2</v>
      </c>
      <c r="FR12" s="114"/>
      <c r="FS12" s="114"/>
      <c r="FT12" s="114"/>
      <c r="FU12" s="114"/>
      <c r="FV12" s="114"/>
      <c r="FW12" s="114"/>
      <c r="FX12" s="55"/>
      <c r="FY12" s="152"/>
      <c r="FZ12" s="213"/>
      <c r="GA12" s="214">
        <v>2.1016549590871203</v>
      </c>
      <c r="GB12" s="215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</row>
    <row r="13" spans="1:231" x14ac:dyDescent="0.3">
      <c r="A13" s="7">
        <v>229</v>
      </c>
      <c r="B13" s="7">
        <f>COUNTIFS($D$3:D13,D13,$F$3:F13,F13)</f>
        <v>1</v>
      </c>
      <c r="C13" s="223">
        <v>7124</v>
      </c>
      <c r="D13" s="328" t="s">
        <v>962</v>
      </c>
      <c r="E13" s="16" t="s">
        <v>816</v>
      </c>
      <c r="F13" s="17">
        <v>470729059</v>
      </c>
      <c r="G13" s="11">
        <v>70</v>
      </c>
      <c r="H13" s="17" t="s">
        <v>963</v>
      </c>
      <c r="I13" s="265" t="s">
        <v>964</v>
      </c>
      <c r="J13" s="19" t="s">
        <v>35</v>
      </c>
      <c r="K13" s="55" t="s">
        <v>36</v>
      </c>
      <c r="L13" s="20">
        <v>17</v>
      </c>
      <c r="M13" s="16" t="s">
        <v>965</v>
      </c>
      <c r="N13" s="16"/>
      <c r="O13" s="16"/>
      <c r="P13" s="169" t="s">
        <v>949</v>
      </c>
      <c r="Q13" s="169"/>
      <c r="R13" s="796"/>
      <c r="S13" s="50" t="s">
        <v>127</v>
      </c>
      <c r="T13" s="266" t="s">
        <v>447</v>
      </c>
      <c r="U13" s="267" t="s">
        <v>520</v>
      </c>
      <c r="V13" s="51" t="s">
        <v>447</v>
      </c>
      <c r="W13" s="268" t="s">
        <v>496</v>
      </c>
      <c r="X13" s="51" t="s">
        <v>124</v>
      </c>
      <c r="Y13" s="51" t="s">
        <v>497</v>
      </c>
      <c r="Z13" s="269"/>
      <c r="AA13" s="270"/>
      <c r="AB13" s="183">
        <v>375</v>
      </c>
      <c r="AC13" s="184"/>
      <c r="AD13" s="184"/>
      <c r="AE13" s="184"/>
      <c r="AF13" s="184"/>
      <c r="AG13" s="341" t="s">
        <v>128</v>
      </c>
      <c r="AH13" s="220"/>
      <c r="AI13" s="7">
        <v>6.57</v>
      </c>
      <c r="AJ13" s="7">
        <v>88.6</v>
      </c>
      <c r="AK13" s="189">
        <v>5.8210199999999999</v>
      </c>
      <c r="AL13" s="7">
        <v>16119</v>
      </c>
      <c r="AM13" s="185">
        <v>3.7927058823529411</v>
      </c>
      <c r="AN13" s="7">
        <v>4</v>
      </c>
      <c r="AO13" s="38">
        <v>16.7</v>
      </c>
      <c r="AP13" s="39">
        <v>79</v>
      </c>
      <c r="AQ13" s="40">
        <v>1.0900000000000001</v>
      </c>
      <c r="AR13" s="41">
        <f t="shared" si="0"/>
        <v>96.79</v>
      </c>
      <c r="AS13" s="42">
        <f t="shared" si="1"/>
        <v>0.21139240506329113</v>
      </c>
      <c r="AT13" s="43">
        <f t="shared" si="2"/>
        <v>0.23041772151898735</v>
      </c>
      <c r="AU13" s="44">
        <f t="shared" si="3"/>
        <v>0.2085154201523286</v>
      </c>
      <c r="AV13" s="45">
        <v>14.664999999999999</v>
      </c>
      <c r="AW13" s="45">
        <f t="shared" si="4"/>
        <v>87.814371257485035</v>
      </c>
      <c r="AX13" s="46">
        <v>1.2</v>
      </c>
      <c r="AY13" s="84">
        <f t="shared" si="5"/>
        <v>7.1856287425149707</v>
      </c>
      <c r="AZ13" s="9" t="s">
        <v>121</v>
      </c>
      <c r="BA13" s="235">
        <v>5.82</v>
      </c>
      <c r="BB13" s="274">
        <v>0.54</v>
      </c>
      <c r="BC13" s="193">
        <v>0.68271999999999977</v>
      </c>
      <c r="BD13" s="193"/>
      <c r="BE13" s="7"/>
      <c r="BF13" s="7"/>
      <c r="BG13" s="7"/>
      <c r="BH13" s="7"/>
      <c r="BI13" s="194">
        <v>0</v>
      </c>
      <c r="BJ13" s="45">
        <v>28.4</v>
      </c>
      <c r="BK13" s="45">
        <v>70.599999999999994</v>
      </c>
      <c r="BL13" s="78">
        <v>0.40163934426229514</v>
      </c>
      <c r="BM13" s="82" t="s">
        <v>121</v>
      </c>
      <c r="BN13" s="7" t="s">
        <v>121</v>
      </c>
      <c r="BO13" s="9" t="s">
        <v>121</v>
      </c>
      <c r="BP13" s="277">
        <v>10.8</v>
      </c>
      <c r="BQ13" s="278">
        <v>2.63</v>
      </c>
      <c r="BR13" s="197">
        <v>0.2435185185185185</v>
      </c>
      <c r="BS13" s="80">
        <f t="shared" si="7"/>
        <v>84.7</v>
      </c>
      <c r="BT13" s="279">
        <v>89.5</v>
      </c>
      <c r="BU13" s="280">
        <v>40668</v>
      </c>
      <c r="BV13" s="279">
        <f t="shared" si="8"/>
        <v>10.5</v>
      </c>
      <c r="BW13" s="561">
        <f t="shared" si="9"/>
        <v>78.60499999999999</v>
      </c>
      <c r="BX13" s="279">
        <v>45.7</v>
      </c>
      <c r="BY13" s="84">
        <f t="shared" si="10"/>
        <v>36.103000000000002</v>
      </c>
      <c r="BZ13" s="279">
        <v>39</v>
      </c>
      <c r="CA13" s="84">
        <f t="shared" si="11"/>
        <v>30.81</v>
      </c>
      <c r="CB13" s="279">
        <v>14.8</v>
      </c>
      <c r="CC13" s="84">
        <f t="shared" si="12"/>
        <v>11.692</v>
      </c>
      <c r="CD13" s="281"/>
      <c r="CE13" s="86">
        <v>91.5</v>
      </c>
      <c r="CF13" s="86">
        <v>100338</v>
      </c>
      <c r="CG13" s="86">
        <v>77</v>
      </c>
      <c r="CH13" s="86">
        <v>84647</v>
      </c>
      <c r="CI13" s="86">
        <v>9.4</v>
      </c>
      <c r="CJ13" s="86">
        <v>73.400000000000006</v>
      </c>
      <c r="CK13" s="86">
        <v>92017</v>
      </c>
      <c r="CL13" s="45">
        <f t="shared" si="6"/>
        <v>1.1717948717948719</v>
      </c>
      <c r="CM13" s="7"/>
      <c r="CN13" s="7"/>
      <c r="CO13" s="618"/>
      <c r="CP13" s="13"/>
      <c r="CQ13" s="13"/>
      <c r="CR13" s="13"/>
      <c r="CS13" s="13"/>
      <c r="CT13" s="13"/>
      <c r="CU13" s="13"/>
      <c r="CV13" s="13"/>
      <c r="CW13" s="36"/>
      <c r="CX13" s="7"/>
      <c r="CY13" s="49" t="s">
        <v>506</v>
      </c>
      <c r="CZ13" s="49">
        <v>2</v>
      </c>
      <c r="DA13" s="9" t="s">
        <v>884</v>
      </c>
      <c r="DB13" s="49" t="s">
        <v>884</v>
      </c>
      <c r="DC13" s="35"/>
      <c r="DD13" s="35"/>
      <c r="DE13" s="945">
        <v>186.83232704000002</v>
      </c>
      <c r="DF13" s="945">
        <v>27.145800749999996</v>
      </c>
      <c r="DG13" s="945">
        <v>0</v>
      </c>
      <c r="DH13" s="945">
        <v>37.209880840000011</v>
      </c>
      <c r="DI13" s="243" t="s">
        <v>297</v>
      </c>
      <c r="DJ13" s="244" t="s">
        <v>128</v>
      </c>
      <c r="DK13" s="245">
        <v>2</v>
      </c>
      <c r="DL13" s="524" t="s">
        <v>574</v>
      </c>
      <c r="DM13" s="212" t="s">
        <v>574</v>
      </c>
      <c r="DN13" s="212"/>
      <c r="DO13" s="212">
        <v>0</v>
      </c>
      <c r="DP13" s="283" t="s">
        <v>38</v>
      </c>
      <c r="DQ13" s="212" t="s">
        <v>38</v>
      </c>
      <c r="DR13" s="11" t="s">
        <v>38</v>
      </c>
      <c r="DS13" s="11" t="s">
        <v>38</v>
      </c>
      <c r="DT13" s="11">
        <v>375</v>
      </c>
      <c r="DU13" s="11">
        <v>0.13100000000000001</v>
      </c>
      <c r="DV13" s="11">
        <v>0.86899999999999999</v>
      </c>
      <c r="DW13" s="11" t="s">
        <v>38</v>
      </c>
      <c r="DX13" s="11" t="s">
        <v>38</v>
      </c>
      <c r="DY13" s="11" t="s">
        <v>38</v>
      </c>
      <c r="DZ13" s="11" t="s">
        <v>38</v>
      </c>
      <c r="EA13" s="11">
        <v>3</v>
      </c>
      <c r="EB13" s="7" t="s">
        <v>990</v>
      </c>
      <c r="EC13" s="246">
        <v>2</v>
      </c>
      <c r="ED13" s="212" t="s">
        <v>965</v>
      </c>
      <c r="EE13" s="284">
        <v>17</v>
      </c>
      <c r="EF13" s="212" t="s">
        <v>38</v>
      </c>
      <c r="EG13" s="212" t="s">
        <v>38</v>
      </c>
      <c r="EH13" s="212">
        <v>0</v>
      </c>
      <c r="EI13" s="212">
        <v>170</v>
      </c>
      <c r="EJ13" s="212">
        <v>90</v>
      </c>
      <c r="EK13" s="84">
        <f t="shared" si="13"/>
        <v>31.141868512110726</v>
      </c>
      <c r="EL13" s="212">
        <v>0</v>
      </c>
      <c r="EM13" s="249" t="s">
        <v>38</v>
      </c>
      <c r="EN13" s="212">
        <v>2</v>
      </c>
      <c r="EO13" s="212">
        <v>1</v>
      </c>
      <c r="EP13" s="248">
        <v>4</v>
      </c>
      <c r="EQ13" s="249">
        <v>42949</v>
      </c>
      <c r="ER13" s="951">
        <v>7124</v>
      </c>
      <c r="ES13" s="921"/>
      <c r="ET13" s="921"/>
      <c r="EU13" s="921"/>
      <c r="EV13" s="921"/>
      <c r="EW13" s="921"/>
      <c r="EX13" s="960"/>
      <c r="EY13" s="960"/>
      <c r="EZ13" s="921">
        <v>100</v>
      </c>
      <c r="FA13" s="921">
        <v>276742</v>
      </c>
      <c r="FB13" s="921">
        <v>10</v>
      </c>
      <c r="FC13" s="956">
        <v>276.74200000000002</v>
      </c>
      <c r="FD13" s="966">
        <v>18.181949400000001</v>
      </c>
      <c r="FE13" s="966"/>
      <c r="FF13" s="960"/>
      <c r="FG13" s="976">
        <v>20.624851150449246</v>
      </c>
      <c r="FH13" s="976"/>
      <c r="FI13" s="981" t="e">
        <v>#DIV/0!</v>
      </c>
      <c r="FJ13" s="982">
        <v>375</v>
      </c>
      <c r="FK13" s="932" t="s">
        <v>128</v>
      </c>
      <c r="FL13" s="114"/>
      <c r="FM13" s="7">
        <v>6.57</v>
      </c>
      <c r="FN13" s="216"/>
      <c r="FO13" s="114"/>
      <c r="FP13" s="157">
        <v>6.57</v>
      </c>
      <c r="FQ13" s="145">
        <f t="shared" si="14"/>
        <v>1.8181949400000001E-2</v>
      </c>
      <c r="FR13" s="114"/>
      <c r="FS13" s="114"/>
      <c r="FT13" s="114"/>
      <c r="FU13" s="114"/>
      <c r="FV13" s="114"/>
      <c r="FW13" s="114"/>
      <c r="FX13" s="55"/>
      <c r="FY13" s="152"/>
      <c r="FZ13" s="213"/>
      <c r="GA13" s="214">
        <v>1.1799142798437501</v>
      </c>
      <c r="GB13" s="215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</row>
    <row r="14" spans="1:231" x14ac:dyDescent="0.3">
      <c r="A14" s="7">
        <v>233</v>
      </c>
      <c r="B14" s="7">
        <f>COUNTIFS($D$3:D14,D14,$F$3:F14,F14)</f>
        <v>1</v>
      </c>
      <c r="C14" s="223">
        <v>7139</v>
      </c>
      <c r="D14" s="328" t="s">
        <v>1098</v>
      </c>
      <c r="E14" s="16" t="s">
        <v>485</v>
      </c>
      <c r="F14" s="17">
        <v>5409300259</v>
      </c>
      <c r="G14" s="11">
        <v>63</v>
      </c>
      <c r="H14" s="17" t="s">
        <v>1099</v>
      </c>
      <c r="I14" s="265" t="s">
        <v>1100</v>
      </c>
      <c r="J14" s="19" t="s">
        <v>35</v>
      </c>
      <c r="K14" s="55" t="s">
        <v>36</v>
      </c>
      <c r="L14" s="20">
        <v>7</v>
      </c>
      <c r="M14" s="16" t="s">
        <v>907</v>
      </c>
      <c r="N14" s="16"/>
      <c r="O14" s="16"/>
      <c r="P14" s="169" t="s">
        <v>949</v>
      </c>
      <c r="Q14" s="169"/>
      <c r="R14" s="796"/>
      <c r="S14" s="50" t="s">
        <v>127</v>
      </c>
      <c r="T14" s="266" t="s">
        <v>447</v>
      </c>
      <c r="U14" s="267" t="s">
        <v>520</v>
      </c>
      <c r="V14" s="51" t="s">
        <v>447</v>
      </c>
      <c r="W14" s="268" t="s">
        <v>496</v>
      </c>
      <c r="X14" s="51" t="s">
        <v>124</v>
      </c>
      <c r="Y14" s="51" t="s">
        <v>497</v>
      </c>
      <c r="Z14" s="269"/>
      <c r="AA14" s="270"/>
      <c r="AB14" s="224">
        <v>251</v>
      </c>
      <c r="AC14" s="225"/>
      <c r="AD14" s="225"/>
      <c r="AE14" s="225"/>
      <c r="AF14" s="225"/>
      <c r="AG14" s="341" t="s">
        <v>128</v>
      </c>
      <c r="AH14" s="220"/>
      <c r="AI14" s="7">
        <v>40.6</v>
      </c>
      <c r="AJ14" s="7">
        <v>59</v>
      </c>
      <c r="AK14" s="189">
        <v>23.954000000000001</v>
      </c>
      <c r="AL14" s="7">
        <v>16702</v>
      </c>
      <c r="AM14" s="185">
        <v>9.5440000000000005</v>
      </c>
      <c r="AN14" s="7">
        <v>4</v>
      </c>
      <c r="AO14" s="38">
        <v>24.8</v>
      </c>
      <c r="AP14" s="39">
        <v>68.5</v>
      </c>
      <c r="AQ14" s="40">
        <v>1.56</v>
      </c>
      <c r="AR14" s="41">
        <f t="shared" si="0"/>
        <v>94.86</v>
      </c>
      <c r="AS14" s="42">
        <f t="shared" si="1"/>
        <v>0.36204379562043798</v>
      </c>
      <c r="AT14" s="43">
        <f t="shared" si="2"/>
        <v>0.56478832116788324</v>
      </c>
      <c r="AU14" s="44">
        <f t="shared" si="3"/>
        <v>0.35398230088495575</v>
      </c>
      <c r="AV14" s="45">
        <v>22.16</v>
      </c>
      <c r="AW14" s="45">
        <f t="shared" si="4"/>
        <v>89.354838709677423</v>
      </c>
      <c r="AX14" s="46">
        <v>1.4</v>
      </c>
      <c r="AY14" s="84">
        <f t="shared" si="5"/>
        <v>5.6451612903225801</v>
      </c>
      <c r="AZ14" s="9" t="s">
        <v>121</v>
      </c>
      <c r="BA14" s="235">
        <v>21.4</v>
      </c>
      <c r="BB14" s="274">
        <v>0.65</v>
      </c>
      <c r="BC14" s="193">
        <v>0.65348000000000039</v>
      </c>
      <c r="BD14" s="193"/>
      <c r="BE14" s="7"/>
      <c r="BF14" s="7"/>
      <c r="BG14" s="7"/>
      <c r="BH14" s="7"/>
      <c r="BI14" s="194">
        <v>0</v>
      </c>
      <c r="BJ14" s="45">
        <v>39.1</v>
      </c>
      <c r="BK14" s="45">
        <v>60.6</v>
      </c>
      <c r="BL14" s="195">
        <v>0.64559386973180077</v>
      </c>
      <c r="BM14" s="82" t="s">
        <v>121</v>
      </c>
      <c r="BN14" s="7" t="s">
        <v>121</v>
      </c>
      <c r="BO14" s="9" t="s">
        <v>121</v>
      </c>
      <c r="BP14" s="277">
        <v>0.2</v>
      </c>
      <c r="BQ14" s="278">
        <v>0.51</v>
      </c>
      <c r="BR14" s="197">
        <v>2.5499999999999998</v>
      </c>
      <c r="BS14" s="80">
        <f t="shared" si="7"/>
        <v>74</v>
      </c>
      <c r="BT14" s="279">
        <v>87.4</v>
      </c>
      <c r="BU14" s="280">
        <v>24484</v>
      </c>
      <c r="BV14" s="279">
        <f t="shared" si="8"/>
        <v>12.599999999999994</v>
      </c>
      <c r="BW14" s="561">
        <f t="shared" si="9"/>
        <v>67.677999999999997</v>
      </c>
      <c r="BX14" s="279">
        <v>58.3</v>
      </c>
      <c r="BY14" s="84">
        <f t="shared" si="10"/>
        <v>39.935499999999998</v>
      </c>
      <c r="BZ14" s="279">
        <v>15.7</v>
      </c>
      <c r="CA14" s="84">
        <f t="shared" si="11"/>
        <v>10.7545</v>
      </c>
      <c r="CB14" s="279">
        <v>24.8</v>
      </c>
      <c r="CC14" s="84">
        <f t="shared" si="12"/>
        <v>16.988</v>
      </c>
      <c r="CD14" s="281"/>
      <c r="CE14" s="86">
        <v>66.3</v>
      </c>
      <c r="CF14" s="86">
        <v>77627</v>
      </c>
      <c r="CG14" s="86">
        <v>56.1</v>
      </c>
      <c r="CH14" s="86">
        <v>69236</v>
      </c>
      <c r="CI14" s="86">
        <v>11.8</v>
      </c>
      <c r="CJ14" s="86">
        <v>50.6</v>
      </c>
      <c r="CK14" s="86">
        <v>74109</v>
      </c>
      <c r="CL14" s="45">
        <f t="shared" si="6"/>
        <v>3.7133757961783438</v>
      </c>
      <c r="CM14" s="7"/>
      <c r="CN14" s="7"/>
      <c r="CO14" s="618"/>
      <c r="CP14" s="13"/>
      <c r="CQ14" s="13"/>
      <c r="CR14" s="13"/>
      <c r="CS14" s="13"/>
      <c r="CT14" s="13"/>
      <c r="CU14" s="13"/>
      <c r="CV14" s="13"/>
      <c r="CW14" s="36"/>
      <c r="CX14" s="7"/>
      <c r="CY14" s="49" t="s">
        <v>1101</v>
      </c>
      <c r="CZ14" s="49">
        <v>5</v>
      </c>
      <c r="DA14" s="9" t="s">
        <v>884</v>
      </c>
      <c r="DB14" s="49" t="s">
        <v>884</v>
      </c>
      <c r="DC14" s="35"/>
      <c r="DD14" s="35"/>
      <c r="DE14" s="945"/>
      <c r="DF14" s="945"/>
      <c r="DG14" s="945"/>
      <c r="DH14" s="945"/>
      <c r="DI14" s="243" t="s">
        <v>297</v>
      </c>
      <c r="DJ14" s="252" t="s">
        <v>128</v>
      </c>
      <c r="DK14" s="253">
        <v>2</v>
      </c>
      <c r="DL14" s="254" t="s">
        <v>511</v>
      </c>
      <c r="DM14" s="7"/>
      <c r="DN14" s="254">
        <v>1</v>
      </c>
      <c r="DO14" s="254">
        <v>0</v>
      </c>
      <c r="DP14" s="255" t="s">
        <v>38</v>
      </c>
      <c r="DQ14" s="254" t="s">
        <v>38</v>
      </c>
      <c r="DR14" s="11" t="s">
        <v>38</v>
      </c>
      <c r="DS14" s="11" t="s">
        <v>38</v>
      </c>
      <c r="DT14" s="11">
        <v>251</v>
      </c>
      <c r="DU14" s="11">
        <v>31.5</v>
      </c>
      <c r="DV14" s="11">
        <v>68.5</v>
      </c>
      <c r="DW14" s="11" t="s">
        <v>38</v>
      </c>
      <c r="DX14" s="11" t="s">
        <v>38</v>
      </c>
      <c r="DY14" s="11" t="s">
        <v>38</v>
      </c>
      <c r="DZ14" s="11" t="s">
        <v>38</v>
      </c>
      <c r="EA14" s="11">
        <v>0</v>
      </c>
      <c r="EB14" s="7"/>
      <c r="EC14" s="256">
        <v>5</v>
      </c>
      <c r="ED14" s="254">
        <v>8</v>
      </c>
      <c r="EE14" s="254">
        <v>8</v>
      </c>
      <c r="EF14" s="254"/>
      <c r="EG14" s="254">
        <v>2</v>
      </c>
      <c r="EH14" s="254">
        <v>1</v>
      </c>
      <c r="EI14" s="254">
        <v>168</v>
      </c>
      <c r="EJ14" s="254">
        <v>90</v>
      </c>
      <c r="EK14" s="84">
        <f t="shared" si="13"/>
        <v>31.887755102040817</v>
      </c>
      <c r="EL14" s="254">
        <v>2</v>
      </c>
      <c r="EM14" s="254" t="s">
        <v>38</v>
      </c>
      <c r="EN14" s="257">
        <v>3</v>
      </c>
      <c r="EO14" s="254">
        <v>2</v>
      </c>
      <c r="EP14" s="258">
        <v>2</v>
      </c>
      <c r="EQ14" s="259"/>
      <c r="ER14" s="951">
        <v>7139</v>
      </c>
      <c r="ES14" s="921"/>
      <c r="ET14" s="921"/>
      <c r="EU14" s="921"/>
      <c r="EV14" s="921"/>
      <c r="EW14" s="921"/>
      <c r="EX14" s="960"/>
      <c r="EY14" s="960"/>
      <c r="EZ14" s="921">
        <v>100</v>
      </c>
      <c r="FA14" s="921">
        <v>69697</v>
      </c>
      <c r="FB14" s="921">
        <v>10</v>
      </c>
      <c r="FC14" s="956">
        <v>69.697000000000003</v>
      </c>
      <c r="FD14" s="966">
        <v>28.296982000000003</v>
      </c>
      <c r="FE14" s="966"/>
      <c r="FF14" s="960"/>
      <c r="FG14" s="976">
        <v>8.8702038966558323</v>
      </c>
      <c r="FH14" s="976"/>
      <c r="FI14" s="981" t="e">
        <v>#DIV/0!</v>
      </c>
      <c r="FJ14" s="983">
        <v>251</v>
      </c>
      <c r="FK14" s="932" t="s">
        <v>128</v>
      </c>
      <c r="FL14" s="114"/>
      <c r="FM14" s="7">
        <v>40.6</v>
      </c>
      <c r="FN14" s="216"/>
      <c r="FO14" s="114"/>
      <c r="FP14" s="157">
        <v>40.6</v>
      </c>
      <c r="FQ14" s="145">
        <f t="shared" si="14"/>
        <v>2.8296982000000002E-2</v>
      </c>
      <c r="FR14" s="114"/>
      <c r="FS14" s="114"/>
      <c r="FT14" s="114"/>
      <c r="FU14" s="114"/>
      <c r="FV14" s="114"/>
      <c r="FW14" s="114"/>
      <c r="FX14" s="55"/>
      <c r="FY14" s="152"/>
      <c r="FZ14" s="213"/>
      <c r="GA14" s="214">
        <v>0.25722997293471001</v>
      </c>
      <c r="GB14" s="215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</row>
    <row r="15" spans="1:231" x14ac:dyDescent="0.3">
      <c r="A15" s="7">
        <v>253</v>
      </c>
      <c r="B15" s="7">
        <f>COUNTIFS($D$3:D15,D15,$F$3:F15,F15)</f>
        <v>1</v>
      </c>
      <c r="C15" s="223">
        <v>7244</v>
      </c>
      <c r="D15" s="328" t="s">
        <v>1065</v>
      </c>
      <c r="E15" s="16" t="s">
        <v>1066</v>
      </c>
      <c r="F15" s="17">
        <v>486207404</v>
      </c>
      <c r="G15" s="11">
        <v>69</v>
      </c>
      <c r="H15" s="17" t="s">
        <v>1067</v>
      </c>
      <c r="I15" s="265" t="s">
        <v>511</v>
      </c>
      <c r="J15" s="19" t="s">
        <v>35</v>
      </c>
      <c r="K15" s="55" t="s">
        <v>36</v>
      </c>
      <c r="L15" s="20">
        <v>7</v>
      </c>
      <c r="M15" s="16" t="s">
        <v>628</v>
      </c>
      <c r="N15" s="16"/>
      <c r="O15" s="16"/>
      <c r="P15" s="169" t="s">
        <v>823</v>
      </c>
      <c r="Q15" s="169"/>
      <c r="R15" s="796"/>
      <c r="S15" s="50" t="s">
        <v>127</v>
      </c>
      <c r="T15" s="266" t="s">
        <v>447</v>
      </c>
      <c r="U15" s="267" t="s">
        <v>520</v>
      </c>
      <c r="V15" s="51" t="s">
        <v>447</v>
      </c>
      <c r="W15" s="268" t="s">
        <v>496</v>
      </c>
      <c r="X15" s="51" t="s">
        <v>124</v>
      </c>
      <c r="Y15" s="51" t="s">
        <v>497</v>
      </c>
      <c r="Z15" s="269"/>
      <c r="AA15" s="270"/>
      <c r="AB15" s="275">
        <v>222</v>
      </c>
      <c r="AC15" s="276"/>
      <c r="AD15" s="276"/>
      <c r="AE15" s="276"/>
      <c r="AF15" s="276"/>
      <c r="AG15" s="341" t="s">
        <v>444</v>
      </c>
      <c r="AH15" s="557"/>
      <c r="AI15" s="7">
        <v>3.17</v>
      </c>
      <c r="AJ15" s="7">
        <v>81.8</v>
      </c>
      <c r="AK15" s="189">
        <v>2.5930599999999999</v>
      </c>
      <c r="AL15" s="7">
        <v>27870</v>
      </c>
      <c r="AM15" s="185">
        <v>15.925714285714285</v>
      </c>
      <c r="AN15" s="7">
        <v>4</v>
      </c>
      <c r="AO15" s="38">
        <v>18.5</v>
      </c>
      <c r="AP15" s="39">
        <v>71</v>
      </c>
      <c r="AQ15" s="40">
        <v>6</v>
      </c>
      <c r="AR15" s="41">
        <f t="shared" si="0"/>
        <v>95.5</v>
      </c>
      <c r="AS15" s="42">
        <f t="shared" si="1"/>
        <v>0.26056338028169013</v>
      </c>
      <c r="AT15" s="43">
        <f t="shared" si="2"/>
        <v>1.5633802816901408</v>
      </c>
      <c r="AU15" s="44">
        <f t="shared" si="3"/>
        <v>0.24025974025974026</v>
      </c>
      <c r="AV15" s="45">
        <v>14.375</v>
      </c>
      <c r="AW15" s="45">
        <f t="shared" si="4"/>
        <v>77.702702702702709</v>
      </c>
      <c r="AX15" s="46">
        <v>3.2</v>
      </c>
      <c r="AY15" s="84">
        <f t="shared" si="5"/>
        <v>17.297297297297298</v>
      </c>
      <c r="AZ15" s="9" t="s">
        <v>121</v>
      </c>
      <c r="BA15" s="235">
        <v>0.87</v>
      </c>
      <c r="BB15" s="274">
        <v>0.1</v>
      </c>
      <c r="BC15" s="193">
        <v>1.6</v>
      </c>
      <c r="BD15" s="193"/>
      <c r="BE15" s="7"/>
      <c r="BF15" s="7"/>
      <c r="BG15" s="7"/>
      <c r="BH15" s="7"/>
      <c r="BI15" s="194">
        <v>1.01</v>
      </c>
      <c r="BJ15" s="45">
        <v>48.4</v>
      </c>
      <c r="BK15" s="45">
        <v>51.4</v>
      </c>
      <c r="BL15" s="195">
        <v>0.94047619047619047</v>
      </c>
      <c r="BM15" s="82" t="s">
        <v>121</v>
      </c>
      <c r="BN15" s="7" t="s">
        <v>121</v>
      </c>
      <c r="BO15" s="9" t="s">
        <v>121</v>
      </c>
      <c r="BP15" s="277">
        <v>2.27</v>
      </c>
      <c r="BQ15" s="278">
        <v>4.1900000000000004</v>
      </c>
      <c r="BR15" s="197">
        <v>1.8458149779735684</v>
      </c>
      <c r="BS15" s="80">
        <f t="shared" si="7"/>
        <v>70.7</v>
      </c>
      <c r="BT15" s="279">
        <v>89.2</v>
      </c>
      <c r="BU15" s="280">
        <v>23942</v>
      </c>
      <c r="BV15" s="279">
        <f t="shared" si="8"/>
        <v>10.799999999999997</v>
      </c>
      <c r="BW15" s="561">
        <f t="shared" si="9"/>
        <v>70.787000000000006</v>
      </c>
      <c r="BX15" s="279">
        <v>45.1</v>
      </c>
      <c r="BY15" s="84">
        <f t="shared" si="10"/>
        <v>32.021000000000001</v>
      </c>
      <c r="BZ15" s="279">
        <v>25.6</v>
      </c>
      <c r="CA15" s="84">
        <f t="shared" si="11"/>
        <v>18.176000000000002</v>
      </c>
      <c r="CB15" s="279">
        <v>29</v>
      </c>
      <c r="CC15" s="84">
        <f t="shared" si="12"/>
        <v>20.59</v>
      </c>
      <c r="CD15" s="281"/>
      <c r="CE15" s="86">
        <v>99.6</v>
      </c>
      <c r="CF15" s="86">
        <v>163035</v>
      </c>
      <c r="CG15" s="86">
        <v>97.8</v>
      </c>
      <c r="CH15" s="86">
        <v>122293</v>
      </c>
      <c r="CI15" s="86">
        <v>53</v>
      </c>
      <c r="CJ15" s="86">
        <v>85.5</v>
      </c>
      <c r="CK15" s="86">
        <v>133765</v>
      </c>
      <c r="CL15" s="45">
        <f t="shared" si="6"/>
        <v>1.76171875</v>
      </c>
      <c r="CM15" s="7"/>
      <c r="CN15" s="7"/>
      <c r="CO15" s="618"/>
      <c r="CP15" s="13"/>
      <c r="CQ15" s="13"/>
      <c r="CR15" s="13"/>
      <c r="CS15" s="13"/>
      <c r="CT15" s="13"/>
      <c r="CU15" s="13"/>
      <c r="CV15" s="13"/>
      <c r="CW15" s="36"/>
      <c r="CX15" s="7"/>
      <c r="CY15" s="49" t="s">
        <v>510</v>
      </c>
      <c r="CZ15" s="49">
        <v>3</v>
      </c>
      <c r="DA15" s="9" t="s">
        <v>17</v>
      </c>
      <c r="DB15" s="9" t="s">
        <v>17</v>
      </c>
      <c r="DC15" s="35"/>
      <c r="DD15" s="35"/>
      <c r="DE15" s="945">
        <v>75.778045809999995</v>
      </c>
      <c r="DF15" s="945">
        <v>30.805286429999995</v>
      </c>
      <c r="DG15" s="945">
        <v>0.83265886750000018</v>
      </c>
      <c r="DH15" s="945">
        <v>6.710959239999994</v>
      </c>
      <c r="DI15" s="202" t="s">
        <v>294</v>
      </c>
      <c r="DJ15" s="244" t="s">
        <v>444</v>
      </c>
      <c r="DK15" s="245">
        <v>2</v>
      </c>
      <c r="DL15" s="524" t="s">
        <v>511</v>
      </c>
      <c r="DM15" s="212" t="s">
        <v>511</v>
      </c>
      <c r="DN15" s="212"/>
      <c r="DO15" s="212">
        <v>0</v>
      </c>
      <c r="DP15" s="283" t="s">
        <v>38</v>
      </c>
      <c r="DQ15" s="212" t="s">
        <v>38</v>
      </c>
      <c r="DR15" s="11">
        <v>8.6999999999999993</v>
      </c>
      <c r="DS15" s="11" t="s">
        <v>38</v>
      </c>
      <c r="DT15" s="11">
        <v>144</v>
      </c>
      <c r="DU15" s="11">
        <v>0.14599999999999999</v>
      </c>
      <c r="DV15" s="11">
        <v>0.85399999999999998</v>
      </c>
      <c r="DW15" s="11" t="s">
        <v>38</v>
      </c>
      <c r="DX15" s="11" t="s">
        <v>38</v>
      </c>
      <c r="DY15" s="11" t="s">
        <v>38</v>
      </c>
      <c r="DZ15" s="11" t="s">
        <v>38</v>
      </c>
      <c r="EA15" s="11">
        <v>0</v>
      </c>
      <c r="EB15" s="7"/>
      <c r="EC15" s="246">
        <v>3</v>
      </c>
      <c r="ED15" s="212" t="s">
        <v>1074</v>
      </c>
      <c r="EE15" s="284">
        <v>7</v>
      </c>
      <c r="EF15" s="212">
        <v>13</v>
      </c>
      <c r="EG15" s="212">
        <v>2</v>
      </c>
      <c r="EH15" s="212">
        <v>0</v>
      </c>
      <c r="EI15" s="212">
        <v>166</v>
      </c>
      <c r="EJ15" s="212">
        <v>88</v>
      </c>
      <c r="EK15" s="84">
        <f t="shared" si="13"/>
        <v>31.934968790825952</v>
      </c>
      <c r="EL15" s="212">
        <v>1</v>
      </c>
      <c r="EM15" s="249" t="s">
        <v>38</v>
      </c>
      <c r="EN15" s="212">
        <v>2</v>
      </c>
      <c r="EO15" s="212">
        <v>1</v>
      </c>
      <c r="EP15" s="248" t="s">
        <v>38</v>
      </c>
      <c r="EQ15" s="212" t="s">
        <v>38</v>
      </c>
      <c r="ER15" s="951">
        <v>7244</v>
      </c>
      <c r="ES15" s="921"/>
      <c r="ET15" s="921"/>
      <c r="EU15" s="921"/>
      <c r="EV15" s="921"/>
      <c r="EW15" s="921"/>
      <c r="EX15" s="960"/>
      <c r="EY15" s="960"/>
      <c r="EZ15" s="921">
        <v>75</v>
      </c>
      <c r="FA15" s="921">
        <v>1070000</v>
      </c>
      <c r="FB15" s="921">
        <v>10</v>
      </c>
      <c r="FC15" s="956">
        <v>1426.6666666666665</v>
      </c>
      <c r="FD15" s="966">
        <v>45.225333333333332</v>
      </c>
      <c r="FE15" s="966"/>
      <c r="FF15" s="960"/>
      <c r="FG15" s="976">
        <v>4.9087532061676349</v>
      </c>
      <c r="FH15" s="976"/>
      <c r="FI15" s="981" t="e">
        <v>#DIV/0!</v>
      </c>
      <c r="FJ15" s="982">
        <v>222</v>
      </c>
      <c r="FK15" s="932" t="s">
        <v>444</v>
      </c>
      <c r="FL15" s="114"/>
      <c r="FM15" s="7">
        <v>3.17</v>
      </c>
      <c r="FN15" s="216"/>
      <c r="FO15" s="114"/>
      <c r="FP15" s="157">
        <v>3.17</v>
      </c>
      <c r="FQ15" s="145">
        <f t="shared" si="14"/>
        <v>4.5225333333333333E-2</v>
      </c>
      <c r="FR15" s="114"/>
      <c r="FS15" s="114"/>
      <c r="FT15" s="114"/>
      <c r="FU15" s="114"/>
      <c r="FV15" s="114"/>
      <c r="FW15" s="114"/>
      <c r="FX15" s="55"/>
      <c r="FY15" s="152"/>
      <c r="FZ15" s="213"/>
      <c r="GA15" s="214">
        <v>2.91631802030592</v>
      </c>
      <c r="GB15" s="215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</row>
    <row r="16" spans="1:231" ht="15" thickBot="1" x14ac:dyDescent="0.35">
      <c r="A16" s="364">
        <v>267</v>
      </c>
      <c r="B16" s="7">
        <f>COUNTIFS($D$3:D16,D16,$F$3:F16,F16)</f>
        <v>1</v>
      </c>
      <c r="C16" s="365">
        <v>7340</v>
      </c>
      <c r="D16" s="366" t="s">
        <v>956</v>
      </c>
      <c r="E16" s="367" t="s">
        <v>530</v>
      </c>
      <c r="F16" s="367">
        <v>435827440</v>
      </c>
      <c r="G16" s="11">
        <v>74</v>
      </c>
      <c r="H16" s="367" t="s">
        <v>957</v>
      </c>
      <c r="I16" s="368" t="s">
        <v>511</v>
      </c>
      <c r="J16" s="369" t="s">
        <v>35</v>
      </c>
      <c r="K16" s="370" t="s">
        <v>36</v>
      </c>
      <c r="L16" s="371">
        <v>13</v>
      </c>
      <c r="M16" s="367">
        <v>1</v>
      </c>
      <c r="N16" s="367"/>
      <c r="O16" s="367"/>
      <c r="P16" s="372" t="s">
        <v>823</v>
      </c>
      <c r="Q16" s="372"/>
      <c r="R16" s="997"/>
      <c r="S16" s="382" t="s">
        <v>522</v>
      </c>
      <c r="T16" s="383" t="s">
        <v>523</v>
      </c>
      <c r="U16" s="384" t="s">
        <v>124</v>
      </c>
      <c r="V16" s="385" t="s">
        <v>524</v>
      </c>
      <c r="W16" s="386" t="s">
        <v>126</v>
      </c>
      <c r="X16" s="385" t="s">
        <v>124</v>
      </c>
      <c r="Y16" s="385" t="s">
        <v>124</v>
      </c>
      <c r="Z16" s="387"/>
      <c r="AA16" s="388"/>
      <c r="AB16" s="389">
        <v>128</v>
      </c>
      <c r="AC16" s="389"/>
      <c r="AD16" s="389"/>
      <c r="AE16" s="389"/>
      <c r="AF16" s="389"/>
      <c r="AG16" s="390" t="s">
        <v>128</v>
      </c>
      <c r="AH16" s="391"/>
      <c r="AI16" s="364">
        <v>6.29</v>
      </c>
      <c r="AJ16" s="364">
        <v>90.6</v>
      </c>
      <c r="AK16" s="392">
        <v>5.6987399999999999</v>
      </c>
      <c r="AL16" s="364">
        <v>11868</v>
      </c>
      <c r="AM16" s="393">
        <v>3.6516923076923078</v>
      </c>
      <c r="AN16" s="364">
        <v>4</v>
      </c>
      <c r="AO16" s="394">
        <v>9.9</v>
      </c>
      <c r="AP16" s="395">
        <v>79.2</v>
      </c>
      <c r="AQ16" s="396">
        <v>7.93</v>
      </c>
      <c r="AR16" s="41">
        <f t="shared" si="0"/>
        <v>97.03</v>
      </c>
      <c r="AS16" s="42">
        <f t="shared" si="1"/>
        <v>0.125</v>
      </c>
      <c r="AT16" s="43">
        <f t="shared" si="2"/>
        <v>0.99124999999999996</v>
      </c>
      <c r="AU16" s="44">
        <f t="shared" si="3"/>
        <v>0.11362332147366005</v>
      </c>
      <c r="AV16" s="397">
        <v>9.0383333333333322</v>
      </c>
      <c r="AW16" s="45">
        <f t="shared" si="4"/>
        <v>91.296296296296291</v>
      </c>
      <c r="AX16" s="398">
        <v>0.3666666666666667</v>
      </c>
      <c r="AY16" s="399">
        <f t="shared" si="5"/>
        <v>3.7037037037037042</v>
      </c>
      <c r="AZ16" s="400" t="s">
        <v>121</v>
      </c>
      <c r="BA16" s="235">
        <v>30.5</v>
      </c>
      <c r="BB16" s="401">
        <v>0.45367923435706842</v>
      </c>
      <c r="BC16" s="402">
        <v>0.15942913696711897</v>
      </c>
      <c r="BD16" s="402"/>
      <c r="BE16" s="400" t="s">
        <v>121</v>
      </c>
      <c r="BF16" s="400" t="s">
        <v>121</v>
      </c>
      <c r="BG16" s="400" t="s">
        <v>121</v>
      </c>
      <c r="BH16" s="400" t="s">
        <v>121</v>
      </c>
      <c r="BI16" s="412"/>
      <c r="BJ16" s="400">
        <v>40.700000000000003</v>
      </c>
      <c r="BK16" s="400">
        <v>57.7</v>
      </c>
      <c r="BL16" s="801">
        <v>0.70537261698440212</v>
      </c>
      <c r="BM16" s="414">
        <v>0.2</v>
      </c>
      <c r="BN16" s="80">
        <f t="shared" ref="BN16:BN32" si="15">BM16*100/AO16</f>
        <v>2.0202020202020203</v>
      </c>
      <c r="BO16" s="400" t="s">
        <v>121</v>
      </c>
      <c r="BP16" s="400">
        <v>1.96</v>
      </c>
      <c r="BQ16" s="415">
        <v>7.04</v>
      </c>
      <c r="BR16" s="416">
        <v>3.5918367346938775</v>
      </c>
      <c r="BS16" s="417">
        <f t="shared" si="7"/>
        <v>78</v>
      </c>
      <c r="BT16" s="418">
        <v>96.4</v>
      </c>
      <c r="BU16" s="419">
        <v>44771</v>
      </c>
      <c r="BV16" s="418">
        <f t="shared" si="8"/>
        <v>3.5999999999999943</v>
      </c>
      <c r="BW16" s="420">
        <f t="shared" si="9"/>
        <v>78.645600000000016</v>
      </c>
      <c r="BX16" s="418">
        <v>54.5</v>
      </c>
      <c r="BY16" s="399">
        <f t="shared" si="10"/>
        <v>43.164000000000009</v>
      </c>
      <c r="BZ16" s="418">
        <v>23.5</v>
      </c>
      <c r="CA16" s="399">
        <f t="shared" si="11"/>
        <v>18.612000000000002</v>
      </c>
      <c r="CB16" s="418">
        <v>21.3</v>
      </c>
      <c r="CC16" s="399">
        <f t="shared" si="12"/>
        <v>16.869600000000002</v>
      </c>
      <c r="CD16" s="421"/>
      <c r="CE16" s="364"/>
      <c r="CF16" s="364"/>
      <c r="CG16" s="364"/>
      <c r="CH16" s="364"/>
      <c r="CI16" s="364"/>
      <c r="CJ16" s="364"/>
      <c r="CK16" s="364"/>
      <c r="CL16" s="45">
        <f t="shared" si="6"/>
        <v>2.3191489361702127</v>
      </c>
      <c r="CM16" s="364"/>
      <c r="CN16" s="364"/>
      <c r="CO16" s="805">
        <v>79.2</v>
      </c>
      <c r="CP16" s="806">
        <v>69.599999999999994</v>
      </c>
      <c r="CQ16" s="806">
        <v>55.1</v>
      </c>
      <c r="CR16" s="806">
        <v>13.6</v>
      </c>
      <c r="CS16" s="806">
        <v>10.8</v>
      </c>
      <c r="CT16" s="806">
        <v>13.1</v>
      </c>
      <c r="CU16" s="806">
        <v>10.4</v>
      </c>
      <c r="CV16" s="806">
        <v>1.62</v>
      </c>
      <c r="CW16" s="847"/>
      <c r="CX16" s="364"/>
      <c r="CY16" s="423" t="s">
        <v>510</v>
      </c>
      <c r="CZ16" s="423">
        <v>3</v>
      </c>
      <c r="DA16" s="400" t="s">
        <v>17</v>
      </c>
      <c r="DB16" s="424" t="s">
        <v>17</v>
      </c>
      <c r="DC16" s="425"/>
      <c r="DD16" s="425"/>
      <c r="DE16" s="426">
        <v>319.88913595999998</v>
      </c>
      <c r="DF16" s="426">
        <v>37.088281070000001</v>
      </c>
      <c r="DG16" s="426">
        <v>0</v>
      </c>
      <c r="DH16" s="426">
        <v>57.373945809999981</v>
      </c>
      <c r="DI16" s="202" t="s">
        <v>294</v>
      </c>
      <c r="DJ16" s="1222" t="s">
        <v>128</v>
      </c>
      <c r="DK16" s="427">
        <v>2</v>
      </c>
      <c r="DL16" s="364"/>
      <c r="DM16" s="7"/>
      <c r="DN16" s="364"/>
      <c r="DO16" s="364"/>
      <c r="DP16" s="364"/>
      <c r="DQ16" s="364"/>
      <c r="DR16" s="11" t="s">
        <v>38</v>
      </c>
      <c r="DS16" s="11" t="s">
        <v>38</v>
      </c>
      <c r="DT16" s="11">
        <v>128</v>
      </c>
      <c r="DU16" s="11">
        <v>17.2</v>
      </c>
      <c r="DV16" s="11">
        <v>82.8</v>
      </c>
      <c r="DW16" s="11" t="s">
        <v>38</v>
      </c>
      <c r="DX16" s="11" t="s">
        <v>38</v>
      </c>
      <c r="DY16" s="11" t="s">
        <v>38</v>
      </c>
      <c r="DZ16" s="11" t="s">
        <v>38</v>
      </c>
      <c r="EA16" s="11">
        <v>0</v>
      </c>
      <c r="EB16" s="364"/>
      <c r="EC16" s="364"/>
      <c r="ED16" s="1102">
        <v>1</v>
      </c>
      <c r="EE16" s="1102">
        <v>13</v>
      </c>
      <c r="EF16" s="1103"/>
      <c r="EG16" s="1104">
        <v>2</v>
      </c>
      <c r="EH16" s="1104">
        <v>1</v>
      </c>
      <c r="EI16" s="1104">
        <v>164</v>
      </c>
      <c r="EJ16" s="1104">
        <v>80</v>
      </c>
      <c r="EK16" s="84">
        <f t="shared" si="13"/>
        <v>29.744199881023199</v>
      </c>
      <c r="EL16" s="1104">
        <v>1</v>
      </c>
      <c r="EM16" s="1104" t="s">
        <v>38</v>
      </c>
      <c r="EN16" s="1104">
        <v>2</v>
      </c>
      <c r="EO16" s="1104">
        <v>1</v>
      </c>
      <c r="EP16" s="1105" t="s">
        <v>38</v>
      </c>
      <c r="EQ16" s="1104"/>
      <c r="ER16" s="1076">
        <v>7340</v>
      </c>
      <c r="ES16" s="921"/>
      <c r="ET16" s="921"/>
      <c r="EU16" s="921"/>
      <c r="EV16" s="921"/>
      <c r="EW16" s="921"/>
      <c r="EX16" s="960"/>
      <c r="EY16" s="960"/>
      <c r="EZ16" s="921">
        <v>75</v>
      </c>
      <c r="FA16" s="921">
        <v>208157</v>
      </c>
      <c r="FB16" s="921">
        <v>10</v>
      </c>
      <c r="FC16" s="956">
        <v>277.54266666666666</v>
      </c>
      <c r="FD16" s="966">
        <v>17.457433733333332</v>
      </c>
      <c r="FE16" s="966"/>
      <c r="FF16" s="966"/>
      <c r="FG16" s="976">
        <v>7.3321200558588409</v>
      </c>
      <c r="FH16" s="976"/>
      <c r="FI16" s="981" t="e">
        <v>#DIV/0!</v>
      </c>
      <c r="FJ16" s="982">
        <v>128</v>
      </c>
      <c r="FK16" s="932" t="s">
        <v>128</v>
      </c>
      <c r="FL16" s="114"/>
      <c r="FM16" s="7">
        <v>6.29</v>
      </c>
      <c r="FN16" s="437"/>
      <c r="FO16" s="391"/>
      <c r="FP16" s="438">
        <v>6.29</v>
      </c>
      <c r="FQ16" s="439">
        <f t="shared" si="14"/>
        <v>1.7457433733333333E-2</v>
      </c>
      <c r="FR16" s="391"/>
      <c r="FS16" s="391"/>
      <c r="FT16" s="391"/>
      <c r="FU16" s="391"/>
      <c r="FV16" s="391"/>
      <c r="FW16" s="391"/>
      <c r="FX16" s="55"/>
      <c r="FY16" s="152"/>
      <c r="FZ16" s="213"/>
      <c r="GA16" s="214">
        <v>1.3279848261785601</v>
      </c>
      <c r="GB16" s="215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</row>
    <row r="17" spans="1:231" x14ac:dyDescent="0.3">
      <c r="A17" s="550">
        <v>281</v>
      </c>
      <c r="B17" s="7">
        <f>COUNTIFS($D$3:D17,D17,$F$3:F17,F17)</f>
        <v>1</v>
      </c>
      <c r="C17" s="373">
        <v>7393</v>
      </c>
      <c r="D17" s="366" t="s">
        <v>1244</v>
      </c>
      <c r="E17" s="374" t="s">
        <v>982</v>
      </c>
      <c r="F17" s="374">
        <v>5754020635</v>
      </c>
      <c r="G17" s="11">
        <v>60</v>
      </c>
      <c r="H17" s="374" t="s">
        <v>1245</v>
      </c>
      <c r="I17" s="375" t="s">
        <v>511</v>
      </c>
      <c r="J17" s="376" t="s">
        <v>35</v>
      </c>
      <c r="K17" s="377" t="s">
        <v>36</v>
      </c>
      <c r="L17" s="378">
        <v>6.5</v>
      </c>
      <c r="M17" s="374">
        <v>1</v>
      </c>
      <c r="N17" s="374"/>
      <c r="O17" s="374">
        <v>2.5</v>
      </c>
      <c r="P17" s="573" t="s">
        <v>823</v>
      </c>
      <c r="Q17" s="573"/>
      <c r="R17" s="573"/>
      <c r="S17" s="406" t="s">
        <v>522</v>
      </c>
      <c r="T17" s="403" t="s">
        <v>523</v>
      </c>
      <c r="U17" s="404" t="s">
        <v>124</v>
      </c>
      <c r="V17" s="406" t="s">
        <v>524</v>
      </c>
      <c r="W17" s="1000" t="s">
        <v>126</v>
      </c>
      <c r="X17" s="406" t="s">
        <v>124</v>
      </c>
      <c r="Y17" s="406" t="s">
        <v>124</v>
      </c>
      <c r="Z17" s="1003"/>
      <c r="AA17" s="1005"/>
      <c r="AB17" s="1085">
        <v>116</v>
      </c>
      <c r="AC17" s="1079"/>
      <c r="AD17" s="1079"/>
      <c r="AE17" s="1079"/>
      <c r="AF17" s="1079"/>
      <c r="AG17" s="1007" t="s">
        <v>128</v>
      </c>
      <c r="AH17" s="557"/>
      <c r="AI17" s="550">
        <v>6.37</v>
      </c>
      <c r="AJ17" s="550">
        <v>84.1</v>
      </c>
      <c r="AK17" s="579">
        <v>5.35717</v>
      </c>
      <c r="AL17" s="550">
        <v>4888</v>
      </c>
      <c r="AM17" s="580">
        <v>3.008</v>
      </c>
      <c r="AN17" s="550">
        <v>4</v>
      </c>
      <c r="AO17" s="934">
        <v>20.5</v>
      </c>
      <c r="AP17" s="936">
        <v>63.7</v>
      </c>
      <c r="AQ17" s="559">
        <v>8.39</v>
      </c>
      <c r="AR17" s="340">
        <f t="shared" si="0"/>
        <v>92.59</v>
      </c>
      <c r="AS17" s="42">
        <f t="shared" si="1"/>
        <v>0.32182103610675039</v>
      </c>
      <c r="AT17" s="43">
        <f t="shared" si="2"/>
        <v>2.7000784929356358</v>
      </c>
      <c r="AU17" s="44">
        <f t="shared" si="3"/>
        <v>0.2843667637675128</v>
      </c>
      <c r="AV17" s="581">
        <v>18.283950000000001</v>
      </c>
      <c r="AW17" s="45">
        <f t="shared" si="4"/>
        <v>89.19</v>
      </c>
      <c r="AX17" s="582">
        <v>1.1910499999999999</v>
      </c>
      <c r="AY17" s="564">
        <v>5.81</v>
      </c>
      <c r="AZ17" s="565" t="s">
        <v>121</v>
      </c>
      <c r="BA17" s="235">
        <v>50.4</v>
      </c>
      <c r="BB17" s="192">
        <v>6.2533016499383073E-2</v>
      </c>
      <c r="BC17" s="1046">
        <v>0.59815107603454787</v>
      </c>
      <c r="BD17" s="1046"/>
      <c r="BE17" s="565" t="s">
        <v>121</v>
      </c>
      <c r="BF17" s="565" t="s">
        <v>121</v>
      </c>
      <c r="BG17" s="565" t="s">
        <v>121</v>
      </c>
      <c r="BH17" s="565" t="s">
        <v>121</v>
      </c>
      <c r="BI17" s="48"/>
      <c r="BJ17" s="565">
        <v>32.700000000000003</v>
      </c>
      <c r="BK17" s="565">
        <v>66.599999999999994</v>
      </c>
      <c r="BL17" s="1009">
        <v>0.49099099099099108</v>
      </c>
      <c r="BM17" s="583">
        <v>0.2</v>
      </c>
      <c r="BN17" s="80">
        <f t="shared" si="15"/>
        <v>0.97560975609756095</v>
      </c>
      <c r="BO17" s="565" t="s">
        <v>121</v>
      </c>
      <c r="BP17" s="565">
        <v>15.2</v>
      </c>
      <c r="BQ17" s="187">
        <v>26.1</v>
      </c>
      <c r="BR17" s="1048">
        <v>1.7171052631578949</v>
      </c>
      <c r="BS17" s="561">
        <f t="shared" si="7"/>
        <v>43.1</v>
      </c>
      <c r="BT17" s="584">
        <v>92</v>
      </c>
      <c r="BU17" s="1101">
        <v>25583</v>
      </c>
      <c r="BV17" s="584">
        <f t="shared" si="8"/>
        <v>8</v>
      </c>
      <c r="BW17" s="561">
        <f t="shared" si="9"/>
        <v>63.381500000000003</v>
      </c>
      <c r="BX17" s="584">
        <v>21.8</v>
      </c>
      <c r="BY17" s="564">
        <f t="shared" si="10"/>
        <v>13.886600000000001</v>
      </c>
      <c r="BZ17" s="584">
        <v>21.3</v>
      </c>
      <c r="CA17" s="564">
        <f t="shared" si="11"/>
        <v>13.568100000000001</v>
      </c>
      <c r="CB17" s="584">
        <v>56.4</v>
      </c>
      <c r="CC17" s="564">
        <f t="shared" si="12"/>
        <v>35.9268</v>
      </c>
      <c r="CD17" s="560"/>
      <c r="CE17" s="550"/>
      <c r="CF17" s="550"/>
      <c r="CG17" s="550"/>
      <c r="CH17" s="550"/>
      <c r="CI17" s="550"/>
      <c r="CJ17" s="550"/>
      <c r="CK17" s="550"/>
      <c r="CL17" s="45">
        <f t="shared" si="6"/>
        <v>1.0234741784037558</v>
      </c>
      <c r="CM17" s="550"/>
      <c r="CN17" s="550"/>
      <c r="CO17" s="605">
        <v>68.900000000000006</v>
      </c>
      <c r="CP17" s="1098">
        <v>40.9</v>
      </c>
      <c r="CQ17" s="1098">
        <v>28.2</v>
      </c>
      <c r="CR17" s="1098">
        <v>10.8</v>
      </c>
      <c r="CS17" s="1098">
        <v>7.44</v>
      </c>
      <c r="CT17" s="1098">
        <v>34</v>
      </c>
      <c r="CU17" s="1098">
        <v>23.4</v>
      </c>
      <c r="CV17" s="1098">
        <v>5.24</v>
      </c>
      <c r="CW17" s="36"/>
      <c r="CX17" s="550"/>
      <c r="CY17" s="585" t="s">
        <v>510</v>
      </c>
      <c r="CZ17" s="585">
        <v>3</v>
      </c>
      <c r="DA17" s="565" t="s">
        <v>17</v>
      </c>
      <c r="DB17" s="569" t="s">
        <v>17</v>
      </c>
      <c r="DC17" s="552"/>
      <c r="DD17" s="552"/>
      <c r="DE17" s="1122" t="s">
        <v>1246</v>
      </c>
      <c r="DF17" s="945">
        <v>28.837509869999998</v>
      </c>
      <c r="DG17" s="945">
        <v>0</v>
      </c>
      <c r="DH17" s="945">
        <v>0</v>
      </c>
      <c r="DI17" s="202" t="s">
        <v>294</v>
      </c>
      <c r="DJ17" s="1065" t="s">
        <v>128</v>
      </c>
      <c r="DK17" s="1052">
        <v>2</v>
      </c>
      <c r="DL17" s="550"/>
      <c r="DM17" s="7"/>
      <c r="DN17" s="550"/>
      <c r="DO17" s="550"/>
      <c r="DP17" s="550"/>
      <c r="DQ17" s="550"/>
      <c r="DR17" s="11" t="s">
        <v>38</v>
      </c>
      <c r="DS17" s="11" t="s">
        <v>38</v>
      </c>
      <c r="DT17" s="11">
        <v>116</v>
      </c>
      <c r="DU17" s="11">
        <v>7.8</v>
      </c>
      <c r="DV17" s="11">
        <v>92.2</v>
      </c>
      <c r="DW17" s="11" t="s">
        <v>38</v>
      </c>
      <c r="DX17" s="11" t="s">
        <v>38</v>
      </c>
      <c r="DY17" s="11" t="s">
        <v>38</v>
      </c>
      <c r="DZ17" s="11" t="s">
        <v>38</v>
      </c>
      <c r="EA17" s="11">
        <v>0</v>
      </c>
      <c r="EB17" s="550"/>
      <c r="EC17" s="550"/>
      <c r="ED17" s="567">
        <v>1</v>
      </c>
      <c r="EE17" s="567">
        <v>6.5</v>
      </c>
      <c r="EF17" s="550"/>
      <c r="EG17" s="565">
        <v>2</v>
      </c>
      <c r="EH17" s="565">
        <v>1</v>
      </c>
      <c r="EI17" s="565" t="s">
        <v>121</v>
      </c>
      <c r="EJ17" s="565" t="s">
        <v>121</v>
      </c>
      <c r="EK17" s="9" t="s">
        <v>121</v>
      </c>
      <c r="EL17" s="565">
        <v>2</v>
      </c>
      <c r="EM17" s="565" t="s">
        <v>38</v>
      </c>
      <c r="EN17" s="565">
        <v>2</v>
      </c>
      <c r="EO17" s="565">
        <v>1</v>
      </c>
      <c r="EP17" s="565" t="s">
        <v>38</v>
      </c>
      <c r="EQ17" s="565"/>
      <c r="ER17" s="810">
        <v>7393</v>
      </c>
      <c r="ES17" s="1005">
        <v>50</v>
      </c>
      <c r="ET17" s="1005">
        <v>3094</v>
      </c>
      <c r="EU17" s="407">
        <v>2</v>
      </c>
      <c r="EV17" s="430">
        <v>123.76</v>
      </c>
      <c r="EW17" s="831"/>
      <c r="EX17" s="866">
        <v>7.8835120000000005</v>
      </c>
      <c r="EY17" s="961"/>
      <c r="EZ17" s="782">
        <v>60</v>
      </c>
      <c r="FA17" s="430">
        <v>91214</v>
      </c>
      <c r="FB17" s="430">
        <v>10</v>
      </c>
      <c r="FC17" s="430">
        <v>152.02333333333334</v>
      </c>
      <c r="FD17" s="1021">
        <v>9.6838863333333336</v>
      </c>
      <c r="FE17" s="867"/>
      <c r="FF17" s="868">
        <v>0.81408555704168228</v>
      </c>
      <c r="FG17" s="869">
        <v>11.978661872631783</v>
      </c>
      <c r="FH17" s="980">
        <v>14.714254256224889</v>
      </c>
      <c r="FI17" s="981" t="e">
        <v>#DIV/0!</v>
      </c>
      <c r="FJ17" s="1022">
        <v>116</v>
      </c>
      <c r="FK17" s="1007" t="s">
        <v>128</v>
      </c>
      <c r="FL17" s="114"/>
      <c r="FM17" s="7">
        <v>6.37</v>
      </c>
      <c r="FN17" s="593"/>
      <c r="FO17" s="557"/>
      <c r="FP17" s="594">
        <v>6.37</v>
      </c>
      <c r="FQ17" s="595">
        <f t="shared" si="14"/>
        <v>9.6838863333333341E-3</v>
      </c>
      <c r="FR17" s="557"/>
      <c r="FS17" s="557"/>
      <c r="FT17" s="557"/>
      <c r="FU17" s="557"/>
      <c r="FV17" s="557"/>
      <c r="FW17" s="557"/>
      <c r="FX17" s="55"/>
      <c r="FY17" s="152"/>
      <c r="FZ17" s="213"/>
      <c r="GA17" s="644">
        <v>0.19880429313535997</v>
      </c>
      <c r="GB17" s="215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  <c r="GT17" s="156"/>
      <c r="GU17" s="156"/>
      <c r="GV17" s="156"/>
      <c r="GW17" s="156"/>
      <c r="GX17" s="156"/>
      <c r="GY17" s="156"/>
      <c r="GZ17" s="156"/>
      <c r="HA17" s="156"/>
      <c r="HB17" s="156"/>
      <c r="HC17" s="156"/>
      <c r="HD17" s="156"/>
      <c r="HE17" s="156"/>
      <c r="HF17" s="156"/>
      <c r="HG17" s="156"/>
      <c r="HH17" s="156"/>
      <c r="HI17" s="156"/>
      <c r="HJ17" s="156"/>
      <c r="HK17" s="156"/>
      <c r="HL17" s="156"/>
      <c r="HM17" s="156"/>
      <c r="HN17" s="156"/>
      <c r="HO17" s="156"/>
      <c r="HP17" s="156"/>
      <c r="HQ17" s="156"/>
      <c r="HR17" s="156"/>
      <c r="HS17" s="156"/>
      <c r="HT17" s="156"/>
      <c r="HU17" s="156"/>
      <c r="HV17" s="156"/>
      <c r="HW17" s="156"/>
    </row>
    <row r="18" spans="1:231" x14ac:dyDescent="0.3">
      <c r="A18" s="7">
        <v>309</v>
      </c>
      <c r="B18" s="7">
        <f>COUNTIFS($D$3:D18,D18,$F$3:F18,F18)</f>
        <v>1</v>
      </c>
      <c r="C18" s="14">
        <v>7592</v>
      </c>
      <c r="D18" s="328" t="s">
        <v>1121</v>
      </c>
      <c r="E18" s="17" t="s">
        <v>720</v>
      </c>
      <c r="F18" s="17">
        <v>5904041286</v>
      </c>
      <c r="G18" s="11">
        <v>58</v>
      </c>
      <c r="H18" s="17" t="s">
        <v>1122</v>
      </c>
      <c r="I18" s="379" t="s">
        <v>1123</v>
      </c>
      <c r="J18" s="380" t="s">
        <v>35</v>
      </c>
      <c r="K18" s="55" t="s">
        <v>36</v>
      </c>
      <c r="L18" s="11">
        <v>30</v>
      </c>
      <c r="M18" s="17">
        <v>1</v>
      </c>
      <c r="N18" s="16" t="s">
        <v>435</v>
      </c>
      <c r="O18" s="16">
        <v>10</v>
      </c>
      <c r="P18" s="169" t="s">
        <v>519</v>
      </c>
      <c r="Q18" s="381"/>
      <c r="R18" s="796"/>
      <c r="S18" s="50" t="s">
        <v>522</v>
      </c>
      <c r="T18" s="266" t="s">
        <v>523</v>
      </c>
      <c r="U18" s="267" t="s">
        <v>124</v>
      </c>
      <c r="V18" s="51" t="s">
        <v>524</v>
      </c>
      <c r="W18" s="268" t="s">
        <v>126</v>
      </c>
      <c r="X18" s="51" t="s">
        <v>124</v>
      </c>
      <c r="Y18" s="51" t="s">
        <v>124</v>
      </c>
      <c r="Z18" s="269"/>
      <c r="AA18" s="270"/>
      <c r="AB18" s="275"/>
      <c r="AC18" s="276"/>
      <c r="AD18" s="276"/>
      <c r="AE18" s="276"/>
      <c r="AF18" s="276"/>
      <c r="AG18" s="58" t="s">
        <v>444</v>
      </c>
      <c r="AH18" s="557"/>
      <c r="AI18" s="7"/>
      <c r="AJ18" s="7"/>
      <c r="AK18" s="189"/>
      <c r="AL18" s="7"/>
      <c r="AM18" s="185"/>
      <c r="AN18" s="7"/>
      <c r="AO18" s="934">
        <v>15.3</v>
      </c>
      <c r="AP18" s="39">
        <v>67.5</v>
      </c>
      <c r="AQ18" s="40">
        <v>5.58</v>
      </c>
      <c r="AR18" s="340">
        <f t="shared" si="0"/>
        <v>88.38</v>
      </c>
      <c r="AS18" s="42">
        <f t="shared" si="1"/>
        <v>0.22666666666666668</v>
      </c>
      <c r="AT18" s="43">
        <f t="shared" si="2"/>
        <v>1.2648000000000001</v>
      </c>
      <c r="AU18" s="44">
        <f t="shared" si="3"/>
        <v>0.20935960591133007</v>
      </c>
      <c r="AV18" s="45">
        <v>13.52214</v>
      </c>
      <c r="AW18" s="45">
        <f t="shared" si="4"/>
        <v>88.38</v>
      </c>
      <c r="AX18" s="46">
        <v>1.0128600000000001</v>
      </c>
      <c r="AY18" s="84">
        <v>6.62</v>
      </c>
      <c r="AZ18" s="9" t="s">
        <v>121</v>
      </c>
      <c r="BA18" s="235">
        <v>80.599999999999994</v>
      </c>
      <c r="BB18" s="192">
        <v>0.23</v>
      </c>
      <c r="BC18" s="193">
        <v>1.7560000000000002</v>
      </c>
      <c r="BD18" s="193"/>
      <c r="BE18" s="9"/>
      <c r="BF18" s="9"/>
      <c r="BG18" s="9"/>
      <c r="BH18" s="9"/>
      <c r="BI18" s="48"/>
      <c r="BJ18" s="9">
        <v>41.7</v>
      </c>
      <c r="BK18" s="9">
        <v>56.4</v>
      </c>
      <c r="BL18" s="195">
        <v>0.73936170212765961</v>
      </c>
      <c r="BM18" s="79">
        <v>0.13</v>
      </c>
      <c r="BN18" s="80">
        <f t="shared" si="15"/>
        <v>0.84967320261437906</v>
      </c>
      <c r="BO18" s="9" t="s">
        <v>121</v>
      </c>
      <c r="BP18" s="84">
        <v>0</v>
      </c>
      <c r="BQ18" s="282">
        <v>4.68</v>
      </c>
      <c r="BR18" s="197"/>
      <c r="BS18" s="80">
        <f t="shared" si="7"/>
        <v>68.2</v>
      </c>
      <c r="BT18" s="279">
        <v>90</v>
      </c>
      <c r="BU18" s="280">
        <v>28684</v>
      </c>
      <c r="BV18" s="279">
        <f t="shared" si="8"/>
        <v>10</v>
      </c>
      <c r="BW18" s="346">
        <f t="shared" si="9"/>
        <v>65.88</v>
      </c>
      <c r="BX18" s="279">
        <v>54.8</v>
      </c>
      <c r="BY18" s="84">
        <f t="shared" si="10"/>
        <v>36.99</v>
      </c>
      <c r="BZ18" s="279">
        <v>13.4</v>
      </c>
      <c r="CA18" s="84">
        <f t="shared" si="11"/>
        <v>9.0449999999999999</v>
      </c>
      <c r="CB18" s="279">
        <v>29.4</v>
      </c>
      <c r="CC18" s="84">
        <f t="shared" si="12"/>
        <v>19.844999999999999</v>
      </c>
      <c r="CD18" s="279"/>
      <c r="CE18" s="7"/>
      <c r="CF18" s="7"/>
      <c r="CG18" s="7"/>
      <c r="CH18" s="7"/>
      <c r="CI18" s="7"/>
      <c r="CJ18" s="7"/>
      <c r="CK18" s="7"/>
      <c r="CL18" s="45">
        <f t="shared" si="6"/>
        <v>4.08955223880597</v>
      </c>
      <c r="CM18" s="7"/>
      <c r="CN18" s="7"/>
      <c r="CO18" s="605">
        <v>78.900000000000006</v>
      </c>
      <c r="CP18" s="606">
        <v>59.7</v>
      </c>
      <c r="CQ18" s="606">
        <v>47.1</v>
      </c>
      <c r="CR18" s="606">
        <v>11.1</v>
      </c>
      <c r="CS18" s="606">
        <v>8.7899999999999991</v>
      </c>
      <c r="CT18" s="606">
        <v>23.9</v>
      </c>
      <c r="CU18" s="606">
        <v>18.8</v>
      </c>
      <c r="CV18" s="606">
        <v>0.6</v>
      </c>
      <c r="CW18" s="36"/>
      <c r="CX18" s="7"/>
      <c r="CY18" s="121" t="s">
        <v>510</v>
      </c>
      <c r="CZ18" s="121">
        <v>3</v>
      </c>
      <c r="DA18" s="9" t="s">
        <v>884</v>
      </c>
      <c r="DB18" s="49" t="s">
        <v>884</v>
      </c>
      <c r="DC18" s="35"/>
      <c r="DD18" s="35"/>
      <c r="DE18" s="11"/>
      <c r="DF18" s="11"/>
      <c r="DG18" s="11"/>
      <c r="DH18" s="11"/>
      <c r="DI18" s="243" t="s">
        <v>297</v>
      </c>
      <c r="DJ18" s="287" t="s">
        <v>444</v>
      </c>
      <c r="DK18" s="245">
        <v>2</v>
      </c>
      <c r="DL18" s="7"/>
      <c r="DM18" s="7"/>
      <c r="DN18" s="7"/>
      <c r="DO18" s="7"/>
      <c r="DP18" s="7"/>
      <c r="DQ18" s="7"/>
      <c r="DR18" s="11" t="s">
        <v>38</v>
      </c>
      <c r="DS18" s="11" t="s">
        <v>38</v>
      </c>
      <c r="DT18" s="11">
        <v>137</v>
      </c>
      <c r="DU18" s="11">
        <v>22.6</v>
      </c>
      <c r="DV18" s="11">
        <v>77.400000000000006</v>
      </c>
      <c r="DW18" s="11" t="s">
        <v>38</v>
      </c>
      <c r="DX18" s="11" t="s">
        <v>38</v>
      </c>
      <c r="DY18" s="11" t="s">
        <v>38</v>
      </c>
      <c r="DZ18" s="11" t="s">
        <v>38</v>
      </c>
      <c r="EA18" s="11">
        <v>0</v>
      </c>
      <c r="EB18" s="7"/>
      <c r="EC18" s="7"/>
      <c r="ED18" s="125">
        <v>1</v>
      </c>
      <c r="EE18" s="125">
        <v>30</v>
      </c>
      <c r="EF18" s="7"/>
      <c r="EG18" s="7">
        <v>3</v>
      </c>
      <c r="EH18" s="9">
        <v>0</v>
      </c>
      <c r="EI18" s="9">
        <v>182</v>
      </c>
      <c r="EJ18" s="9">
        <v>100</v>
      </c>
      <c r="EK18" s="84">
        <f t="shared" ref="EK18:EK30" si="16">EJ18/(EI18*EI18*0.01*0.01)</f>
        <v>30.189590629151066</v>
      </c>
      <c r="EL18" s="9">
        <v>2</v>
      </c>
      <c r="EM18" s="9" t="s">
        <v>38</v>
      </c>
      <c r="EN18" s="9">
        <v>3</v>
      </c>
      <c r="EO18" s="9">
        <v>2</v>
      </c>
      <c r="EP18" s="565" t="s">
        <v>38</v>
      </c>
      <c r="EQ18" s="9"/>
      <c r="ER18" s="328">
        <v>7592</v>
      </c>
      <c r="ES18" s="270">
        <v>75</v>
      </c>
      <c r="ET18" s="299">
        <v>1418</v>
      </c>
      <c r="EU18" s="270">
        <v>2</v>
      </c>
      <c r="EV18" s="433">
        <v>37.813333333333333</v>
      </c>
      <c r="EW18" s="860"/>
      <c r="EX18" s="861">
        <v>37.813333333333333</v>
      </c>
      <c r="EY18" s="862"/>
      <c r="EZ18" s="709"/>
      <c r="FA18" s="270"/>
      <c r="FB18" s="270"/>
      <c r="FC18" s="270"/>
      <c r="FD18" s="968"/>
      <c r="FE18" s="710"/>
      <c r="FF18" s="710"/>
      <c r="FG18" s="978"/>
      <c r="FH18" s="666">
        <v>3.6230606488011285</v>
      </c>
      <c r="FI18" s="666"/>
      <c r="FJ18" s="667">
        <v>137</v>
      </c>
      <c r="FK18" s="341" t="s">
        <v>444</v>
      </c>
      <c r="FL18" s="557"/>
      <c r="FM18" s="7"/>
      <c r="FN18" s="216"/>
      <c r="FO18" s="114"/>
      <c r="FP18" s="217"/>
      <c r="FQ18" s="217"/>
      <c r="FR18" s="147">
        <f t="shared" ref="FR18:FR26" si="17">DT18/EX18</f>
        <v>3.6230606488011285</v>
      </c>
      <c r="FS18" s="114"/>
      <c r="FT18" s="114"/>
      <c r="FU18" s="114"/>
      <c r="FV18" s="114"/>
      <c r="FW18" s="114"/>
      <c r="FX18" s="55"/>
      <c r="FY18" s="152"/>
      <c r="FZ18" s="213"/>
      <c r="GA18" s="11"/>
      <c r="GB18" s="215"/>
      <c r="GC18" s="156"/>
      <c r="GD18" s="156"/>
      <c r="GE18" s="156"/>
      <c r="GF18" s="156"/>
      <c r="GG18" s="156"/>
      <c r="GH18" s="156"/>
      <c r="GI18" s="156"/>
      <c r="GJ18" s="156"/>
      <c r="GK18" s="156"/>
      <c r="GL18" s="156"/>
      <c r="GM18" s="156"/>
      <c r="GN18" s="156"/>
      <c r="GO18" s="156"/>
      <c r="GP18" s="156"/>
      <c r="GQ18" s="156"/>
      <c r="GR18" s="156"/>
      <c r="GS18" s="156"/>
      <c r="GT18" s="156"/>
      <c r="GU18" s="156"/>
      <c r="GV18" s="156"/>
      <c r="GW18" s="156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156"/>
      <c r="HJ18" s="156"/>
      <c r="HK18" s="156"/>
      <c r="HL18" s="156"/>
      <c r="HM18" s="156"/>
      <c r="HN18" s="156"/>
      <c r="HO18" s="156"/>
      <c r="HP18" s="156"/>
      <c r="HQ18" s="156"/>
      <c r="HR18" s="156"/>
      <c r="HS18" s="156"/>
      <c r="HT18" s="156"/>
      <c r="HU18" s="156"/>
      <c r="HV18" s="156"/>
      <c r="HW18" s="156"/>
    </row>
    <row r="19" spans="1:231" x14ac:dyDescent="0.3">
      <c r="A19" s="7">
        <v>16</v>
      </c>
      <c r="B19" s="7">
        <f>COUNTIFS($D$3:D19,D19,$F$3:F19,F19)</f>
        <v>1</v>
      </c>
      <c r="C19" s="442">
        <v>7830</v>
      </c>
      <c r="D19" s="443" t="s">
        <v>1019</v>
      </c>
      <c r="E19" s="16" t="s">
        <v>636</v>
      </c>
      <c r="F19" s="16">
        <v>6807282141</v>
      </c>
      <c r="G19" s="11">
        <v>50</v>
      </c>
      <c r="H19" s="16" t="s">
        <v>1020</v>
      </c>
      <c r="I19" s="265" t="s">
        <v>1021</v>
      </c>
      <c r="J19" s="19" t="s">
        <v>35</v>
      </c>
      <c r="K19" s="220" t="s">
        <v>36</v>
      </c>
      <c r="L19" s="20">
        <v>15</v>
      </c>
      <c r="M19" s="16">
        <v>2</v>
      </c>
      <c r="N19" s="16" t="s">
        <v>38</v>
      </c>
      <c r="O19" s="16" t="s">
        <v>447</v>
      </c>
      <c r="P19" s="169" t="s">
        <v>1022</v>
      </c>
      <c r="Q19" s="663"/>
      <c r="R19" s="663"/>
      <c r="S19" s="51" t="s">
        <v>522</v>
      </c>
      <c r="T19" s="266" t="s">
        <v>523</v>
      </c>
      <c r="U19" s="267" t="s">
        <v>124</v>
      </c>
      <c r="V19" s="51" t="s">
        <v>524</v>
      </c>
      <c r="W19" s="637" t="s">
        <v>126</v>
      </c>
      <c r="X19" s="51" t="s">
        <v>124</v>
      </c>
      <c r="Y19" s="51" t="s">
        <v>124</v>
      </c>
      <c r="Z19" s="269"/>
      <c r="AA19" s="270"/>
      <c r="AB19" s="276"/>
      <c r="AC19" s="276"/>
      <c r="AD19" s="276"/>
      <c r="AE19" s="276"/>
      <c r="AF19" s="276"/>
      <c r="AG19" s="58" t="s">
        <v>128</v>
      </c>
      <c r="AH19" s="557"/>
      <c r="AI19" s="7"/>
      <c r="AJ19" s="7"/>
      <c r="AK19" s="189"/>
      <c r="AL19" s="7"/>
      <c r="AM19" s="185"/>
      <c r="AN19" s="7"/>
      <c r="AO19" s="934">
        <v>20.100000000000001</v>
      </c>
      <c r="AP19" s="39">
        <v>73.5</v>
      </c>
      <c r="AQ19" s="40">
        <v>4.0599999999999996</v>
      </c>
      <c r="AR19" s="41">
        <f t="shared" si="0"/>
        <v>97.66</v>
      </c>
      <c r="AS19" s="42">
        <f t="shared" si="1"/>
        <v>0.27346938775510204</v>
      </c>
      <c r="AT19" s="43">
        <f t="shared" si="2"/>
        <v>1.1102857142857141</v>
      </c>
      <c r="AU19" s="44">
        <f t="shared" si="3"/>
        <v>0.25915420319752452</v>
      </c>
      <c r="AV19" s="45">
        <v>18.54627</v>
      </c>
      <c r="AW19" s="45">
        <f t="shared" si="4"/>
        <v>92.27</v>
      </c>
      <c r="AX19" s="46">
        <v>0.54873000000000005</v>
      </c>
      <c r="AY19" s="84">
        <v>2.73</v>
      </c>
      <c r="AZ19" s="9" t="s">
        <v>121</v>
      </c>
      <c r="BA19" s="235">
        <v>30.9</v>
      </c>
      <c r="BB19" s="192">
        <v>5.1999999999999998E-2</v>
      </c>
      <c r="BC19" s="193">
        <v>1.6600000000000001</v>
      </c>
      <c r="BD19" s="193"/>
      <c r="BE19" s="9"/>
      <c r="BF19" s="9"/>
      <c r="BG19" s="9"/>
      <c r="BH19" s="9"/>
      <c r="BI19" s="48"/>
      <c r="BJ19" s="9">
        <v>33.200000000000003</v>
      </c>
      <c r="BK19" s="9">
        <v>66.8</v>
      </c>
      <c r="BL19" s="78">
        <v>0.49700598802395218</v>
      </c>
      <c r="BM19" s="79">
        <v>7.0000000000000007E-2</v>
      </c>
      <c r="BN19" s="80">
        <f t="shared" si="15"/>
        <v>0.34825870646766172</v>
      </c>
      <c r="BO19" s="9" t="s">
        <v>121</v>
      </c>
      <c r="BP19" s="84">
        <v>11</v>
      </c>
      <c r="BQ19" s="282">
        <v>22.5</v>
      </c>
      <c r="BR19" s="197"/>
      <c r="BS19" s="80">
        <f t="shared" si="7"/>
        <v>77.199999999999989</v>
      </c>
      <c r="BT19" s="279">
        <v>96.8</v>
      </c>
      <c r="BU19" s="280">
        <v>67128</v>
      </c>
      <c r="BV19" s="279">
        <f t="shared" si="8"/>
        <v>3.2000000000000028</v>
      </c>
      <c r="BW19" s="561">
        <f t="shared" si="9"/>
        <v>72.544499999999999</v>
      </c>
      <c r="BX19" s="279">
        <v>40.799999999999997</v>
      </c>
      <c r="BY19" s="84">
        <f t="shared" si="10"/>
        <v>29.987999999999996</v>
      </c>
      <c r="BZ19" s="279">
        <v>36.4</v>
      </c>
      <c r="CA19" s="84">
        <f t="shared" si="11"/>
        <v>26.754000000000001</v>
      </c>
      <c r="CB19" s="279">
        <v>21.5</v>
      </c>
      <c r="CC19" s="84">
        <f t="shared" si="12"/>
        <v>15.8025</v>
      </c>
      <c r="CD19" s="279"/>
      <c r="CE19" s="7"/>
      <c r="CF19" s="7"/>
      <c r="CG19" s="7"/>
      <c r="CH19" s="7"/>
      <c r="CI19" s="7"/>
      <c r="CJ19" s="7"/>
      <c r="CK19" s="7"/>
      <c r="CL19" s="45">
        <f t="shared" si="6"/>
        <v>1.1208791208791209</v>
      </c>
      <c r="CM19" s="7"/>
      <c r="CN19" s="7"/>
      <c r="CO19" s="605">
        <v>74.599999999999994</v>
      </c>
      <c r="CP19" s="606">
        <v>66.3</v>
      </c>
      <c r="CQ19" s="606">
        <v>49.4</v>
      </c>
      <c r="CR19" s="606">
        <v>15.1</v>
      </c>
      <c r="CS19" s="606">
        <v>11.3</v>
      </c>
      <c r="CT19" s="606">
        <v>15.2</v>
      </c>
      <c r="CU19" s="606">
        <v>11.3</v>
      </c>
      <c r="CV19" s="606">
        <v>0.63</v>
      </c>
      <c r="CW19" s="36"/>
      <c r="CX19" s="7"/>
      <c r="CY19" s="121"/>
      <c r="CZ19" s="121">
        <v>3</v>
      </c>
      <c r="DA19" s="9" t="s">
        <v>884</v>
      </c>
      <c r="DB19" s="49" t="s">
        <v>884</v>
      </c>
      <c r="DC19" s="35"/>
      <c r="DD19" s="35"/>
      <c r="DE19" s="11"/>
      <c r="DF19" s="11"/>
      <c r="DG19" s="11"/>
      <c r="DH19" s="11"/>
      <c r="DI19" s="243" t="s">
        <v>297</v>
      </c>
      <c r="DJ19" s="545" t="s">
        <v>128</v>
      </c>
      <c r="DK19" s="245">
        <v>2</v>
      </c>
      <c r="DL19" s="7"/>
      <c r="DM19" s="7"/>
      <c r="DN19" s="7"/>
      <c r="DO19" s="7"/>
      <c r="DP19" s="7"/>
      <c r="DQ19" s="7"/>
      <c r="DR19" s="11" t="s">
        <v>38</v>
      </c>
      <c r="DS19" s="11" t="s">
        <v>38</v>
      </c>
      <c r="DT19" s="11">
        <v>163</v>
      </c>
      <c r="DU19" s="11">
        <v>8</v>
      </c>
      <c r="DV19" s="11">
        <v>92</v>
      </c>
      <c r="DW19" s="11" t="s">
        <v>38</v>
      </c>
      <c r="DX19" s="11" t="s">
        <v>38</v>
      </c>
      <c r="DY19" s="11" t="s">
        <v>38</v>
      </c>
      <c r="DZ19" s="11" t="s">
        <v>38</v>
      </c>
      <c r="EA19" s="11">
        <v>0</v>
      </c>
      <c r="EB19" s="7"/>
      <c r="EC19" s="7"/>
      <c r="ED19" s="527">
        <v>2</v>
      </c>
      <c r="EE19" s="527">
        <v>15</v>
      </c>
      <c r="EF19" s="528"/>
      <c r="EG19" s="529">
        <v>2</v>
      </c>
      <c r="EH19" s="529">
        <v>1</v>
      </c>
      <c r="EI19" s="529">
        <v>183</v>
      </c>
      <c r="EJ19" s="529">
        <v>126</v>
      </c>
      <c r="EK19" s="84">
        <f t="shared" si="16"/>
        <v>37.624294544477294</v>
      </c>
      <c r="EL19" s="529">
        <v>1</v>
      </c>
      <c r="EM19" s="529" t="s">
        <v>38</v>
      </c>
      <c r="EN19" s="529">
        <v>2</v>
      </c>
      <c r="EO19" s="529">
        <v>2</v>
      </c>
      <c r="EP19" s="1090">
        <v>1</v>
      </c>
      <c r="EQ19" s="529">
        <v>2008</v>
      </c>
      <c r="ER19" s="1057">
        <v>7830</v>
      </c>
      <c r="ES19" s="299">
        <v>75</v>
      </c>
      <c r="ET19" s="299">
        <v>5117</v>
      </c>
      <c r="EU19" s="270">
        <v>2</v>
      </c>
      <c r="EV19" s="433">
        <v>136.45333333333335</v>
      </c>
      <c r="EW19" s="434">
        <v>2407</v>
      </c>
      <c r="EX19" s="435">
        <v>64.186666666666667</v>
      </c>
      <c r="EY19" s="436">
        <v>962.8</v>
      </c>
      <c r="EZ19" s="709"/>
      <c r="FA19" s="270"/>
      <c r="FB19" s="270"/>
      <c r="FC19" s="270"/>
      <c r="FD19" s="968"/>
      <c r="FE19" s="710"/>
      <c r="FF19" s="710"/>
      <c r="FG19" s="1099"/>
      <c r="FH19" s="666">
        <v>2.5394682176983796</v>
      </c>
      <c r="FI19" s="666"/>
      <c r="FJ19" s="1068">
        <v>163</v>
      </c>
      <c r="FK19" s="341" t="s">
        <v>128</v>
      </c>
      <c r="FL19" s="114"/>
      <c r="FM19" s="157">
        <v>47.039280828610515</v>
      </c>
      <c r="FN19" s="145">
        <f t="shared" ref="FN19:FN66" si="18">EX19/1000</f>
        <v>6.418666666666667E-2</v>
      </c>
      <c r="FO19" s="114"/>
      <c r="FP19" s="157">
        <v>47.039280828610515</v>
      </c>
      <c r="FQ19" s="145">
        <v>6.418666666666667E-2</v>
      </c>
      <c r="FR19" s="147">
        <f t="shared" si="17"/>
        <v>2.5394682176983796</v>
      </c>
      <c r="FS19" s="114"/>
      <c r="FT19" s="114"/>
      <c r="FU19" s="114"/>
      <c r="FV19" s="114"/>
      <c r="FW19" s="114"/>
      <c r="FX19" s="55"/>
      <c r="FY19" s="152"/>
      <c r="FZ19" s="213"/>
      <c r="GA19" s="378"/>
      <c r="GB19" s="215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  <c r="GS19" s="156"/>
      <c r="GT19" s="156"/>
      <c r="GU19" s="156"/>
      <c r="GV19" s="156"/>
      <c r="GW19" s="156"/>
      <c r="GX19" s="156"/>
      <c r="GY19" s="156"/>
      <c r="GZ19" s="156"/>
      <c r="HA19" s="156"/>
      <c r="HB19" s="156"/>
      <c r="HC19" s="156"/>
      <c r="HD19" s="156"/>
      <c r="HE19" s="156"/>
      <c r="HF19" s="156"/>
      <c r="HG19" s="156"/>
      <c r="HH19" s="156"/>
      <c r="HI19" s="156"/>
      <c r="HJ19" s="156"/>
      <c r="HK19" s="156"/>
      <c r="HL19" s="156"/>
      <c r="HM19" s="156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</row>
    <row r="20" spans="1:231" x14ac:dyDescent="0.3">
      <c r="A20" s="7">
        <v>22</v>
      </c>
      <c r="B20" s="7">
        <f>COUNTIFS($D$3:D20,D20,$F$3:F20,F20)</f>
        <v>1</v>
      </c>
      <c r="C20" s="442">
        <v>7885</v>
      </c>
      <c r="D20" s="441" t="s">
        <v>1185</v>
      </c>
      <c r="E20" s="16" t="s">
        <v>527</v>
      </c>
      <c r="F20" s="16">
        <v>6555301918</v>
      </c>
      <c r="G20" s="11">
        <v>53</v>
      </c>
      <c r="H20" s="16" t="s">
        <v>1113</v>
      </c>
      <c r="I20" s="265" t="s">
        <v>669</v>
      </c>
      <c r="J20" s="19" t="s">
        <v>35</v>
      </c>
      <c r="K20" s="220" t="s">
        <v>36</v>
      </c>
      <c r="L20" s="20">
        <v>5</v>
      </c>
      <c r="M20" s="16">
        <v>1</v>
      </c>
      <c r="N20" s="16" t="s">
        <v>38</v>
      </c>
      <c r="O20" s="16"/>
      <c r="P20" s="169" t="s">
        <v>1022</v>
      </c>
      <c r="Q20" s="169"/>
      <c r="R20" s="169"/>
      <c r="S20" s="454" t="s">
        <v>522</v>
      </c>
      <c r="T20" s="453" t="s">
        <v>123</v>
      </c>
      <c r="U20" s="267" t="s">
        <v>124</v>
      </c>
      <c r="V20" s="51" t="s">
        <v>524</v>
      </c>
      <c r="W20" s="637" t="s">
        <v>126</v>
      </c>
      <c r="X20" s="51" t="s">
        <v>124</v>
      </c>
      <c r="Y20" s="51" t="s">
        <v>124</v>
      </c>
      <c r="Z20" s="269"/>
      <c r="AA20" s="270"/>
      <c r="AB20" s="275"/>
      <c r="AC20" s="276"/>
      <c r="AD20" s="276"/>
      <c r="AE20" s="276"/>
      <c r="AF20" s="276"/>
      <c r="AG20" s="58" t="s">
        <v>128</v>
      </c>
      <c r="AH20" s="557"/>
      <c r="AI20" s="7"/>
      <c r="AJ20" s="7"/>
      <c r="AK20" s="189"/>
      <c r="AL20" s="7"/>
      <c r="AM20" s="185"/>
      <c r="AN20" s="7"/>
      <c r="AO20" s="934">
        <v>20.100000000000001</v>
      </c>
      <c r="AP20" s="39">
        <v>65.8</v>
      </c>
      <c r="AQ20" s="40">
        <v>6.16</v>
      </c>
      <c r="AR20" s="340">
        <f t="shared" si="0"/>
        <v>92.06</v>
      </c>
      <c r="AS20" s="42">
        <f t="shared" si="1"/>
        <v>0.30547112462006082</v>
      </c>
      <c r="AT20" s="43">
        <f t="shared" si="2"/>
        <v>1.8817021276595747</v>
      </c>
      <c r="AU20" s="44">
        <f t="shared" si="3"/>
        <v>0.27932184546970545</v>
      </c>
      <c r="AV20" s="45">
        <v>18.44577</v>
      </c>
      <c r="AW20" s="45">
        <f t="shared" si="4"/>
        <v>91.77</v>
      </c>
      <c r="AX20" s="46">
        <v>0.64922999999999997</v>
      </c>
      <c r="AY20" s="84">
        <v>3.23</v>
      </c>
      <c r="AZ20" s="9" t="s">
        <v>121</v>
      </c>
      <c r="BA20" s="235">
        <v>80</v>
      </c>
      <c r="BB20" s="192">
        <v>9.9000000000000005E-2</v>
      </c>
      <c r="BC20" s="193">
        <v>2.5420000000000003</v>
      </c>
      <c r="BD20" s="193"/>
      <c r="BE20" s="9"/>
      <c r="BF20" s="9"/>
      <c r="BG20" s="9"/>
      <c r="BH20" s="9"/>
      <c r="BI20" s="48"/>
      <c r="BJ20" s="9">
        <v>38.700000000000003</v>
      </c>
      <c r="BK20" s="9">
        <v>60</v>
      </c>
      <c r="BL20" s="195">
        <v>0.64500000000000002</v>
      </c>
      <c r="BM20" s="79">
        <v>0.16</v>
      </c>
      <c r="BN20" s="80">
        <f t="shared" si="15"/>
        <v>0.79601990049751237</v>
      </c>
      <c r="BO20" s="9" t="s">
        <v>121</v>
      </c>
      <c r="BP20" s="84">
        <v>11.5</v>
      </c>
      <c r="BQ20" s="282">
        <v>31.1</v>
      </c>
      <c r="BR20" s="197"/>
      <c r="BS20" s="80">
        <f t="shared" si="7"/>
        <v>77.7</v>
      </c>
      <c r="BT20" s="279">
        <v>80.3</v>
      </c>
      <c r="BU20" s="280">
        <v>62135</v>
      </c>
      <c r="BV20" s="279">
        <f t="shared" si="8"/>
        <v>19.700000000000003</v>
      </c>
      <c r="BW20" s="561">
        <f t="shared" si="9"/>
        <v>64.418199999999999</v>
      </c>
      <c r="BX20" s="279">
        <v>66.8</v>
      </c>
      <c r="BY20" s="84">
        <f t="shared" si="10"/>
        <v>43.954399999999993</v>
      </c>
      <c r="BZ20" s="279">
        <v>10.9</v>
      </c>
      <c r="CA20" s="84">
        <f t="shared" si="11"/>
        <v>7.1722000000000001</v>
      </c>
      <c r="CB20" s="279">
        <v>20.2</v>
      </c>
      <c r="CC20" s="84">
        <f t="shared" si="12"/>
        <v>13.291599999999999</v>
      </c>
      <c r="CD20" s="279"/>
      <c r="CE20" s="7"/>
      <c r="CF20" s="7"/>
      <c r="CG20" s="7"/>
      <c r="CH20" s="7"/>
      <c r="CI20" s="7"/>
      <c r="CJ20" s="7"/>
      <c r="CK20" s="7"/>
      <c r="CL20" s="45">
        <f t="shared" si="6"/>
        <v>6.1284403669724767</v>
      </c>
      <c r="CM20" s="7"/>
      <c r="CN20" s="7"/>
      <c r="CO20" s="605">
        <v>56.3</v>
      </c>
      <c r="CP20" s="606">
        <v>78.5</v>
      </c>
      <c r="CQ20" s="606">
        <v>44.2</v>
      </c>
      <c r="CR20" s="606">
        <v>8.0399999999999991</v>
      </c>
      <c r="CS20" s="606">
        <v>4.53</v>
      </c>
      <c r="CT20" s="606">
        <v>9.36</v>
      </c>
      <c r="CU20" s="606">
        <v>5.27</v>
      </c>
      <c r="CV20" s="606">
        <v>0.19</v>
      </c>
      <c r="CW20" s="36"/>
      <c r="CX20" s="7"/>
      <c r="CY20" s="121" t="s">
        <v>506</v>
      </c>
      <c r="CZ20" s="121">
        <v>3</v>
      </c>
      <c r="DA20" s="9" t="s">
        <v>17</v>
      </c>
      <c r="DB20" s="49" t="s">
        <v>17</v>
      </c>
      <c r="DC20" s="35"/>
      <c r="DD20" s="35"/>
      <c r="DE20" s="11"/>
      <c r="DF20" s="11"/>
      <c r="DG20" s="11"/>
      <c r="DH20" s="11"/>
      <c r="DI20" s="202" t="s">
        <v>294</v>
      </c>
      <c r="DJ20" s="287" t="s">
        <v>128</v>
      </c>
      <c r="DK20" s="245">
        <v>2</v>
      </c>
      <c r="DL20" s="7"/>
      <c r="DM20" s="7"/>
      <c r="DN20" s="7"/>
      <c r="DO20" s="7"/>
      <c r="DP20" s="7"/>
      <c r="DQ20" s="7"/>
      <c r="DR20" s="11" t="s">
        <v>38</v>
      </c>
      <c r="DS20" s="11" t="s">
        <v>38</v>
      </c>
      <c r="DT20" s="11">
        <v>375</v>
      </c>
      <c r="DU20" s="11">
        <v>10.9</v>
      </c>
      <c r="DV20" s="11">
        <v>89.1</v>
      </c>
      <c r="DW20" s="11" t="s">
        <v>38</v>
      </c>
      <c r="DX20" s="11" t="s">
        <v>38</v>
      </c>
      <c r="DY20" s="11" t="s">
        <v>38</v>
      </c>
      <c r="DZ20" s="11" t="s">
        <v>38</v>
      </c>
      <c r="EA20" s="11">
        <v>0</v>
      </c>
      <c r="EB20" s="7"/>
      <c r="EC20" s="7"/>
      <c r="ED20" s="125">
        <v>1</v>
      </c>
      <c r="EE20" s="125">
        <v>5</v>
      </c>
      <c r="EF20" s="7"/>
      <c r="EG20" s="9">
        <v>2</v>
      </c>
      <c r="EH20" s="9">
        <v>1</v>
      </c>
      <c r="EI20" s="9">
        <v>170</v>
      </c>
      <c r="EJ20" s="9">
        <v>74</v>
      </c>
      <c r="EK20" s="84">
        <f t="shared" si="16"/>
        <v>25.605536332179931</v>
      </c>
      <c r="EL20" s="9">
        <v>1</v>
      </c>
      <c r="EM20" s="9" t="s">
        <v>38</v>
      </c>
      <c r="EN20" s="9">
        <v>1</v>
      </c>
      <c r="EO20" s="9">
        <v>1</v>
      </c>
      <c r="EP20" s="565">
        <v>4</v>
      </c>
      <c r="EQ20" s="288">
        <v>43257</v>
      </c>
      <c r="ER20" s="443">
        <v>7885</v>
      </c>
      <c r="ES20" s="299">
        <v>75</v>
      </c>
      <c r="ET20" s="299">
        <v>3785</v>
      </c>
      <c r="EU20" s="270">
        <v>2</v>
      </c>
      <c r="EV20" s="433">
        <v>100.93333333333334</v>
      </c>
      <c r="EW20" s="434">
        <v>1910</v>
      </c>
      <c r="EX20" s="435">
        <v>50.93333333333333</v>
      </c>
      <c r="EY20" s="436">
        <v>254.66666666666666</v>
      </c>
      <c r="EZ20" s="709"/>
      <c r="FA20" s="270"/>
      <c r="FB20" s="270"/>
      <c r="FC20" s="270"/>
      <c r="FD20" s="968"/>
      <c r="FE20" s="710"/>
      <c r="FF20" s="710"/>
      <c r="FG20" s="1067"/>
      <c r="FH20" s="666">
        <v>7.3625654450261786</v>
      </c>
      <c r="FI20" s="655"/>
      <c r="FJ20" s="625">
        <v>375</v>
      </c>
      <c r="FK20" s="341" t="s">
        <v>128</v>
      </c>
      <c r="FL20" s="114"/>
      <c r="FM20" s="157">
        <v>50.462351387054163</v>
      </c>
      <c r="FN20" s="145">
        <f t="shared" si="18"/>
        <v>5.093333333333333E-2</v>
      </c>
      <c r="FO20" s="114"/>
      <c r="FP20" s="157">
        <v>50.462351387054163</v>
      </c>
      <c r="FQ20" s="145">
        <v>5.093333333333333E-2</v>
      </c>
      <c r="FR20" s="147">
        <f t="shared" si="17"/>
        <v>7.3625654450261786</v>
      </c>
      <c r="FS20" s="114"/>
      <c r="FT20" s="114"/>
      <c r="FU20" s="114"/>
      <c r="FV20" s="114"/>
      <c r="FW20" s="114"/>
      <c r="FX20" s="55"/>
      <c r="FY20" s="152"/>
      <c r="FZ20" s="213"/>
      <c r="GA20" s="11"/>
      <c r="GB20" s="215"/>
      <c r="GC20" s="156"/>
      <c r="GD20" s="156"/>
      <c r="GE20" s="156"/>
      <c r="GF20" s="156"/>
      <c r="GG20" s="156"/>
      <c r="GH20" s="156"/>
      <c r="GI20" s="156"/>
      <c r="GJ20" s="156"/>
      <c r="GK20" s="156"/>
      <c r="GL20" s="156"/>
      <c r="GM20" s="156"/>
      <c r="GN20" s="156"/>
      <c r="GO20" s="156"/>
      <c r="GP20" s="156"/>
      <c r="GQ20" s="156"/>
      <c r="GR20" s="156"/>
      <c r="GS20" s="156"/>
      <c r="GT20" s="156"/>
      <c r="GU20" s="156"/>
      <c r="GV20" s="156"/>
      <c r="GW20" s="156"/>
      <c r="GX20" s="156"/>
      <c r="GY20" s="156"/>
      <c r="GZ20" s="156"/>
      <c r="HA20" s="156"/>
      <c r="HB20" s="156"/>
      <c r="HC20" s="156"/>
      <c r="HD20" s="156"/>
      <c r="HE20" s="156"/>
      <c r="HF20" s="156"/>
      <c r="HG20" s="156"/>
      <c r="HH20" s="156"/>
      <c r="HI20" s="156"/>
      <c r="HJ20" s="156"/>
      <c r="HK20" s="156"/>
      <c r="HL20" s="156"/>
      <c r="HM20" s="156"/>
      <c r="HN20" s="156"/>
      <c r="HO20" s="156"/>
      <c r="HP20" s="156"/>
      <c r="HQ20" s="156"/>
      <c r="HR20" s="156"/>
      <c r="HS20" s="156"/>
      <c r="HT20" s="156"/>
      <c r="HU20" s="156"/>
      <c r="HV20" s="156"/>
      <c r="HW20" s="156"/>
    </row>
    <row r="21" spans="1:231" x14ac:dyDescent="0.3">
      <c r="A21" s="550">
        <v>23</v>
      </c>
      <c r="B21" s="7">
        <f>COUNTIFS($D$3:D21,D21,$F$3:F21,F21)</f>
        <v>1</v>
      </c>
      <c r="C21" s="442">
        <v>7886</v>
      </c>
      <c r="D21" s="443" t="s">
        <v>1257</v>
      </c>
      <c r="E21" s="16" t="s">
        <v>516</v>
      </c>
      <c r="F21" s="16">
        <v>5712271851</v>
      </c>
      <c r="G21" s="11">
        <v>61</v>
      </c>
      <c r="H21" s="16" t="s">
        <v>1113</v>
      </c>
      <c r="I21" s="265" t="s">
        <v>513</v>
      </c>
      <c r="J21" s="19" t="s">
        <v>35</v>
      </c>
      <c r="K21" s="220" t="s">
        <v>36</v>
      </c>
      <c r="L21" s="20">
        <v>17</v>
      </c>
      <c r="M21" s="16">
        <v>1</v>
      </c>
      <c r="N21" s="16" t="s">
        <v>38</v>
      </c>
      <c r="O21" s="16"/>
      <c r="P21" s="169" t="s">
        <v>1022</v>
      </c>
      <c r="Q21" s="169"/>
      <c r="R21" s="169"/>
      <c r="S21" s="51" t="s">
        <v>522</v>
      </c>
      <c r="T21" s="814" t="s">
        <v>123</v>
      </c>
      <c r="U21" s="267" t="s">
        <v>124</v>
      </c>
      <c r="V21" s="51" t="s">
        <v>524</v>
      </c>
      <c r="W21" s="653" t="s">
        <v>126</v>
      </c>
      <c r="X21" s="51" t="s">
        <v>124</v>
      </c>
      <c r="Y21" s="51" t="s">
        <v>124</v>
      </c>
      <c r="Z21" s="269"/>
      <c r="AA21" s="270"/>
      <c r="AB21" s="275"/>
      <c r="AC21" s="275"/>
      <c r="AD21" s="275"/>
      <c r="AE21" s="275"/>
      <c r="AF21" s="275"/>
      <c r="AG21" s="504" t="s">
        <v>448</v>
      </c>
      <c r="AH21" s="557"/>
      <c r="AI21" s="550"/>
      <c r="AJ21" s="550"/>
      <c r="AK21" s="579"/>
      <c r="AL21" s="550"/>
      <c r="AM21" s="580"/>
      <c r="AN21" s="550"/>
      <c r="AO21" s="934">
        <v>27.2</v>
      </c>
      <c r="AP21" s="936">
        <v>63.2</v>
      </c>
      <c r="AQ21" s="559">
        <v>7.39</v>
      </c>
      <c r="AR21" s="41">
        <f t="shared" si="0"/>
        <v>97.79</v>
      </c>
      <c r="AS21" s="42">
        <f t="shared" si="1"/>
        <v>0.430379746835443</v>
      </c>
      <c r="AT21" s="43">
        <f t="shared" si="2"/>
        <v>3.1805063291139235</v>
      </c>
      <c r="AU21" s="44">
        <f t="shared" si="3"/>
        <v>0.38532370024082729</v>
      </c>
      <c r="AV21" s="581">
        <v>24.542559999999998</v>
      </c>
      <c r="AW21" s="45">
        <f t="shared" si="4"/>
        <v>90.23</v>
      </c>
      <c r="AX21" s="582">
        <v>1.2974399999999997</v>
      </c>
      <c r="AY21" s="564">
        <v>4.7699999999999996</v>
      </c>
      <c r="AZ21" s="565" t="s">
        <v>121</v>
      </c>
      <c r="BA21" s="235">
        <v>75.099999999999994</v>
      </c>
      <c r="BB21" s="192">
        <v>3.9E-2</v>
      </c>
      <c r="BC21" s="1046">
        <v>1.6799999999999997</v>
      </c>
      <c r="BD21" s="1046"/>
      <c r="BE21" s="565"/>
      <c r="BF21" s="565"/>
      <c r="BG21" s="565"/>
      <c r="BH21" s="565"/>
      <c r="BI21" s="48"/>
      <c r="BJ21" s="565">
        <v>26</v>
      </c>
      <c r="BK21" s="565">
        <v>73.2</v>
      </c>
      <c r="BL21" s="1009">
        <v>0.3551912568306011</v>
      </c>
      <c r="BM21" s="583">
        <v>0.17</v>
      </c>
      <c r="BN21" s="80">
        <f t="shared" si="15"/>
        <v>0.625</v>
      </c>
      <c r="BO21" s="565" t="s">
        <v>121</v>
      </c>
      <c r="BP21" s="564">
        <v>17</v>
      </c>
      <c r="BQ21" s="282">
        <v>33.700000000000003</v>
      </c>
      <c r="BR21" s="1048"/>
      <c r="BS21" s="561">
        <f t="shared" si="7"/>
        <v>87.4</v>
      </c>
      <c r="BT21" s="584">
        <v>94.8</v>
      </c>
      <c r="BU21" s="1221">
        <v>58953</v>
      </c>
      <c r="BV21" s="584">
        <f t="shared" si="8"/>
        <v>5.2000000000000028</v>
      </c>
      <c r="BW21" s="561">
        <f t="shared" si="9"/>
        <v>61.544160000000005</v>
      </c>
      <c r="BX21" s="584">
        <v>47.7</v>
      </c>
      <c r="BY21" s="564">
        <f t="shared" si="10"/>
        <v>30.146400000000003</v>
      </c>
      <c r="BZ21" s="584">
        <v>39.700000000000003</v>
      </c>
      <c r="CA21" s="564">
        <f t="shared" si="11"/>
        <v>25.090400000000002</v>
      </c>
      <c r="CB21" s="584">
        <v>9.98</v>
      </c>
      <c r="CC21" s="564">
        <f t="shared" si="12"/>
        <v>6.307360000000001</v>
      </c>
      <c r="CD21" s="584"/>
      <c r="CE21" s="550"/>
      <c r="CF21" s="550"/>
      <c r="CG21" s="550"/>
      <c r="CH21" s="550"/>
      <c r="CI21" s="550"/>
      <c r="CJ21" s="550"/>
      <c r="CK21" s="550"/>
      <c r="CL21" s="45">
        <f t="shared" si="6"/>
        <v>1.2015113350125946</v>
      </c>
      <c r="CM21" s="550"/>
      <c r="CN21" s="550"/>
      <c r="CO21" s="605">
        <v>61.4</v>
      </c>
      <c r="CP21" s="1098">
        <v>70.099999999999994</v>
      </c>
      <c r="CQ21" s="1098">
        <v>43</v>
      </c>
      <c r="CR21" s="1098">
        <v>18.2</v>
      </c>
      <c r="CS21" s="1098">
        <v>11.2</v>
      </c>
      <c r="CT21" s="1098">
        <v>6.86</v>
      </c>
      <c r="CU21" s="1098">
        <v>4.21</v>
      </c>
      <c r="CV21" s="1098">
        <v>0.66</v>
      </c>
      <c r="CW21" s="36"/>
      <c r="CX21" s="550"/>
      <c r="CY21" s="585" t="s">
        <v>510</v>
      </c>
      <c r="CZ21" s="585">
        <v>3</v>
      </c>
      <c r="DA21" s="565" t="s">
        <v>884</v>
      </c>
      <c r="DB21" s="569" t="s">
        <v>884</v>
      </c>
      <c r="DC21" s="552"/>
      <c r="DD21" s="552"/>
      <c r="DE21" s="11"/>
      <c r="DF21" s="11"/>
      <c r="DG21" s="11"/>
      <c r="DH21" s="11"/>
      <c r="DI21" s="243" t="s">
        <v>297</v>
      </c>
      <c r="DJ21" s="1065" t="s">
        <v>448</v>
      </c>
      <c r="DK21" s="1052">
        <v>2</v>
      </c>
      <c r="DL21" s="550"/>
      <c r="DM21" s="7"/>
      <c r="DN21" s="550"/>
      <c r="DO21" s="550"/>
      <c r="DP21" s="550"/>
      <c r="DQ21" s="550"/>
      <c r="DR21" s="11" t="s">
        <v>38</v>
      </c>
      <c r="DS21" s="11" t="s">
        <v>38</v>
      </c>
      <c r="DT21" s="11">
        <v>773</v>
      </c>
      <c r="DU21" s="11">
        <v>6.2</v>
      </c>
      <c r="DV21" s="11">
        <v>93.8</v>
      </c>
      <c r="DW21" s="11" t="s">
        <v>38</v>
      </c>
      <c r="DX21" s="11" t="s">
        <v>38</v>
      </c>
      <c r="DY21" s="11" t="s">
        <v>38</v>
      </c>
      <c r="DZ21" s="11" t="s">
        <v>38</v>
      </c>
      <c r="EA21" s="11">
        <v>0</v>
      </c>
      <c r="EB21" s="550"/>
      <c r="EC21" s="550"/>
      <c r="ED21" s="567">
        <v>1</v>
      </c>
      <c r="EE21" s="567">
        <v>17</v>
      </c>
      <c r="EF21" s="550"/>
      <c r="EG21" s="565">
        <v>2</v>
      </c>
      <c r="EH21" s="565">
        <v>1</v>
      </c>
      <c r="EI21" s="565">
        <v>191</v>
      </c>
      <c r="EJ21" s="565">
        <v>81</v>
      </c>
      <c r="EK21" s="84">
        <f t="shared" si="16"/>
        <v>22.203338724267429</v>
      </c>
      <c r="EL21" s="565">
        <v>1</v>
      </c>
      <c r="EM21" s="565" t="s">
        <v>38</v>
      </c>
      <c r="EN21" s="565">
        <v>2</v>
      </c>
      <c r="EO21" s="565">
        <v>2</v>
      </c>
      <c r="EP21" s="565" t="s">
        <v>38</v>
      </c>
      <c r="EQ21" s="565"/>
      <c r="ER21" s="443">
        <v>7886</v>
      </c>
      <c r="ES21" s="299">
        <v>75</v>
      </c>
      <c r="ET21" s="299">
        <v>7569</v>
      </c>
      <c r="EU21" s="270">
        <v>2</v>
      </c>
      <c r="EV21" s="433">
        <v>201.84</v>
      </c>
      <c r="EW21" s="434">
        <v>4689</v>
      </c>
      <c r="EX21" s="435">
        <v>125.04</v>
      </c>
      <c r="EY21" s="436">
        <v>2125.6800000000003</v>
      </c>
      <c r="EZ21" s="709"/>
      <c r="FA21" s="270"/>
      <c r="FB21" s="270"/>
      <c r="FC21" s="270"/>
      <c r="FD21" s="968"/>
      <c r="FE21" s="710"/>
      <c r="FF21" s="710"/>
      <c r="FG21" s="1067"/>
      <c r="FH21" s="666">
        <v>6.1820217530390273</v>
      </c>
      <c r="FI21" s="655"/>
      <c r="FJ21" s="625">
        <v>773</v>
      </c>
      <c r="FK21" s="643" t="s">
        <v>448</v>
      </c>
      <c r="FL21" s="114"/>
      <c r="FM21" s="157">
        <v>61.950059453032104</v>
      </c>
      <c r="FN21" s="595">
        <f t="shared" si="18"/>
        <v>0.12504000000000001</v>
      </c>
      <c r="FO21" s="557"/>
      <c r="FP21" s="594">
        <v>61.950059453032104</v>
      </c>
      <c r="FQ21" s="595">
        <v>0.12504000000000001</v>
      </c>
      <c r="FR21" s="986">
        <f t="shared" si="17"/>
        <v>6.1820217530390273</v>
      </c>
      <c r="FS21" s="557"/>
      <c r="FT21" s="557"/>
      <c r="FU21" s="557"/>
      <c r="FV21" s="557"/>
      <c r="FW21" s="557"/>
      <c r="FX21" s="55"/>
      <c r="FY21" s="152"/>
      <c r="FZ21" s="213"/>
      <c r="GA21" s="329"/>
      <c r="GB21" s="215"/>
      <c r="GC21" s="156"/>
      <c r="GD21" s="156"/>
      <c r="GE21" s="156"/>
      <c r="GF21" s="156"/>
      <c r="GG21" s="156"/>
      <c r="GH21" s="156"/>
      <c r="GI21" s="156"/>
      <c r="GJ21" s="156"/>
      <c r="GK21" s="156"/>
      <c r="GL21" s="156"/>
      <c r="GM21" s="156"/>
      <c r="GN21" s="156"/>
      <c r="GO21" s="156"/>
      <c r="GP21" s="156"/>
      <c r="GQ21" s="156"/>
      <c r="GR21" s="156"/>
      <c r="GS21" s="156"/>
      <c r="GT21" s="156"/>
      <c r="GU21" s="156"/>
      <c r="GV21" s="156"/>
      <c r="GW21" s="156"/>
      <c r="GX21" s="156"/>
      <c r="GY21" s="156"/>
      <c r="GZ21" s="156"/>
      <c r="HA21" s="156"/>
      <c r="HB21" s="156"/>
      <c r="HC21" s="156"/>
      <c r="HD21" s="156"/>
      <c r="HE21" s="156"/>
      <c r="HF21" s="156"/>
      <c r="HG21" s="156"/>
      <c r="HH21" s="156"/>
      <c r="HI21" s="156"/>
      <c r="HJ21" s="156"/>
      <c r="HK21" s="156"/>
      <c r="HL21" s="156"/>
      <c r="HM21" s="156"/>
      <c r="HN21" s="156"/>
      <c r="HO21" s="156"/>
      <c r="HP21" s="156"/>
      <c r="HQ21" s="156"/>
      <c r="HR21" s="156"/>
      <c r="HS21" s="156"/>
      <c r="HT21" s="156"/>
      <c r="HU21" s="156"/>
      <c r="HV21" s="156"/>
      <c r="HW21" s="156"/>
    </row>
    <row r="22" spans="1:231" x14ac:dyDescent="0.3">
      <c r="A22" s="550">
        <v>29</v>
      </c>
      <c r="B22" s="7">
        <f>COUNTIFS($D$3:D22,D22,$F$3:F22,F22)</f>
        <v>1</v>
      </c>
      <c r="C22" s="442">
        <v>7988</v>
      </c>
      <c r="D22" s="443" t="s">
        <v>1016</v>
      </c>
      <c r="E22" s="16" t="s">
        <v>643</v>
      </c>
      <c r="F22" s="16">
        <v>6805067203</v>
      </c>
      <c r="G22" s="11">
        <v>50</v>
      </c>
      <c r="H22" s="16" t="s">
        <v>1017</v>
      </c>
      <c r="I22" s="265" t="s">
        <v>1018</v>
      </c>
      <c r="J22" s="380" t="s">
        <v>35</v>
      </c>
      <c r="K22" s="220" t="s">
        <v>36</v>
      </c>
      <c r="L22" s="20">
        <v>5</v>
      </c>
      <c r="M22" s="16" t="s">
        <v>493</v>
      </c>
      <c r="N22" s="16" t="s">
        <v>38</v>
      </c>
      <c r="O22" s="16"/>
      <c r="P22" s="169" t="s">
        <v>937</v>
      </c>
      <c r="Q22" s="169"/>
      <c r="R22" s="169"/>
      <c r="S22" s="454" t="s">
        <v>522</v>
      </c>
      <c r="T22" s="453" t="s">
        <v>123</v>
      </c>
      <c r="U22" s="601" t="s">
        <v>124</v>
      </c>
      <c r="V22" s="51" t="s">
        <v>524</v>
      </c>
      <c r="W22" s="1001" t="s">
        <v>126</v>
      </c>
      <c r="X22" s="51" t="s">
        <v>124</v>
      </c>
      <c r="Y22" s="51" t="s">
        <v>124</v>
      </c>
      <c r="Z22" s="720"/>
      <c r="AA22" s="709"/>
      <c r="AB22" s="275"/>
      <c r="AC22" s="1006"/>
      <c r="AD22" s="1006"/>
      <c r="AE22" s="1006"/>
      <c r="AF22" s="1006"/>
      <c r="AG22" s="58" t="s">
        <v>444</v>
      </c>
      <c r="AH22" s="220"/>
      <c r="AI22" s="550"/>
      <c r="AJ22" s="550"/>
      <c r="AK22" s="579"/>
      <c r="AL22" s="550"/>
      <c r="AM22" s="580"/>
      <c r="AN22" s="550"/>
      <c r="AO22" s="934">
        <v>19.399999999999999</v>
      </c>
      <c r="AP22" s="936">
        <v>73.7</v>
      </c>
      <c r="AQ22" s="559">
        <v>4.34</v>
      </c>
      <c r="AR22" s="41">
        <f t="shared" si="0"/>
        <v>97.44</v>
      </c>
      <c r="AS22" s="42">
        <f t="shared" si="1"/>
        <v>0.26322930800542738</v>
      </c>
      <c r="AT22" s="43">
        <f t="shared" si="2"/>
        <v>1.1424151967435547</v>
      </c>
      <c r="AU22" s="44">
        <f t="shared" si="3"/>
        <v>0.24859046642747304</v>
      </c>
      <c r="AV22" s="581">
        <v>17.93918</v>
      </c>
      <c r="AW22" s="45">
        <f t="shared" si="4"/>
        <v>92.47</v>
      </c>
      <c r="AX22" s="582">
        <v>0.49081999999999992</v>
      </c>
      <c r="AY22" s="564">
        <v>2.5299999999999998</v>
      </c>
      <c r="AZ22" s="565" t="s">
        <v>121</v>
      </c>
      <c r="BA22" s="235">
        <v>33.799999999999997</v>
      </c>
      <c r="BB22" s="192">
        <v>0.17</v>
      </c>
      <c r="BC22" s="1046">
        <v>1.0399999999999998</v>
      </c>
      <c r="BD22" s="1046"/>
      <c r="BE22" s="565"/>
      <c r="BF22" s="565"/>
      <c r="BG22" s="565"/>
      <c r="BH22" s="565"/>
      <c r="BI22" s="48"/>
      <c r="BJ22" s="565">
        <v>65.400000000000006</v>
      </c>
      <c r="BK22" s="565">
        <v>34.5</v>
      </c>
      <c r="BL22" s="938">
        <v>1.8956521739130436</v>
      </c>
      <c r="BM22" s="583">
        <v>0.22</v>
      </c>
      <c r="BN22" s="80">
        <f t="shared" si="15"/>
        <v>1.1340206185567012</v>
      </c>
      <c r="BO22" s="565" t="s">
        <v>121</v>
      </c>
      <c r="BP22" s="564">
        <v>1.79</v>
      </c>
      <c r="BQ22" s="282">
        <v>3.11</v>
      </c>
      <c r="BR22" s="1048"/>
      <c r="BS22" s="561">
        <f t="shared" si="7"/>
        <v>72.900000000000006</v>
      </c>
      <c r="BT22" s="561">
        <v>90.6</v>
      </c>
      <c r="BU22" s="1082">
        <v>15648</v>
      </c>
      <c r="BV22" s="561">
        <v>9.4000000000000057</v>
      </c>
      <c r="BW22" s="561">
        <v>65.459999999999994</v>
      </c>
      <c r="BX22" s="561">
        <v>59.4</v>
      </c>
      <c r="BY22" s="561">
        <v>43.8</v>
      </c>
      <c r="BZ22" s="561">
        <v>13.5</v>
      </c>
      <c r="CA22" s="561">
        <v>9.9600000000000009</v>
      </c>
      <c r="CB22" s="561">
        <v>15.9</v>
      </c>
      <c r="CC22" s="561">
        <v>11.7</v>
      </c>
      <c r="CD22" s="561">
        <v>0.61</v>
      </c>
      <c r="CE22" s="550"/>
      <c r="CF22" s="550"/>
      <c r="CG22" s="550"/>
      <c r="CH22" s="550"/>
      <c r="CI22" s="550"/>
      <c r="CJ22" s="550"/>
      <c r="CK22" s="550"/>
      <c r="CL22" s="45">
        <f t="shared" si="6"/>
        <v>4.3999999999999995</v>
      </c>
      <c r="CM22" s="550"/>
      <c r="CN22" s="550"/>
      <c r="CO22" s="605">
        <v>75.3</v>
      </c>
      <c r="CP22" s="1098">
        <v>62.8</v>
      </c>
      <c r="CQ22" s="1098">
        <v>47.3</v>
      </c>
      <c r="CR22" s="1098">
        <v>19.2</v>
      </c>
      <c r="CS22" s="1098">
        <v>14.5</v>
      </c>
      <c r="CT22" s="1098">
        <v>13.6</v>
      </c>
      <c r="CU22" s="1098">
        <v>10.3</v>
      </c>
      <c r="CV22" s="1098">
        <v>0.21</v>
      </c>
      <c r="CW22" s="36"/>
      <c r="CX22" s="550"/>
      <c r="CY22" s="585"/>
      <c r="CZ22" s="585">
        <v>3</v>
      </c>
      <c r="DA22" s="565" t="s">
        <v>884</v>
      </c>
      <c r="DB22" s="569" t="s">
        <v>884</v>
      </c>
      <c r="DC22" s="552"/>
      <c r="DD22" s="552"/>
      <c r="DE22" s="11"/>
      <c r="DF22" s="11"/>
      <c r="DG22" s="11"/>
      <c r="DH22" s="11"/>
      <c r="DI22" s="243" t="s">
        <v>297</v>
      </c>
      <c r="DJ22" s="1107" t="s">
        <v>444</v>
      </c>
      <c r="DK22" s="1052">
        <v>2</v>
      </c>
      <c r="DL22" s="550"/>
      <c r="DM22" s="7"/>
      <c r="DN22" s="550"/>
      <c r="DO22" s="550"/>
      <c r="DP22" s="550"/>
      <c r="DQ22" s="550"/>
      <c r="DR22" s="11" t="s">
        <v>38</v>
      </c>
      <c r="DS22" s="11" t="s">
        <v>38</v>
      </c>
      <c r="DT22" s="11">
        <v>559</v>
      </c>
      <c r="DU22" s="11">
        <v>7.9</v>
      </c>
      <c r="DV22" s="11">
        <v>92.1</v>
      </c>
      <c r="DW22" s="11" t="s">
        <v>38</v>
      </c>
      <c r="DX22" s="11" t="s">
        <v>38</v>
      </c>
      <c r="DY22" s="11" t="s">
        <v>38</v>
      </c>
      <c r="DZ22" s="11" t="s">
        <v>38</v>
      </c>
      <c r="EA22" s="11">
        <v>0</v>
      </c>
      <c r="EB22" s="550"/>
      <c r="EC22" s="550"/>
      <c r="ED22" s="1108" t="s">
        <v>493</v>
      </c>
      <c r="EE22" s="1108">
        <v>5</v>
      </c>
      <c r="EF22" s="1109"/>
      <c r="EG22" s="1090">
        <v>2</v>
      </c>
      <c r="EH22" s="1090">
        <v>1</v>
      </c>
      <c r="EI22" s="1090">
        <v>178</v>
      </c>
      <c r="EJ22" s="1090">
        <v>105</v>
      </c>
      <c r="EK22" s="84">
        <f t="shared" si="16"/>
        <v>33.139755081429108</v>
      </c>
      <c r="EL22" s="1090">
        <v>1</v>
      </c>
      <c r="EM22" s="1090" t="s">
        <v>38</v>
      </c>
      <c r="EN22" s="1090">
        <v>2</v>
      </c>
      <c r="EO22" s="1090">
        <v>1</v>
      </c>
      <c r="EP22" s="1090">
        <v>4</v>
      </c>
      <c r="EQ22" s="1111">
        <v>42079</v>
      </c>
      <c r="ER22" s="1057">
        <v>7988</v>
      </c>
      <c r="ES22" s="721">
        <v>75</v>
      </c>
      <c r="ET22" s="709">
        <v>7585</v>
      </c>
      <c r="EU22" s="709">
        <v>2</v>
      </c>
      <c r="EV22" s="722">
        <v>202.26666666666668</v>
      </c>
      <c r="EW22" s="723">
        <v>5587</v>
      </c>
      <c r="EX22" s="724">
        <v>148.98666666666668</v>
      </c>
      <c r="EY22" s="436">
        <v>744.93333333333339</v>
      </c>
      <c r="EZ22" s="709"/>
      <c r="FA22" s="709"/>
      <c r="FB22" s="709"/>
      <c r="FC22" s="709"/>
      <c r="FD22" s="709"/>
      <c r="FE22" s="723"/>
      <c r="FF22" s="723"/>
      <c r="FG22" s="1223"/>
      <c r="FH22" s="666">
        <v>3.7520136030069802</v>
      </c>
      <c r="FI22" s="723"/>
      <c r="FJ22" s="625">
        <v>559</v>
      </c>
      <c r="FK22" s="1023" t="s">
        <v>444</v>
      </c>
      <c r="FL22" s="114"/>
      <c r="FM22" s="157">
        <v>73.658536585365852</v>
      </c>
      <c r="FN22" s="595">
        <f t="shared" si="18"/>
        <v>0.14898666666666668</v>
      </c>
      <c r="FO22" s="557"/>
      <c r="FP22" s="594">
        <v>73.658536585365852</v>
      </c>
      <c r="FQ22" s="595">
        <v>0.14898666666666668</v>
      </c>
      <c r="FR22" s="986">
        <f t="shared" si="17"/>
        <v>3.7520136030069802</v>
      </c>
      <c r="FS22" s="557"/>
      <c r="FT22" s="557"/>
      <c r="FU22" s="557"/>
      <c r="FV22" s="557"/>
      <c r="FW22" s="557"/>
      <c r="FX22" s="55"/>
      <c r="FY22" s="152"/>
      <c r="FZ22" s="213"/>
      <c r="GA22" s="214">
        <v>0.5121832362442702</v>
      </c>
      <c r="GB22" s="215"/>
      <c r="GC22" s="156"/>
      <c r="GD22" s="156"/>
      <c r="GE22" s="156"/>
      <c r="GF22" s="156"/>
      <c r="GG22" s="156"/>
      <c r="GH22" s="156"/>
      <c r="GI22" s="156"/>
      <c r="GJ22" s="156"/>
      <c r="GK22" s="156"/>
      <c r="GL22" s="156"/>
      <c r="GM22" s="156"/>
      <c r="GN22" s="156"/>
      <c r="GO22" s="156"/>
      <c r="GP22" s="156"/>
      <c r="GQ22" s="156"/>
      <c r="GR22" s="156"/>
      <c r="GS22" s="156"/>
      <c r="GT22" s="156"/>
      <c r="GU22" s="156"/>
      <c r="GV22" s="156"/>
      <c r="GW22" s="156"/>
      <c r="GX22" s="156"/>
      <c r="GY22" s="156"/>
      <c r="GZ22" s="156"/>
      <c r="HA22" s="156"/>
      <c r="HB22" s="156"/>
      <c r="HC22" s="156"/>
      <c r="HD22" s="156"/>
      <c r="HE22" s="156"/>
      <c r="HF22" s="156"/>
      <c r="HG22" s="156"/>
      <c r="HH22" s="156"/>
      <c r="HI22" s="156"/>
      <c r="HJ22" s="156"/>
      <c r="HK22" s="156"/>
      <c r="HL22" s="156"/>
      <c r="HM22" s="156"/>
      <c r="HN22" s="156"/>
      <c r="HO22" s="156"/>
      <c r="HP22" s="156"/>
      <c r="HQ22" s="156"/>
      <c r="HR22" s="156"/>
      <c r="HS22" s="156"/>
      <c r="HT22" s="156"/>
      <c r="HU22" s="156"/>
      <c r="HV22" s="156"/>
      <c r="HW22" s="156"/>
    </row>
    <row r="23" spans="1:231" ht="15.6" x14ac:dyDescent="0.3">
      <c r="A23" s="550">
        <v>48</v>
      </c>
      <c r="B23" s="7">
        <f>COUNTIFS($D$3:D23,D23,$F$3:F23,F23)</f>
        <v>1</v>
      </c>
      <c r="C23" s="442">
        <v>8093</v>
      </c>
      <c r="D23" s="443" t="s">
        <v>1155</v>
      </c>
      <c r="E23" s="16" t="s">
        <v>902</v>
      </c>
      <c r="F23" s="1220">
        <v>500422049</v>
      </c>
      <c r="G23" s="11">
        <v>68</v>
      </c>
      <c r="H23" s="16" t="s">
        <v>976</v>
      </c>
      <c r="I23" s="265" t="s">
        <v>1156</v>
      </c>
      <c r="J23" s="446" t="s">
        <v>35</v>
      </c>
      <c r="K23" s="220" t="s">
        <v>36</v>
      </c>
      <c r="L23" s="16">
        <v>10</v>
      </c>
      <c r="M23" s="1020">
        <v>9</v>
      </c>
      <c r="N23" s="16" t="s">
        <v>38</v>
      </c>
      <c r="O23" s="20"/>
      <c r="P23" s="16" t="s">
        <v>937</v>
      </c>
      <c r="Q23" s="20"/>
      <c r="R23" s="452"/>
      <c r="S23" s="525" t="s">
        <v>522</v>
      </c>
      <c r="T23" s="453" t="s">
        <v>123</v>
      </c>
      <c r="U23" s="820" t="s">
        <v>124</v>
      </c>
      <c r="V23" s="52" t="s">
        <v>125</v>
      </c>
      <c r="W23" s="51" t="s">
        <v>126</v>
      </c>
      <c r="X23" s="454"/>
      <c r="Y23" s="454"/>
      <c r="Z23" s="603"/>
      <c r="AA23" s="604"/>
      <c r="AB23" s="20"/>
      <c r="AC23" s="20"/>
      <c r="AD23" s="20"/>
      <c r="AE23" s="20"/>
      <c r="AF23" s="20"/>
      <c r="AG23" s="58" t="s">
        <v>444</v>
      </c>
      <c r="AH23" s="554" t="s">
        <v>989</v>
      </c>
      <c r="AI23" s="550"/>
      <c r="AJ23" s="550"/>
      <c r="AK23" s="556"/>
      <c r="AL23" s="550"/>
      <c r="AM23" s="550"/>
      <c r="AN23" s="550"/>
      <c r="AO23" s="934">
        <v>20.7</v>
      </c>
      <c r="AP23" s="936">
        <v>66.099999999999994</v>
      </c>
      <c r="AQ23" s="559">
        <v>6.16</v>
      </c>
      <c r="AR23" s="340">
        <f t="shared" si="0"/>
        <v>92.96</v>
      </c>
      <c r="AS23" s="42">
        <f t="shared" si="1"/>
        <v>0.31316187594553707</v>
      </c>
      <c r="AT23" s="43">
        <f t="shared" si="2"/>
        <v>1.9290771558245083</v>
      </c>
      <c r="AU23" s="44">
        <f t="shared" si="3"/>
        <v>0.28646554110157768</v>
      </c>
      <c r="AV23" s="581">
        <v>18.569969999999998</v>
      </c>
      <c r="AW23" s="45">
        <f t="shared" si="4"/>
        <v>89.71</v>
      </c>
      <c r="AX23" s="582">
        <v>1.0950299999999999</v>
      </c>
      <c r="AY23" s="581">
        <v>5.29</v>
      </c>
      <c r="AZ23" s="565" t="s">
        <v>121</v>
      </c>
      <c r="BA23" s="47">
        <v>9.9</v>
      </c>
      <c r="BB23" s="192">
        <v>0.12</v>
      </c>
      <c r="BC23" s="1046">
        <v>2.1819999999999999</v>
      </c>
      <c r="BD23" s="1046"/>
      <c r="BE23" s="550"/>
      <c r="BF23" s="550"/>
      <c r="BG23" s="550"/>
      <c r="BH23" s="550"/>
      <c r="BI23" s="48"/>
      <c r="BJ23" s="550">
        <v>43.9</v>
      </c>
      <c r="BK23" s="550">
        <v>56.1</v>
      </c>
      <c r="BL23" s="938">
        <v>0.78253119429590012</v>
      </c>
      <c r="BM23" s="583">
        <v>7.8E-2</v>
      </c>
      <c r="BN23" s="80">
        <f t="shared" si="15"/>
        <v>0.37681159420289856</v>
      </c>
      <c r="BO23" s="565" t="s">
        <v>121</v>
      </c>
      <c r="BP23" s="581">
        <v>5.3</v>
      </c>
      <c r="BQ23" s="194">
        <v>8.1999999999999993</v>
      </c>
      <c r="BR23" s="939"/>
      <c r="BS23" s="561">
        <f t="shared" si="7"/>
        <v>62.3</v>
      </c>
      <c r="BT23" s="561">
        <v>88.3</v>
      </c>
      <c r="BU23" s="1082">
        <v>44221</v>
      </c>
      <c r="BV23" s="561">
        <v>11.700000000000003</v>
      </c>
      <c r="BW23" s="561">
        <v>48.9</v>
      </c>
      <c r="BX23" s="561">
        <v>36.5</v>
      </c>
      <c r="BY23" s="561">
        <v>20.399999999999999</v>
      </c>
      <c r="BZ23" s="561">
        <v>25.8</v>
      </c>
      <c r="CA23" s="561">
        <v>14.4</v>
      </c>
      <c r="CB23" s="561">
        <v>25.2</v>
      </c>
      <c r="CC23" s="561">
        <v>14.1</v>
      </c>
      <c r="CD23" s="561">
        <v>1.1399999999999999</v>
      </c>
      <c r="CE23" s="550"/>
      <c r="CF23" s="550"/>
      <c r="CG23" s="550"/>
      <c r="CH23" s="550"/>
      <c r="CI23" s="550"/>
      <c r="CJ23" s="550"/>
      <c r="CK23" s="550"/>
      <c r="CL23" s="45">
        <f t="shared" si="6"/>
        <v>1.4147286821705427</v>
      </c>
      <c r="CM23" s="550"/>
      <c r="CN23" s="550"/>
      <c r="CO23" s="605">
        <v>49.8</v>
      </c>
      <c r="CP23" s="1098">
        <v>66.900000000000006</v>
      </c>
      <c r="CQ23" s="1098">
        <v>33.299999999999997</v>
      </c>
      <c r="CR23" s="1098">
        <v>7.64</v>
      </c>
      <c r="CS23" s="1098">
        <v>3.81</v>
      </c>
      <c r="CT23" s="1098">
        <v>13.5</v>
      </c>
      <c r="CU23" s="1098">
        <v>6.7</v>
      </c>
      <c r="CV23" s="1098">
        <v>2.5099999999999998</v>
      </c>
      <c r="CW23" s="512"/>
      <c r="CX23" s="550"/>
      <c r="CY23" s="585"/>
      <c r="CZ23" s="585">
        <v>3</v>
      </c>
      <c r="DA23" s="565" t="s">
        <v>884</v>
      </c>
      <c r="DB23" s="943" t="s">
        <v>884</v>
      </c>
      <c r="DC23" s="552"/>
      <c r="DD23" s="552"/>
      <c r="DE23" s="11"/>
      <c r="DF23" s="11"/>
      <c r="DG23" s="11"/>
      <c r="DH23" s="11"/>
      <c r="DI23" s="243" t="s">
        <v>297</v>
      </c>
      <c r="DJ23" s="1065" t="s">
        <v>444</v>
      </c>
      <c r="DK23" s="1052">
        <v>2</v>
      </c>
      <c r="DL23" s="550"/>
      <c r="DM23" s="7"/>
      <c r="DN23" s="550"/>
      <c r="DO23" s="550"/>
      <c r="DP23" s="550"/>
      <c r="DQ23" s="550"/>
      <c r="DR23" s="11" t="s">
        <v>38</v>
      </c>
      <c r="DS23" s="11" t="s">
        <v>38</v>
      </c>
      <c r="DT23" s="11">
        <v>519</v>
      </c>
      <c r="DU23" s="11">
        <v>7.1</v>
      </c>
      <c r="DV23" s="11">
        <v>92.9</v>
      </c>
      <c r="DW23" s="11">
        <v>2.4</v>
      </c>
      <c r="DX23" s="11">
        <v>1851</v>
      </c>
      <c r="DY23" s="11" t="s">
        <v>38</v>
      </c>
      <c r="DZ23" s="11">
        <v>3.05</v>
      </c>
      <c r="EA23" s="11" t="s">
        <v>38</v>
      </c>
      <c r="EB23" s="550"/>
      <c r="EC23" s="550"/>
      <c r="ED23" s="567">
        <v>9</v>
      </c>
      <c r="EE23" s="567">
        <v>10</v>
      </c>
      <c r="EF23" s="565"/>
      <c r="EG23" s="565">
        <v>2</v>
      </c>
      <c r="EH23" s="565">
        <v>1</v>
      </c>
      <c r="EI23" s="565">
        <v>184</v>
      </c>
      <c r="EJ23" s="565">
        <v>100</v>
      </c>
      <c r="EK23" s="84">
        <f t="shared" si="16"/>
        <v>29.536862003780715</v>
      </c>
      <c r="EL23" s="565">
        <v>0</v>
      </c>
      <c r="EM23" s="565" t="s">
        <v>38</v>
      </c>
      <c r="EN23" s="565">
        <v>1</v>
      </c>
      <c r="EO23" s="565">
        <v>1</v>
      </c>
      <c r="EP23" s="565">
        <v>4</v>
      </c>
      <c r="EQ23" s="1066">
        <v>43122</v>
      </c>
      <c r="ER23" s="443">
        <v>8093</v>
      </c>
      <c r="ES23" s="299">
        <v>75</v>
      </c>
      <c r="ET23" s="270">
        <v>541213</v>
      </c>
      <c r="EU23" s="270">
        <v>2</v>
      </c>
      <c r="EV23" s="433">
        <v>14432.346666666666</v>
      </c>
      <c r="EW23" s="434">
        <v>7696</v>
      </c>
      <c r="EX23" s="435">
        <v>205.22666666666666</v>
      </c>
      <c r="EY23" s="436">
        <v>2052.2666666666664</v>
      </c>
      <c r="EZ23" s="577"/>
      <c r="FA23" s="220"/>
      <c r="FB23" s="220"/>
      <c r="FC23" s="220"/>
      <c r="FD23" s="713"/>
      <c r="FE23" s="714"/>
      <c r="FF23" s="714"/>
      <c r="FG23" s="661"/>
      <c r="FH23" s="666"/>
      <c r="FI23" s="612"/>
      <c r="FJ23" s="1093"/>
      <c r="FK23" s="504" t="s">
        <v>444</v>
      </c>
      <c r="FL23" s="114"/>
      <c r="FM23" s="157">
        <v>1.4219909721311204</v>
      </c>
      <c r="FN23" s="595">
        <f t="shared" si="18"/>
        <v>0.20522666666666667</v>
      </c>
      <c r="FO23" s="557"/>
      <c r="FP23" s="594">
        <v>1.4219909721311204</v>
      </c>
      <c r="FQ23" s="595">
        <v>0.20522666666666667</v>
      </c>
      <c r="FR23" s="986">
        <f t="shared" si="17"/>
        <v>2.5289111226611229</v>
      </c>
      <c r="FS23" s="557"/>
      <c r="FT23" s="557"/>
      <c r="FU23" s="557"/>
      <c r="FV23" s="557"/>
      <c r="FW23" s="557"/>
      <c r="FX23" s="55"/>
      <c r="FY23" s="152"/>
      <c r="FZ23" s="213"/>
      <c r="GA23" s="218">
        <v>2.4</v>
      </c>
      <c r="GB23" s="215"/>
      <c r="GC23" s="156"/>
      <c r="GD23" s="156"/>
      <c r="GE23" s="156"/>
      <c r="GF23" s="156"/>
      <c r="GG23" s="156"/>
      <c r="GH23" s="156"/>
      <c r="GI23" s="156"/>
      <c r="GJ23" s="156"/>
      <c r="GK23" s="156"/>
      <c r="GL23" s="156"/>
      <c r="GM23" s="156"/>
      <c r="GN23" s="156"/>
      <c r="GO23" s="156"/>
      <c r="GP23" s="156"/>
      <c r="GQ23" s="156"/>
      <c r="GR23" s="156"/>
      <c r="GS23" s="156"/>
      <c r="GT23" s="156"/>
      <c r="GU23" s="156"/>
      <c r="GV23" s="156"/>
      <c r="GW23" s="156"/>
      <c r="GX23" s="156"/>
      <c r="GY23" s="156"/>
      <c r="GZ23" s="156"/>
      <c r="HA23" s="156"/>
      <c r="HB23" s="156"/>
      <c r="HC23" s="156"/>
      <c r="HD23" s="156"/>
      <c r="HE23" s="156"/>
      <c r="HF23" s="156"/>
      <c r="HG23" s="156"/>
      <c r="HH23" s="156"/>
      <c r="HI23" s="156"/>
      <c r="HJ23" s="156"/>
      <c r="HK23" s="156"/>
      <c r="HL23" s="156"/>
      <c r="HM23" s="156"/>
      <c r="HN23" s="156"/>
      <c r="HO23" s="156"/>
      <c r="HP23" s="156"/>
      <c r="HQ23" s="156"/>
      <c r="HR23" s="156"/>
      <c r="HS23" s="156"/>
      <c r="HT23" s="156"/>
      <c r="HU23" s="156"/>
      <c r="HV23" s="156"/>
      <c r="HW23" s="156"/>
    </row>
    <row r="24" spans="1:231" x14ac:dyDescent="0.3">
      <c r="A24" s="550">
        <v>49</v>
      </c>
      <c r="B24" s="7">
        <f>COUNTIFS($D$3:D24,D24,$F$3:F24,F24)</f>
        <v>1</v>
      </c>
      <c r="C24" s="14">
        <v>8094</v>
      </c>
      <c r="D24" s="328" t="s">
        <v>974</v>
      </c>
      <c r="E24" s="17" t="s">
        <v>975</v>
      </c>
      <c r="F24" s="17">
        <v>5010091179</v>
      </c>
      <c r="G24" s="11">
        <v>68</v>
      </c>
      <c r="H24" s="17" t="s">
        <v>976</v>
      </c>
      <c r="I24" s="379" t="s">
        <v>977</v>
      </c>
      <c r="J24" s="380" t="s">
        <v>35</v>
      </c>
      <c r="K24" s="55" t="s">
        <v>36</v>
      </c>
      <c r="L24" s="11">
        <v>10</v>
      </c>
      <c r="M24" s="11">
        <v>2</v>
      </c>
      <c r="N24" s="17" t="s">
        <v>38</v>
      </c>
      <c r="O24" s="11"/>
      <c r="P24" s="17" t="s">
        <v>937</v>
      </c>
      <c r="Q24" s="11"/>
      <c r="R24" s="11"/>
      <c r="S24" s="600" t="s">
        <v>522</v>
      </c>
      <c r="T24" s="453" t="s">
        <v>123</v>
      </c>
      <c r="U24" s="601" t="s">
        <v>124</v>
      </c>
      <c r="V24" s="602" t="s">
        <v>125</v>
      </c>
      <c r="W24" s="454" t="s">
        <v>126</v>
      </c>
      <c r="X24" s="1100"/>
      <c r="Y24" s="454" t="s">
        <v>749</v>
      </c>
      <c r="Z24" s="603"/>
      <c r="AA24" s="604"/>
      <c r="AB24" s="11"/>
      <c r="AC24" s="11"/>
      <c r="AD24" s="11"/>
      <c r="AE24" s="11"/>
      <c r="AF24" s="11"/>
      <c r="AG24" s="58" t="s">
        <v>128</v>
      </c>
      <c r="AH24" s="178" t="s">
        <v>989</v>
      </c>
      <c r="AI24" s="550"/>
      <c r="AJ24" s="550"/>
      <c r="AK24" s="556"/>
      <c r="AL24" s="550"/>
      <c r="AM24" s="550"/>
      <c r="AN24" s="550"/>
      <c r="AO24" s="934">
        <v>13.3</v>
      </c>
      <c r="AP24" s="936">
        <v>76.900000000000006</v>
      </c>
      <c r="AQ24" s="559">
        <v>8.42</v>
      </c>
      <c r="AR24" s="41">
        <f t="shared" si="0"/>
        <v>98.62</v>
      </c>
      <c r="AS24" s="42">
        <f t="shared" si="1"/>
        <v>0.17295188556566971</v>
      </c>
      <c r="AT24" s="43">
        <f t="shared" si="2"/>
        <v>1.4562548764629388</v>
      </c>
      <c r="AU24" s="44">
        <f t="shared" si="3"/>
        <v>0.15588373183309892</v>
      </c>
      <c r="AV24" s="581">
        <v>11.826360000000001</v>
      </c>
      <c r="AW24" s="45">
        <f t="shared" si="4"/>
        <v>88.92</v>
      </c>
      <c r="AX24" s="582">
        <v>0.80864000000000003</v>
      </c>
      <c r="AY24" s="581">
        <v>6.08</v>
      </c>
      <c r="AZ24" s="565" t="s">
        <v>121</v>
      </c>
      <c r="BA24" s="47">
        <v>8.6999999999999993</v>
      </c>
      <c r="BB24" s="192">
        <v>2.3E-2</v>
      </c>
      <c r="BC24" s="1046">
        <v>0.90400000000000025</v>
      </c>
      <c r="BD24" s="1046"/>
      <c r="BE24" s="550"/>
      <c r="BF24" s="550"/>
      <c r="BG24" s="550"/>
      <c r="BH24" s="550"/>
      <c r="BI24" s="48"/>
      <c r="BJ24" s="550">
        <v>46.1</v>
      </c>
      <c r="BK24" s="550">
        <v>54.7</v>
      </c>
      <c r="BL24" s="938">
        <v>0.84277879341864714</v>
      </c>
      <c r="BM24" s="583">
        <v>0.15</v>
      </c>
      <c r="BN24" s="80">
        <f t="shared" si="15"/>
        <v>1.1278195488721805</v>
      </c>
      <c r="BO24" s="565" t="s">
        <v>121</v>
      </c>
      <c r="BP24" s="581">
        <v>1.9</v>
      </c>
      <c r="BQ24" s="194">
        <v>3</v>
      </c>
      <c r="BR24" s="939"/>
      <c r="BS24" s="561">
        <f t="shared" si="7"/>
        <v>65.5</v>
      </c>
      <c r="BT24" s="564">
        <v>91.7</v>
      </c>
      <c r="BU24" s="1082">
        <v>57158</v>
      </c>
      <c r="BV24" s="564">
        <v>8.2999999999999972</v>
      </c>
      <c r="BW24" s="564">
        <v>67.599999999999994</v>
      </c>
      <c r="BX24" s="564">
        <v>44.2</v>
      </c>
      <c r="BY24" s="564">
        <v>33.299999999999997</v>
      </c>
      <c r="BZ24" s="564">
        <v>21.3</v>
      </c>
      <c r="CA24" s="564">
        <v>16</v>
      </c>
      <c r="CB24" s="564">
        <v>24.3</v>
      </c>
      <c r="CC24" s="564">
        <v>18.3</v>
      </c>
      <c r="CD24" s="564">
        <v>0.5</v>
      </c>
      <c r="CE24" s="550"/>
      <c r="CF24" s="550"/>
      <c r="CG24" s="550"/>
      <c r="CH24" s="550"/>
      <c r="CI24" s="550"/>
      <c r="CJ24" s="550"/>
      <c r="CK24" s="550"/>
      <c r="CL24" s="45">
        <f t="shared" si="6"/>
        <v>2.075117370892019</v>
      </c>
      <c r="CM24" s="550"/>
      <c r="CN24" s="550"/>
      <c r="CO24" s="605">
        <v>76.8</v>
      </c>
      <c r="CP24" s="1098">
        <v>60.5</v>
      </c>
      <c r="CQ24" s="1098">
        <v>46.5</v>
      </c>
      <c r="CR24" s="1098">
        <v>9.7200000000000006</v>
      </c>
      <c r="CS24" s="1098">
        <v>7.47</v>
      </c>
      <c r="CT24" s="1098">
        <v>20.3</v>
      </c>
      <c r="CU24" s="1098">
        <v>15.6</v>
      </c>
      <c r="CV24" s="1098">
        <v>2.29</v>
      </c>
      <c r="CW24" s="512"/>
      <c r="CX24" s="550"/>
      <c r="CY24" s="585"/>
      <c r="CZ24" s="585">
        <v>3</v>
      </c>
      <c r="DA24" s="565" t="s">
        <v>884</v>
      </c>
      <c r="DB24" s="943" t="s">
        <v>884</v>
      </c>
      <c r="DC24" s="552"/>
      <c r="DD24" s="552"/>
      <c r="DE24" s="11"/>
      <c r="DF24" s="11"/>
      <c r="DG24" s="11"/>
      <c r="DH24" s="11"/>
      <c r="DI24" s="243" t="s">
        <v>297</v>
      </c>
      <c r="DJ24" s="1065" t="s">
        <v>992</v>
      </c>
      <c r="DK24" s="1052">
        <v>2</v>
      </c>
      <c r="DL24" s="550"/>
      <c r="DM24" s="7"/>
      <c r="DN24" s="550"/>
      <c r="DO24" s="550"/>
      <c r="DP24" s="550"/>
      <c r="DQ24" s="550"/>
      <c r="DR24" s="11" t="s">
        <v>38</v>
      </c>
      <c r="DS24" s="11" t="s">
        <v>38</v>
      </c>
      <c r="DT24" s="11">
        <v>363</v>
      </c>
      <c r="DU24" s="11">
        <v>37.5</v>
      </c>
      <c r="DV24" s="11">
        <v>62.5</v>
      </c>
      <c r="DW24" s="11">
        <v>0.6</v>
      </c>
      <c r="DX24" s="11" t="s">
        <v>38</v>
      </c>
      <c r="DY24" s="11" t="s">
        <v>38</v>
      </c>
      <c r="DZ24" s="11">
        <v>4.99</v>
      </c>
      <c r="EA24" s="11">
        <v>0</v>
      </c>
      <c r="EB24" s="550"/>
      <c r="EC24" s="550"/>
      <c r="ED24" s="567">
        <v>2</v>
      </c>
      <c r="EE24" s="567">
        <v>10</v>
      </c>
      <c r="EF24" s="550"/>
      <c r="EG24" s="565">
        <v>2</v>
      </c>
      <c r="EH24" s="565">
        <v>0</v>
      </c>
      <c r="EI24" s="565">
        <v>175</v>
      </c>
      <c r="EJ24" s="565">
        <v>97</v>
      </c>
      <c r="EK24" s="84">
        <f t="shared" si="16"/>
        <v>31.673469387755102</v>
      </c>
      <c r="EL24" s="565">
        <v>0</v>
      </c>
      <c r="EM24" s="565" t="s">
        <v>38</v>
      </c>
      <c r="EN24" s="565">
        <v>2</v>
      </c>
      <c r="EO24" s="565">
        <v>1</v>
      </c>
      <c r="EP24" s="565" t="s">
        <v>38</v>
      </c>
      <c r="EQ24" s="565"/>
      <c r="ER24" s="328">
        <v>8094</v>
      </c>
      <c r="ES24" s="476">
        <v>75</v>
      </c>
      <c r="ET24" s="604">
        <v>5989</v>
      </c>
      <c r="EU24" s="604">
        <v>2</v>
      </c>
      <c r="EV24" s="494">
        <v>159.70666666666668</v>
      </c>
      <c r="EW24" s="607">
        <v>1565</v>
      </c>
      <c r="EX24" s="496">
        <v>41.733333333333334</v>
      </c>
      <c r="EY24" s="489">
        <v>417.33333333333337</v>
      </c>
      <c r="EZ24" s="598"/>
      <c r="FA24" s="55"/>
      <c r="FB24" s="55"/>
      <c r="FC24" s="55"/>
      <c r="FD24" s="608"/>
      <c r="FE24" s="609"/>
      <c r="FF24" s="609"/>
      <c r="FG24" s="610"/>
      <c r="FH24" s="611"/>
      <c r="FI24" s="612"/>
      <c r="FJ24" s="616"/>
      <c r="FK24" s="504" t="s">
        <v>128</v>
      </c>
      <c r="FL24" s="114"/>
      <c r="FM24" s="157">
        <v>26.131240607780931</v>
      </c>
      <c r="FN24" s="595">
        <f t="shared" si="18"/>
        <v>4.1733333333333338E-2</v>
      </c>
      <c r="FO24" s="557"/>
      <c r="FP24" s="594">
        <v>26.131240607780931</v>
      </c>
      <c r="FQ24" s="595">
        <v>4.1733333333333338E-2</v>
      </c>
      <c r="FR24" s="986">
        <f t="shared" si="17"/>
        <v>8.6980830670926519</v>
      </c>
      <c r="FS24" s="557"/>
      <c r="FT24" s="557"/>
      <c r="FU24" s="557"/>
      <c r="FV24" s="557"/>
      <c r="FW24" s="557"/>
      <c r="FX24" s="55"/>
      <c r="FY24" s="152"/>
      <c r="FZ24" s="213"/>
      <c r="GA24" s="991">
        <v>0.6</v>
      </c>
      <c r="GB24" s="215"/>
      <c r="GC24" s="156"/>
      <c r="GD24" s="156"/>
      <c r="GE24" s="156"/>
      <c r="GF24" s="156"/>
      <c r="GG24" s="156"/>
      <c r="GH24" s="156"/>
      <c r="GI24" s="156"/>
      <c r="GJ24" s="156"/>
      <c r="GK24" s="156"/>
      <c r="GL24" s="156"/>
      <c r="GM24" s="156"/>
      <c r="GN24" s="156"/>
      <c r="GO24" s="156"/>
      <c r="GP24" s="156"/>
      <c r="GQ24" s="156"/>
      <c r="GR24" s="156"/>
      <c r="GS24" s="156"/>
      <c r="GT24" s="156"/>
      <c r="GU24" s="156"/>
      <c r="GV24" s="156"/>
      <c r="GW24" s="156"/>
      <c r="GX24" s="156"/>
      <c r="GY24" s="156"/>
      <c r="GZ24" s="156"/>
      <c r="HA24" s="156"/>
      <c r="HB24" s="156"/>
      <c r="HC24" s="156"/>
      <c r="HD24" s="156"/>
      <c r="HE24" s="156"/>
      <c r="HF24" s="156"/>
      <c r="HG24" s="156"/>
      <c r="HH24" s="156"/>
      <c r="HI24" s="156"/>
      <c r="HJ24" s="156"/>
      <c r="HK24" s="156"/>
      <c r="HL24" s="156"/>
      <c r="HM24" s="156"/>
      <c r="HN24" s="156"/>
      <c r="HO24" s="156"/>
      <c r="HP24" s="156"/>
      <c r="HQ24" s="156"/>
      <c r="HR24" s="156"/>
      <c r="HS24" s="156"/>
      <c r="HT24" s="156"/>
      <c r="HU24" s="156"/>
      <c r="HV24" s="156"/>
      <c r="HW24" s="156"/>
    </row>
    <row r="25" spans="1:231" ht="15.6" x14ac:dyDescent="0.3">
      <c r="A25" s="7">
        <v>52</v>
      </c>
      <c r="B25" s="7">
        <f>COUNTIFS($D$3:D25,D25,$F$3:F25,F25)</f>
        <v>1</v>
      </c>
      <c r="C25" s="14">
        <v>8117</v>
      </c>
      <c r="D25" s="328" t="s">
        <v>934</v>
      </c>
      <c r="E25" s="17" t="s">
        <v>736</v>
      </c>
      <c r="F25" s="17">
        <v>525827007</v>
      </c>
      <c r="G25" s="11">
        <v>66</v>
      </c>
      <c r="H25" s="17" t="s">
        <v>935</v>
      </c>
      <c r="I25" s="379" t="s">
        <v>936</v>
      </c>
      <c r="J25" s="380" t="s">
        <v>35</v>
      </c>
      <c r="K25" s="55" t="s">
        <v>36</v>
      </c>
      <c r="L25" s="11">
        <v>5</v>
      </c>
      <c r="M25" s="11">
        <v>3</v>
      </c>
      <c r="N25" s="17" t="s">
        <v>475</v>
      </c>
      <c r="O25" s="11"/>
      <c r="P25" s="17" t="s">
        <v>937</v>
      </c>
      <c r="Q25" s="11"/>
      <c r="R25" s="11"/>
      <c r="S25" s="600" t="s">
        <v>522</v>
      </c>
      <c r="T25" s="453" t="s">
        <v>123</v>
      </c>
      <c r="U25" s="601" t="s">
        <v>124</v>
      </c>
      <c r="V25" s="602" t="s">
        <v>125</v>
      </c>
      <c r="W25" s="454" t="s">
        <v>126</v>
      </c>
      <c r="X25" s="766" t="s">
        <v>124</v>
      </c>
      <c r="Y25" s="454" t="s">
        <v>124</v>
      </c>
      <c r="Z25" s="455"/>
      <c r="AA25" s="604"/>
      <c r="AB25" s="11"/>
      <c r="AC25" s="11"/>
      <c r="AD25" s="11"/>
      <c r="AE25" s="11"/>
      <c r="AF25" s="11"/>
      <c r="AG25" s="58" t="s">
        <v>444</v>
      </c>
      <c r="AH25" s="178"/>
      <c r="AI25" s="7"/>
      <c r="AJ25" s="7"/>
      <c r="AK25" s="37"/>
      <c r="AL25" s="7"/>
      <c r="AM25" s="7"/>
      <c r="AN25" s="7"/>
      <c r="AO25" s="934">
        <v>16</v>
      </c>
      <c r="AP25" s="39">
        <v>81</v>
      </c>
      <c r="AQ25" s="40">
        <v>2.69</v>
      </c>
      <c r="AR25" s="41">
        <f t="shared" si="0"/>
        <v>99.69</v>
      </c>
      <c r="AS25" s="42">
        <f t="shared" si="1"/>
        <v>0.19753086419753085</v>
      </c>
      <c r="AT25" s="43">
        <f t="shared" si="2"/>
        <v>0.53135802469135796</v>
      </c>
      <c r="AU25" s="44">
        <f t="shared" si="3"/>
        <v>0.19118174214362529</v>
      </c>
      <c r="AV25" s="45">
        <v>14.249600000000001</v>
      </c>
      <c r="AW25" s="45">
        <f t="shared" si="4"/>
        <v>89.06</v>
      </c>
      <c r="AX25" s="46">
        <v>0.95040000000000002</v>
      </c>
      <c r="AY25" s="45">
        <v>5.94</v>
      </c>
      <c r="AZ25" s="9" t="s">
        <v>121</v>
      </c>
      <c r="BA25" s="235">
        <v>7.8</v>
      </c>
      <c r="BB25" s="192">
        <v>3.5000000000000003E-2</v>
      </c>
      <c r="BC25" s="193">
        <v>1.6019999999999999</v>
      </c>
      <c r="BD25" s="193"/>
      <c r="BE25" s="7"/>
      <c r="BF25" s="7"/>
      <c r="BG25" s="7"/>
      <c r="BH25" s="7"/>
      <c r="BI25" s="48"/>
      <c r="BJ25" s="7">
        <v>48.1</v>
      </c>
      <c r="BK25" s="7">
        <v>51.9</v>
      </c>
      <c r="BL25" s="195">
        <v>0.92678227360308285</v>
      </c>
      <c r="BM25" s="79">
        <v>0.12</v>
      </c>
      <c r="BN25" s="80">
        <f t="shared" si="15"/>
        <v>0.75</v>
      </c>
      <c r="BO25" s="9" t="s">
        <v>121</v>
      </c>
      <c r="BP25" s="45">
        <v>15.4</v>
      </c>
      <c r="BQ25" s="194">
        <v>14</v>
      </c>
      <c r="BR25" s="81"/>
      <c r="BS25" s="80">
        <f t="shared" si="7"/>
        <v>63.6</v>
      </c>
      <c r="BT25" s="84">
        <v>90.3</v>
      </c>
      <c r="BU25" s="305">
        <v>46752</v>
      </c>
      <c r="BV25" s="84">
        <v>9.7000000000000028</v>
      </c>
      <c r="BW25" s="422">
        <v>70.599999999999994</v>
      </c>
      <c r="BX25" s="84">
        <v>49.7</v>
      </c>
      <c r="BY25" s="84">
        <v>40.299999999999997</v>
      </c>
      <c r="BZ25" s="84">
        <v>13.9</v>
      </c>
      <c r="CA25" s="84">
        <v>11.3</v>
      </c>
      <c r="CB25" s="84">
        <v>23.5</v>
      </c>
      <c r="CC25" s="84">
        <v>19</v>
      </c>
      <c r="CD25" s="84">
        <v>0.91</v>
      </c>
      <c r="CE25" s="7"/>
      <c r="CF25" s="7"/>
      <c r="CG25" s="7"/>
      <c r="CH25" s="7"/>
      <c r="CI25" s="7"/>
      <c r="CJ25" s="7"/>
      <c r="CK25" s="7"/>
      <c r="CL25" s="45">
        <f t="shared" si="6"/>
        <v>3.5755395683453237</v>
      </c>
      <c r="CM25" s="7"/>
      <c r="CN25" s="7"/>
      <c r="CO25" s="605">
        <v>80.5</v>
      </c>
      <c r="CP25" s="606">
        <v>65.099999999999994</v>
      </c>
      <c r="CQ25" s="606">
        <v>52.4</v>
      </c>
      <c r="CR25" s="606">
        <v>8.6300000000000008</v>
      </c>
      <c r="CS25" s="606">
        <v>6.95</v>
      </c>
      <c r="CT25" s="606">
        <v>22.4</v>
      </c>
      <c r="CU25" s="606">
        <v>18</v>
      </c>
      <c r="CV25" s="606">
        <v>0.27</v>
      </c>
      <c r="CW25" s="512"/>
      <c r="CX25" s="7"/>
      <c r="CY25" s="121"/>
      <c r="CZ25" s="121">
        <v>3</v>
      </c>
      <c r="DA25" s="9" t="s">
        <v>17</v>
      </c>
      <c r="DB25" s="111" t="s">
        <v>17</v>
      </c>
      <c r="DC25" s="35"/>
      <c r="DD25" s="35"/>
      <c r="DE25" s="11"/>
      <c r="DF25" s="11"/>
      <c r="DG25" s="11"/>
      <c r="DH25" s="11"/>
      <c r="DI25" s="202" t="s">
        <v>294</v>
      </c>
      <c r="DJ25" s="287" t="s">
        <v>444</v>
      </c>
      <c r="DK25" s="245">
        <v>2</v>
      </c>
      <c r="DL25" s="7"/>
      <c r="DM25" s="7"/>
      <c r="DN25" s="7"/>
      <c r="DO25" s="7"/>
      <c r="DP25" s="7"/>
      <c r="DQ25" s="7"/>
      <c r="DR25" s="11" t="s">
        <v>38</v>
      </c>
      <c r="DS25" s="11" t="s">
        <v>38</v>
      </c>
      <c r="DT25" s="11">
        <v>349</v>
      </c>
      <c r="DU25" s="11">
        <v>7.2</v>
      </c>
      <c r="DV25" s="11">
        <v>92.8</v>
      </c>
      <c r="DW25" s="11" t="s">
        <v>38</v>
      </c>
      <c r="DX25" s="11" t="s">
        <v>38</v>
      </c>
      <c r="DY25" s="11" t="s">
        <v>38</v>
      </c>
      <c r="DZ25" s="11" t="s">
        <v>38</v>
      </c>
      <c r="EA25" s="11">
        <v>0</v>
      </c>
      <c r="EB25" s="7"/>
      <c r="EC25" s="7"/>
      <c r="ED25" s="125">
        <v>3</v>
      </c>
      <c r="EE25" s="125">
        <v>5</v>
      </c>
      <c r="EF25" s="7"/>
      <c r="EG25" s="9">
        <v>2</v>
      </c>
      <c r="EH25" s="9">
        <v>1</v>
      </c>
      <c r="EI25" s="9">
        <v>162</v>
      </c>
      <c r="EJ25" s="9">
        <v>55</v>
      </c>
      <c r="EK25" s="84">
        <f t="shared" si="16"/>
        <v>20.957171162932479</v>
      </c>
      <c r="EL25" s="9">
        <v>2</v>
      </c>
      <c r="EM25" s="9" t="s">
        <v>38</v>
      </c>
      <c r="EN25" s="9">
        <v>2</v>
      </c>
      <c r="EO25" s="9">
        <v>1</v>
      </c>
      <c r="EP25" s="565" t="s">
        <v>38</v>
      </c>
      <c r="EQ25" s="9"/>
      <c r="ER25" s="608">
        <v>8117</v>
      </c>
      <c r="ES25" s="476">
        <v>75</v>
      </c>
      <c r="ET25" s="604">
        <v>23520</v>
      </c>
      <c r="EU25" s="604">
        <v>2</v>
      </c>
      <c r="EV25" s="494">
        <v>627.20000000000005</v>
      </c>
      <c r="EW25" s="607">
        <v>3605</v>
      </c>
      <c r="EX25" s="496">
        <v>96.13333333333334</v>
      </c>
      <c r="EY25" s="489">
        <v>480.66666666666669</v>
      </c>
      <c r="EZ25" s="598"/>
      <c r="FA25" s="55"/>
      <c r="FB25" s="55"/>
      <c r="FC25" s="55"/>
      <c r="FD25" s="608"/>
      <c r="FE25" s="609"/>
      <c r="FF25" s="609"/>
      <c r="FG25" s="610"/>
      <c r="FH25" s="611"/>
      <c r="FI25" s="612"/>
      <c r="FJ25" s="613"/>
      <c r="FK25" s="504" t="s">
        <v>444</v>
      </c>
      <c r="FL25" s="114"/>
      <c r="FM25" s="157">
        <v>15.327380952380953</v>
      </c>
      <c r="FN25" s="145">
        <f t="shared" si="18"/>
        <v>9.6133333333333335E-2</v>
      </c>
      <c r="FO25" s="114"/>
      <c r="FP25" s="157">
        <v>15.327380952380953</v>
      </c>
      <c r="FQ25" s="145">
        <v>9.6133333333333335E-2</v>
      </c>
      <c r="FR25" s="147">
        <f t="shared" si="17"/>
        <v>3.6303744798890429</v>
      </c>
      <c r="FS25" s="114"/>
      <c r="FT25" s="114"/>
      <c r="FU25" s="114"/>
      <c r="FV25" s="114"/>
      <c r="FW25" s="114"/>
      <c r="FX25" s="55"/>
      <c r="FY25" s="152"/>
      <c r="FZ25" s="213"/>
      <c r="GA25" s="214">
        <v>5.2146421021747207</v>
      </c>
      <c r="GB25" s="215"/>
      <c r="GC25" s="156"/>
      <c r="GD25" s="156"/>
      <c r="GE25" s="156"/>
      <c r="GF25" s="156"/>
      <c r="GG25" s="156"/>
      <c r="GH25" s="156"/>
      <c r="GI25" s="156"/>
      <c r="GJ25" s="156"/>
      <c r="GK25" s="156"/>
      <c r="GL25" s="156"/>
      <c r="GM25" s="156"/>
      <c r="GN25" s="156"/>
      <c r="GO25" s="156"/>
      <c r="GP25" s="156"/>
      <c r="GQ25" s="156"/>
      <c r="GR25" s="156"/>
      <c r="GS25" s="156"/>
      <c r="GT25" s="156"/>
      <c r="GU25" s="156"/>
      <c r="GV25" s="156"/>
      <c r="GW25" s="156"/>
      <c r="GX25" s="156"/>
      <c r="GY25" s="156"/>
      <c r="GZ25" s="156"/>
      <c r="HA25" s="156"/>
      <c r="HB25" s="156"/>
      <c r="HC25" s="156"/>
      <c r="HD25" s="156"/>
      <c r="HE25" s="156"/>
      <c r="HF25" s="156"/>
      <c r="HG25" s="156"/>
      <c r="HH25" s="156"/>
      <c r="HI25" s="156"/>
      <c r="HJ25" s="156"/>
      <c r="HK25" s="156"/>
      <c r="HL25" s="156"/>
      <c r="HM25" s="156"/>
      <c r="HN25" s="156"/>
      <c r="HO25" s="156"/>
      <c r="HP25" s="156"/>
      <c r="HQ25" s="156"/>
      <c r="HR25" s="156"/>
      <c r="HS25" s="156"/>
      <c r="HT25" s="156"/>
      <c r="HU25" s="156"/>
      <c r="HV25" s="156"/>
      <c r="HW25" s="156"/>
    </row>
    <row r="26" spans="1:231" ht="15.6" x14ac:dyDescent="0.3">
      <c r="A26" s="7">
        <v>53</v>
      </c>
      <c r="B26" s="7">
        <f>COUNTIFS($D$3:D26,D26,$F$3:F26,F26)</f>
        <v>1</v>
      </c>
      <c r="C26" s="14">
        <v>8118</v>
      </c>
      <c r="D26" s="328" t="s">
        <v>1282</v>
      </c>
      <c r="E26" s="17" t="s">
        <v>636</v>
      </c>
      <c r="F26" s="17">
        <v>5904220003</v>
      </c>
      <c r="G26" s="11">
        <v>59</v>
      </c>
      <c r="H26" s="17" t="s">
        <v>935</v>
      </c>
      <c r="I26" s="379" t="s">
        <v>1283</v>
      </c>
      <c r="J26" s="380" t="s">
        <v>35</v>
      </c>
      <c r="K26" s="55" t="s">
        <v>36</v>
      </c>
      <c r="L26" s="11">
        <v>3</v>
      </c>
      <c r="M26" s="11">
        <v>3</v>
      </c>
      <c r="N26" s="17" t="s">
        <v>38</v>
      </c>
      <c r="O26" s="11"/>
      <c r="P26" s="17" t="s">
        <v>937</v>
      </c>
      <c r="Q26" s="11"/>
      <c r="R26" s="11"/>
      <c r="S26" s="600" t="s">
        <v>522</v>
      </c>
      <c r="T26" s="453" t="s">
        <v>123</v>
      </c>
      <c r="U26" s="601" t="s">
        <v>124</v>
      </c>
      <c r="V26" s="602" t="s">
        <v>125</v>
      </c>
      <c r="W26" s="454" t="s">
        <v>126</v>
      </c>
      <c r="X26" s="766" t="s">
        <v>124</v>
      </c>
      <c r="Y26" s="454" t="s">
        <v>124</v>
      </c>
      <c r="Z26" s="603"/>
      <c r="AA26" s="604"/>
      <c r="AB26" s="11"/>
      <c r="AC26" s="11"/>
      <c r="AD26" s="11"/>
      <c r="AE26" s="11"/>
      <c r="AF26" s="11"/>
      <c r="AG26" s="58" t="s">
        <v>444</v>
      </c>
      <c r="AI26" s="7"/>
      <c r="AJ26" s="7"/>
      <c r="AK26" s="37"/>
      <c r="AL26" s="7"/>
      <c r="AM26" s="7"/>
      <c r="AN26" s="7"/>
      <c r="AO26" s="934">
        <v>29.7</v>
      </c>
      <c r="AP26" s="39">
        <v>62.3</v>
      </c>
      <c r="AQ26" s="40">
        <v>8.0299999999999994</v>
      </c>
      <c r="AR26" s="41">
        <f t="shared" si="0"/>
        <v>100.03</v>
      </c>
      <c r="AS26" s="42">
        <f t="shared" si="1"/>
        <v>0.4767255216693419</v>
      </c>
      <c r="AT26" s="43">
        <f t="shared" si="2"/>
        <v>3.8281059390048151</v>
      </c>
      <c r="AU26" s="44">
        <f t="shared" si="3"/>
        <v>0.4222948954926774</v>
      </c>
      <c r="AV26" s="45">
        <v>23.819400000000002</v>
      </c>
      <c r="AW26" s="45">
        <f t="shared" si="4"/>
        <v>80.2</v>
      </c>
      <c r="AX26" s="46">
        <v>4.3784000000000001</v>
      </c>
      <c r="AY26" s="45">
        <v>14.8</v>
      </c>
      <c r="AZ26" s="9" t="s">
        <v>121</v>
      </c>
      <c r="BA26" s="235">
        <v>3.8</v>
      </c>
      <c r="BB26" s="192">
        <v>1.6E-2</v>
      </c>
      <c r="BC26" s="193">
        <v>1.7799999999999998</v>
      </c>
      <c r="BD26" s="193"/>
      <c r="BE26" s="7"/>
      <c r="BF26" s="7"/>
      <c r="BG26" s="7"/>
      <c r="BH26" s="7"/>
      <c r="BI26" s="48"/>
      <c r="BJ26" s="7">
        <v>40.6</v>
      </c>
      <c r="BK26" s="7">
        <v>59.6</v>
      </c>
      <c r="BL26" s="195">
        <v>0.68120805369127513</v>
      </c>
      <c r="BM26" s="79">
        <v>7.6999999999999999E-2</v>
      </c>
      <c r="BN26" s="80">
        <f t="shared" si="15"/>
        <v>0.25925925925925924</v>
      </c>
      <c r="BO26" s="9" t="s">
        <v>121</v>
      </c>
      <c r="BP26" s="45">
        <v>12.7</v>
      </c>
      <c r="BQ26" s="194">
        <v>15.2</v>
      </c>
      <c r="BR26" s="81"/>
      <c r="BS26" s="80">
        <f t="shared" si="7"/>
        <v>51.699999999999996</v>
      </c>
      <c r="BT26" s="84">
        <v>92.8</v>
      </c>
      <c r="BU26" s="305">
        <v>44358</v>
      </c>
      <c r="BV26" s="84">
        <v>7.2000000000000028</v>
      </c>
      <c r="BW26" s="422">
        <v>54.010000000000005</v>
      </c>
      <c r="BX26" s="84">
        <v>38.799999999999997</v>
      </c>
      <c r="BY26" s="84">
        <v>23.8</v>
      </c>
      <c r="BZ26" s="84">
        <v>12.9</v>
      </c>
      <c r="CA26" s="84">
        <v>7.91</v>
      </c>
      <c r="CB26" s="84">
        <v>36.4</v>
      </c>
      <c r="CC26" s="84">
        <v>22.3</v>
      </c>
      <c r="CD26" s="84">
        <v>0.77</v>
      </c>
      <c r="CE26" s="7"/>
      <c r="CF26" s="7"/>
      <c r="CG26" s="7"/>
      <c r="CH26" s="7"/>
      <c r="CI26" s="7"/>
      <c r="CJ26" s="7"/>
      <c r="CK26" s="7"/>
      <c r="CL26" s="45">
        <f t="shared" si="6"/>
        <v>3.0077519379844957</v>
      </c>
      <c r="CM26" s="7"/>
      <c r="CN26" s="7"/>
      <c r="CO26" s="605">
        <v>61.1</v>
      </c>
      <c r="CP26" s="606">
        <v>53.8</v>
      </c>
      <c r="CQ26" s="606">
        <v>32.9</v>
      </c>
      <c r="CR26" s="606">
        <v>9.9499999999999993</v>
      </c>
      <c r="CS26" s="606">
        <v>6.08</v>
      </c>
      <c r="CT26" s="606">
        <v>29.6</v>
      </c>
      <c r="CU26" s="606">
        <v>18.100000000000001</v>
      </c>
      <c r="CV26" s="606">
        <v>0.91</v>
      </c>
      <c r="CW26" s="512"/>
      <c r="CX26" s="7"/>
      <c r="CY26" s="121"/>
      <c r="CZ26" s="121">
        <v>3</v>
      </c>
      <c r="DA26" s="9" t="s">
        <v>884</v>
      </c>
      <c r="DB26" s="111" t="s">
        <v>884</v>
      </c>
      <c r="DC26" s="35"/>
      <c r="DD26" s="35"/>
      <c r="DE26" s="11"/>
      <c r="DF26" s="11"/>
      <c r="DG26" s="11"/>
      <c r="DH26" s="11"/>
      <c r="DI26" s="243" t="s">
        <v>297</v>
      </c>
      <c r="DJ26" s="287" t="s">
        <v>444</v>
      </c>
      <c r="DK26" s="245">
        <v>2</v>
      </c>
      <c r="DL26" s="7"/>
      <c r="DM26" s="7"/>
      <c r="DN26" s="7"/>
      <c r="DO26" s="7"/>
      <c r="DP26" s="7"/>
      <c r="DQ26" s="7"/>
      <c r="DR26" s="11" t="s">
        <v>38</v>
      </c>
      <c r="DS26" s="11" t="s">
        <v>38</v>
      </c>
      <c r="DT26" s="11">
        <v>119</v>
      </c>
      <c r="DU26" s="11">
        <v>24.4</v>
      </c>
      <c r="DV26" s="11">
        <v>75.599999999999994</v>
      </c>
      <c r="DW26" s="11" t="s">
        <v>38</v>
      </c>
      <c r="DX26" s="11" t="s">
        <v>38</v>
      </c>
      <c r="DY26" s="11" t="s">
        <v>38</v>
      </c>
      <c r="DZ26" s="11" t="s">
        <v>38</v>
      </c>
      <c r="EA26" s="11">
        <v>0</v>
      </c>
      <c r="EB26" s="7"/>
      <c r="EC26" s="7"/>
      <c r="ED26" s="125">
        <v>3</v>
      </c>
      <c r="EE26" s="125">
        <v>3</v>
      </c>
      <c r="EF26" s="7"/>
      <c r="EG26" s="9">
        <v>1</v>
      </c>
      <c r="EH26" s="9">
        <v>1</v>
      </c>
      <c r="EI26" s="9">
        <v>186</v>
      </c>
      <c r="EJ26" s="9">
        <v>86</v>
      </c>
      <c r="EK26" s="84">
        <f t="shared" si="16"/>
        <v>24.858365128916638</v>
      </c>
      <c r="EL26" s="9">
        <v>1</v>
      </c>
      <c r="EM26" s="9" t="s">
        <v>38</v>
      </c>
      <c r="EN26" s="9">
        <v>1</v>
      </c>
      <c r="EO26" s="9">
        <v>1</v>
      </c>
      <c r="EP26" s="565" t="s">
        <v>38</v>
      </c>
      <c r="EQ26" s="9"/>
      <c r="ER26" s="608">
        <v>8118</v>
      </c>
      <c r="ES26" s="476">
        <v>75</v>
      </c>
      <c r="ET26" s="604">
        <v>46108</v>
      </c>
      <c r="EU26" s="604">
        <v>2</v>
      </c>
      <c r="EV26" s="494">
        <v>1229.5466666666666</v>
      </c>
      <c r="EW26" s="607">
        <v>1820</v>
      </c>
      <c r="EX26" s="496">
        <v>48.533333333333331</v>
      </c>
      <c r="EY26" s="489">
        <v>145.6</v>
      </c>
      <c r="EZ26" s="598"/>
      <c r="FA26" s="55"/>
      <c r="FB26" s="55"/>
      <c r="FC26" s="55"/>
      <c r="FD26" s="608"/>
      <c r="FE26" s="609"/>
      <c r="FF26" s="609"/>
      <c r="FG26" s="610"/>
      <c r="FH26" s="611"/>
      <c r="FI26" s="612"/>
      <c r="FJ26" s="613"/>
      <c r="FK26" s="504" t="s">
        <v>444</v>
      </c>
      <c r="FL26" s="114"/>
      <c r="FM26" s="157">
        <v>3.9472542725774269</v>
      </c>
      <c r="FN26" s="145">
        <f t="shared" si="18"/>
        <v>4.8533333333333331E-2</v>
      </c>
      <c r="FO26" s="114"/>
      <c r="FP26" s="157">
        <v>3.9472542725774269</v>
      </c>
      <c r="FQ26" s="145">
        <v>4.8533333333333331E-2</v>
      </c>
      <c r="FR26" s="147">
        <f t="shared" si="17"/>
        <v>2.4519230769230771</v>
      </c>
      <c r="FS26" s="114"/>
      <c r="FT26" s="114"/>
      <c r="FU26" s="114"/>
      <c r="FV26" s="114"/>
      <c r="FW26" s="114"/>
      <c r="FX26" s="55"/>
      <c r="FY26" s="152"/>
      <c r="FZ26" s="213"/>
      <c r="GA26" s="735">
        <v>0.52309297671423005</v>
      </c>
      <c r="GB26" s="215"/>
      <c r="GC26" s="156"/>
      <c r="GD26" s="156"/>
      <c r="GE26" s="156"/>
      <c r="GF26" s="156"/>
      <c r="GG26" s="156"/>
      <c r="GH26" s="156"/>
      <c r="GI26" s="156"/>
      <c r="GJ26" s="156"/>
      <c r="GK26" s="156"/>
      <c r="GL26" s="156"/>
      <c r="GM26" s="156"/>
      <c r="GN26" s="156"/>
      <c r="GO26" s="156"/>
      <c r="GP26" s="156"/>
      <c r="GQ26" s="156"/>
      <c r="GR26" s="156"/>
      <c r="GS26" s="156"/>
      <c r="GT26" s="156"/>
      <c r="GU26" s="156"/>
      <c r="GV26" s="156"/>
      <c r="GW26" s="156"/>
      <c r="GX26" s="156"/>
      <c r="GY26" s="156"/>
      <c r="GZ26" s="156"/>
      <c r="HA26" s="156"/>
      <c r="HB26" s="156"/>
      <c r="HC26" s="156"/>
      <c r="HD26" s="156"/>
      <c r="HE26" s="156"/>
      <c r="HF26" s="156"/>
      <c r="HG26" s="156"/>
      <c r="HH26" s="156"/>
      <c r="HI26" s="156"/>
      <c r="HJ26" s="156"/>
      <c r="HK26" s="156"/>
      <c r="HL26" s="156"/>
      <c r="HM26" s="156"/>
      <c r="HN26" s="156"/>
      <c r="HO26" s="156"/>
      <c r="HP26" s="156"/>
      <c r="HQ26" s="156"/>
      <c r="HR26" s="156"/>
      <c r="HS26" s="156"/>
      <c r="HT26" s="156"/>
      <c r="HU26" s="156"/>
      <c r="HV26" s="156"/>
      <c r="HW26" s="156"/>
    </row>
    <row r="27" spans="1:231" x14ac:dyDescent="0.3">
      <c r="A27" s="550">
        <v>80</v>
      </c>
      <c r="B27" s="7">
        <f>COUNTIFS($D$3:D27,D27,$F$3:F27,F27)</f>
        <v>1</v>
      </c>
      <c r="C27" s="158">
        <v>8391</v>
      </c>
      <c r="D27" s="328" t="s">
        <v>995</v>
      </c>
      <c r="E27" s="17" t="s">
        <v>996</v>
      </c>
      <c r="F27" s="17">
        <v>5707140769</v>
      </c>
      <c r="G27" s="11">
        <v>61</v>
      </c>
      <c r="H27" s="17" t="s">
        <v>998</v>
      </c>
      <c r="I27" s="379" t="s">
        <v>511</v>
      </c>
      <c r="J27" s="380" t="s">
        <v>35</v>
      </c>
      <c r="K27" s="55" t="s">
        <v>36</v>
      </c>
      <c r="L27" s="11">
        <v>8</v>
      </c>
      <c r="M27" s="17" t="s">
        <v>493</v>
      </c>
      <c r="N27" s="17" t="s">
        <v>38</v>
      </c>
      <c r="O27" s="11"/>
      <c r="P27" s="17" t="s">
        <v>937</v>
      </c>
      <c r="Q27" s="11"/>
      <c r="R27" s="11"/>
      <c r="S27" s="600" t="s">
        <v>122</v>
      </c>
      <c r="T27" s="453" t="s">
        <v>123</v>
      </c>
      <c r="U27" s="601" t="s">
        <v>124</v>
      </c>
      <c r="V27" s="602" t="s">
        <v>125</v>
      </c>
      <c r="W27" s="454" t="s">
        <v>126</v>
      </c>
      <c r="X27" s="766" t="s">
        <v>124</v>
      </c>
      <c r="Y27" s="454" t="s">
        <v>124</v>
      </c>
      <c r="Z27" s="455"/>
      <c r="AA27" s="604"/>
      <c r="AB27" s="11"/>
      <c r="AC27" s="11"/>
      <c r="AD27" s="11"/>
      <c r="AE27" s="11"/>
      <c r="AF27" s="11"/>
      <c r="AG27" s="58" t="s">
        <v>128</v>
      </c>
      <c r="AH27" s="557"/>
      <c r="AI27" s="550"/>
      <c r="AJ27" s="550"/>
      <c r="AK27" s="556"/>
      <c r="AL27" s="550"/>
      <c r="AM27" s="550"/>
      <c r="AN27" s="550"/>
      <c r="AO27" s="934">
        <v>17</v>
      </c>
      <c r="AP27" s="936">
        <v>75.3</v>
      </c>
      <c r="AQ27" s="559">
        <v>5.4</v>
      </c>
      <c r="AR27" s="41">
        <f t="shared" si="0"/>
        <v>97.7</v>
      </c>
      <c r="AS27" s="42">
        <f t="shared" si="1"/>
        <v>0.22576361221779551</v>
      </c>
      <c r="AT27" s="43">
        <f t="shared" si="2"/>
        <v>1.2191235059760959</v>
      </c>
      <c r="AU27" s="44">
        <f t="shared" si="3"/>
        <v>0.21065675340768278</v>
      </c>
      <c r="AV27" s="581">
        <v>15.068800000000001</v>
      </c>
      <c r="AW27" s="45">
        <f t="shared" si="4"/>
        <v>88.64</v>
      </c>
      <c r="AX27" s="582">
        <v>1.0811999999999999</v>
      </c>
      <c r="AY27" s="581">
        <v>6.36</v>
      </c>
      <c r="AZ27" s="565" t="s">
        <v>121</v>
      </c>
      <c r="BA27" s="235">
        <v>15.8</v>
      </c>
      <c r="BB27" s="192">
        <v>2.5999999999999999E-2</v>
      </c>
      <c r="BC27" s="1125"/>
      <c r="BD27" s="1125"/>
      <c r="BE27" s="550"/>
      <c r="BF27" s="550"/>
      <c r="BG27" s="550"/>
      <c r="BH27" s="550"/>
      <c r="BI27" s="48"/>
      <c r="BJ27" s="550">
        <v>38.4</v>
      </c>
      <c r="BK27" s="550">
        <v>60.9</v>
      </c>
      <c r="BL27" s="938">
        <v>0.63054187192118227</v>
      </c>
      <c r="BM27" s="583">
        <v>0.05</v>
      </c>
      <c r="BN27" s="80">
        <f t="shared" si="15"/>
        <v>0.29411764705882354</v>
      </c>
      <c r="BO27" s="565" t="s">
        <v>121</v>
      </c>
      <c r="BP27" s="550">
        <v>5.9</v>
      </c>
      <c r="BQ27" s="48">
        <v>6.5</v>
      </c>
      <c r="BR27" s="939"/>
      <c r="BS27" s="561">
        <f t="shared" si="7"/>
        <v>22.4</v>
      </c>
      <c r="BT27" s="564">
        <v>88</v>
      </c>
      <c r="BU27" s="1082">
        <v>34961</v>
      </c>
      <c r="BV27" s="564">
        <v>12</v>
      </c>
      <c r="BW27" s="564">
        <v>67.3</v>
      </c>
      <c r="BX27" s="564">
        <v>13.4</v>
      </c>
      <c r="BY27" s="564">
        <v>10.6</v>
      </c>
      <c r="BZ27" s="564">
        <v>9</v>
      </c>
      <c r="CA27" s="564">
        <v>7.1</v>
      </c>
      <c r="CB27" s="564">
        <v>62.8</v>
      </c>
      <c r="CC27" s="564">
        <v>49.6</v>
      </c>
      <c r="CD27" s="564">
        <v>2.23</v>
      </c>
      <c r="CE27" s="550"/>
      <c r="CF27" s="550"/>
      <c r="CG27" s="550"/>
      <c r="CH27" s="550"/>
      <c r="CI27" s="550"/>
      <c r="CJ27" s="550"/>
      <c r="CK27" s="550"/>
      <c r="CL27" s="45">
        <f t="shared" si="6"/>
        <v>1.4888888888888889</v>
      </c>
      <c r="CM27" s="550"/>
      <c r="CN27" s="550"/>
      <c r="CO27" s="605">
        <v>79.8</v>
      </c>
      <c r="CP27" s="1098">
        <v>17.399999999999999</v>
      </c>
      <c r="CQ27" s="1098">
        <v>13.9</v>
      </c>
      <c r="CR27" s="1098">
        <v>8.23</v>
      </c>
      <c r="CS27" s="1098">
        <v>6.57</v>
      </c>
      <c r="CT27" s="1098">
        <v>57.2</v>
      </c>
      <c r="CU27" s="1098">
        <v>45.7</v>
      </c>
      <c r="CV27" s="1098">
        <v>3.45</v>
      </c>
      <c r="CW27" s="36"/>
      <c r="CX27" s="550"/>
      <c r="CY27" s="585" t="s">
        <v>510</v>
      </c>
      <c r="CZ27" s="585">
        <v>3</v>
      </c>
      <c r="DA27" s="565" t="s">
        <v>884</v>
      </c>
      <c r="DB27" s="569" t="s">
        <v>884</v>
      </c>
      <c r="DC27" s="552"/>
      <c r="DD27" s="552"/>
      <c r="DE27" s="11"/>
      <c r="DF27" s="11"/>
      <c r="DG27" s="11"/>
      <c r="DH27" s="11"/>
      <c r="DI27" s="243" t="s">
        <v>297</v>
      </c>
      <c r="DJ27" s="1065" t="s">
        <v>128</v>
      </c>
      <c r="DK27" s="1052">
        <v>2</v>
      </c>
      <c r="DL27" s="550"/>
      <c r="DM27" s="7"/>
      <c r="DN27" s="550"/>
      <c r="DO27" s="550"/>
      <c r="DP27" s="550"/>
      <c r="DQ27" s="550"/>
      <c r="DR27" s="11" t="s">
        <v>38</v>
      </c>
      <c r="DS27" s="11" t="s">
        <v>38</v>
      </c>
      <c r="DT27" s="11" t="s">
        <v>38</v>
      </c>
      <c r="DU27" s="11" t="s">
        <v>38</v>
      </c>
      <c r="DV27" s="11" t="s">
        <v>38</v>
      </c>
      <c r="DW27" s="11" t="s">
        <v>38</v>
      </c>
      <c r="DX27" s="11" t="s">
        <v>38</v>
      </c>
      <c r="DY27" s="11" t="s">
        <v>38</v>
      </c>
      <c r="DZ27" s="11" t="s">
        <v>38</v>
      </c>
      <c r="EA27" s="11" t="s">
        <v>38</v>
      </c>
      <c r="EB27" s="550"/>
      <c r="EC27" s="550"/>
      <c r="ED27" s="567" t="s">
        <v>493</v>
      </c>
      <c r="EE27" s="567">
        <v>8</v>
      </c>
      <c r="EF27" s="550"/>
      <c r="EG27" s="565">
        <v>2</v>
      </c>
      <c r="EH27" s="565">
        <v>1</v>
      </c>
      <c r="EI27" s="565">
        <v>173</v>
      </c>
      <c r="EJ27" s="565">
        <v>135</v>
      </c>
      <c r="EK27" s="84">
        <f t="shared" si="16"/>
        <v>45.10675264793344</v>
      </c>
      <c r="EL27" s="565">
        <v>2</v>
      </c>
      <c r="EM27" s="565" t="s">
        <v>38</v>
      </c>
      <c r="EN27" s="565">
        <v>2</v>
      </c>
      <c r="EO27" s="565">
        <v>1</v>
      </c>
      <c r="EP27" s="565">
        <v>4</v>
      </c>
      <c r="EQ27" s="1066">
        <v>43311</v>
      </c>
      <c r="ER27" s="328">
        <v>8391</v>
      </c>
      <c r="ES27" s="476">
        <v>75</v>
      </c>
      <c r="ET27" s="604">
        <v>6677</v>
      </c>
      <c r="EU27" s="604">
        <v>2</v>
      </c>
      <c r="EV27" s="494">
        <v>178.05333333333334</v>
      </c>
      <c r="EW27" s="607">
        <v>6140</v>
      </c>
      <c r="EX27" s="496">
        <v>163.73333333333332</v>
      </c>
      <c r="EY27" s="489">
        <v>1309.8666666666666</v>
      </c>
      <c r="EZ27" s="598"/>
      <c r="FA27" s="55"/>
      <c r="FB27" s="55"/>
      <c r="FC27" s="55"/>
      <c r="FD27" s="608"/>
      <c r="FE27" s="609"/>
      <c r="FF27" s="609"/>
      <c r="FG27" s="610"/>
      <c r="FH27" s="611"/>
      <c r="FI27" s="612"/>
      <c r="FJ27" s="616" t="s">
        <v>124</v>
      </c>
      <c r="FK27" s="514"/>
      <c r="FL27" s="114"/>
      <c r="FM27" s="157">
        <v>91.957465927811896</v>
      </c>
      <c r="FN27" s="595">
        <f t="shared" si="18"/>
        <v>0.16373333333333331</v>
      </c>
      <c r="FO27" s="557"/>
      <c r="FP27" s="594">
        <v>91.957465927811896</v>
      </c>
      <c r="FQ27" s="595">
        <v>0.16373333333333331</v>
      </c>
      <c r="FR27" s="557"/>
      <c r="FS27" s="557"/>
      <c r="FT27" s="557"/>
      <c r="FU27" s="557"/>
      <c r="FV27" s="557"/>
      <c r="FW27" s="557"/>
      <c r="FX27" s="55"/>
      <c r="FY27" s="152"/>
      <c r="FZ27" s="213"/>
      <c r="GA27" s="214">
        <v>1.4130657292212498</v>
      </c>
      <c r="GB27" s="215"/>
      <c r="GC27" s="156"/>
      <c r="GD27" s="156"/>
      <c r="GE27" s="156"/>
      <c r="GF27" s="156"/>
      <c r="GG27" s="156"/>
      <c r="GH27" s="156"/>
      <c r="GI27" s="156"/>
      <c r="GJ27" s="156"/>
      <c r="GK27" s="156"/>
      <c r="GL27" s="156"/>
      <c r="GM27" s="156"/>
      <c r="GN27" s="156"/>
      <c r="GO27" s="156"/>
      <c r="GP27" s="156"/>
      <c r="GQ27" s="156"/>
      <c r="GR27" s="156"/>
      <c r="GS27" s="156"/>
      <c r="GT27" s="156"/>
      <c r="GU27" s="156"/>
      <c r="GV27" s="156"/>
      <c r="GW27" s="156"/>
      <c r="GX27" s="156"/>
      <c r="GY27" s="156"/>
      <c r="GZ27" s="156"/>
      <c r="HA27" s="156"/>
      <c r="HB27" s="156"/>
      <c r="HC27" s="156"/>
      <c r="HD27" s="156"/>
      <c r="HE27" s="156"/>
      <c r="HF27" s="156"/>
      <c r="HG27" s="156"/>
      <c r="HH27" s="156"/>
      <c r="HI27" s="156"/>
      <c r="HJ27" s="156"/>
      <c r="HK27" s="156"/>
      <c r="HL27" s="156"/>
      <c r="HM27" s="156"/>
      <c r="HN27" s="156"/>
      <c r="HO27" s="156"/>
      <c r="HP27" s="156"/>
      <c r="HQ27" s="156"/>
      <c r="HR27" s="156"/>
      <c r="HS27" s="156"/>
      <c r="HT27" s="156"/>
      <c r="HU27" s="156"/>
      <c r="HV27" s="156"/>
      <c r="HW27" s="156"/>
    </row>
    <row r="28" spans="1:231" x14ac:dyDescent="0.3">
      <c r="A28" s="7">
        <v>81</v>
      </c>
      <c r="B28" s="7">
        <f>COUNTIFS($D$3:D28,D28,$F$3:F28,F28)</f>
        <v>2</v>
      </c>
      <c r="C28" s="158">
        <v>8402</v>
      </c>
      <c r="D28" s="328" t="s">
        <v>995</v>
      </c>
      <c r="E28" s="17" t="s">
        <v>996</v>
      </c>
      <c r="F28" s="17">
        <v>5707140769</v>
      </c>
      <c r="G28" s="11">
        <v>61</v>
      </c>
      <c r="H28" s="17" t="s">
        <v>997</v>
      </c>
      <c r="I28" s="379" t="s">
        <v>511</v>
      </c>
      <c r="J28" s="380" t="s">
        <v>35</v>
      </c>
      <c r="K28" s="55" t="s">
        <v>36</v>
      </c>
      <c r="L28" s="11">
        <v>6</v>
      </c>
      <c r="M28" s="11">
        <v>3</v>
      </c>
      <c r="N28" s="17" t="s">
        <v>38</v>
      </c>
      <c r="O28" s="11"/>
      <c r="P28" s="17" t="s">
        <v>937</v>
      </c>
      <c r="Q28" s="11"/>
      <c r="R28" s="11"/>
      <c r="S28" s="600" t="s">
        <v>122</v>
      </c>
      <c r="T28" s="453" t="s">
        <v>123</v>
      </c>
      <c r="U28" s="601" t="s">
        <v>124</v>
      </c>
      <c r="V28" s="602" t="s">
        <v>125</v>
      </c>
      <c r="W28" s="454" t="s">
        <v>126</v>
      </c>
      <c r="X28" s="766" t="s">
        <v>124</v>
      </c>
      <c r="Y28" s="454" t="s">
        <v>124</v>
      </c>
      <c r="Z28" s="455"/>
      <c r="AA28" s="604"/>
      <c r="AB28" s="20"/>
      <c r="AC28" s="20"/>
      <c r="AD28" s="20"/>
      <c r="AE28" s="20"/>
      <c r="AF28" s="20"/>
      <c r="AG28" s="58" t="s">
        <v>128</v>
      </c>
      <c r="AH28" s="220"/>
      <c r="AI28" s="7"/>
      <c r="AJ28" s="7"/>
      <c r="AK28" s="37"/>
      <c r="AL28" s="7"/>
      <c r="AM28" s="7"/>
      <c r="AN28" s="7"/>
      <c r="AO28" s="934">
        <v>16.8</v>
      </c>
      <c r="AP28" s="39">
        <v>75.8</v>
      </c>
      <c r="AQ28" s="40">
        <v>4.8</v>
      </c>
      <c r="AR28" s="41">
        <f t="shared" si="0"/>
        <v>97.399999999999991</v>
      </c>
      <c r="AS28" s="42">
        <f t="shared" si="1"/>
        <v>0.22163588390501321</v>
      </c>
      <c r="AT28" s="43">
        <f t="shared" si="2"/>
        <v>1.0638522427440633</v>
      </c>
      <c r="AU28" s="44">
        <f t="shared" si="3"/>
        <v>0.20843672456575685</v>
      </c>
      <c r="AV28" s="45">
        <v>15.0024</v>
      </c>
      <c r="AW28" s="45">
        <f t="shared" si="4"/>
        <v>89.3</v>
      </c>
      <c r="AX28" s="46">
        <v>0.95760000000000001</v>
      </c>
      <c r="AY28" s="45">
        <v>5.7</v>
      </c>
      <c r="AZ28" s="9" t="s">
        <v>121</v>
      </c>
      <c r="BA28" s="235">
        <v>5.77</v>
      </c>
      <c r="BB28" s="298">
        <v>3.5999999999999997E-2</v>
      </c>
      <c r="BC28" s="317"/>
      <c r="BD28" s="317"/>
      <c r="BE28" s="7"/>
      <c r="BF28" s="7"/>
      <c r="BG28" s="7"/>
      <c r="BH28" s="7"/>
      <c r="BI28" s="48"/>
      <c r="BJ28" s="7">
        <v>35.799999999999997</v>
      </c>
      <c r="BK28" s="7">
        <v>62.9</v>
      </c>
      <c r="BL28" s="195">
        <v>0.56915739268680443</v>
      </c>
      <c r="BM28" s="79">
        <v>0.1</v>
      </c>
      <c r="BN28" s="80">
        <f t="shared" si="15"/>
        <v>0.59523809523809523</v>
      </c>
      <c r="BO28" s="9" t="s">
        <v>121</v>
      </c>
      <c r="BP28" s="7">
        <v>4.0999999999999996</v>
      </c>
      <c r="BQ28" s="48">
        <v>6</v>
      </c>
      <c r="BR28" s="81"/>
      <c r="BS28" s="80">
        <f t="shared" si="7"/>
        <v>27.4</v>
      </c>
      <c r="BT28" s="84">
        <v>86.6</v>
      </c>
      <c r="BU28" s="305">
        <v>31962</v>
      </c>
      <c r="BV28" s="84">
        <v>13.400000000000006</v>
      </c>
      <c r="BW28" s="422">
        <v>70.900000000000006</v>
      </c>
      <c r="BX28" s="84">
        <v>19.2</v>
      </c>
      <c r="BY28" s="84">
        <v>16.100000000000001</v>
      </c>
      <c r="BZ28" s="84">
        <v>8.1999999999999993</v>
      </c>
      <c r="CA28" s="84">
        <v>6.8</v>
      </c>
      <c r="CB28" s="84">
        <v>57.3</v>
      </c>
      <c r="CC28" s="84">
        <v>48</v>
      </c>
      <c r="CD28" s="84">
        <v>1.93</v>
      </c>
      <c r="CE28" s="7"/>
      <c r="CF28" s="7"/>
      <c r="CG28" s="7"/>
      <c r="CH28" s="7"/>
      <c r="CI28" s="7"/>
      <c r="CJ28" s="7"/>
      <c r="CK28" s="7"/>
      <c r="CL28" s="45">
        <f t="shared" si="6"/>
        <v>2.3414634146341466</v>
      </c>
      <c r="CM28" s="7"/>
      <c r="CN28" s="7"/>
      <c r="CO28" s="605">
        <v>82.8</v>
      </c>
      <c r="CP28" s="606">
        <v>24.3</v>
      </c>
      <c r="CQ28" s="606">
        <v>20.100000000000001</v>
      </c>
      <c r="CR28" s="606">
        <v>4.6100000000000003</v>
      </c>
      <c r="CS28" s="606">
        <v>3.82</v>
      </c>
      <c r="CT28" s="606">
        <v>55.1</v>
      </c>
      <c r="CU28" s="606">
        <v>45.7</v>
      </c>
      <c r="CV28" s="606">
        <v>2.4700000000000002</v>
      </c>
      <c r="CW28" s="36"/>
      <c r="CX28" s="7"/>
      <c r="CY28" s="121" t="s">
        <v>510</v>
      </c>
      <c r="CZ28" s="121">
        <v>3</v>
      </c>
      <c r="DA28" s="9" t="s">
        <v>884</v>
      </c>
      <c r="DB28" s="49" t="s">
        <v>884</v>
      </c>
      <c r="DC28" s="35"/>
      <c r="DD28" s="35"/>
      <c r="DE28" s="11"/>
      <c r="DF28" s="11"/>
      <c r="DG28" s="11"/>
      <c r="DH28" s="11"/>
      <c r="DI28" s="243" t="s">
        <v>297</v>
      </c>
      <c r="DJ28" s="287" t="s">
        <v>128</v>
      </c>
      <c r="DK28" s="245">
        <v>2</v>
      </c>
      <c r="DL28" s="7"/>
      <c r="DM28" s="7"/>
      <c r="DN28" s="7"/>
      <c r="DO28" s="7"/>
      <c r="DP28" s="7"/>
      <c r="DQ28" s="7"/>
      <c r="DR28" s="11" t="s">
        <v>38</v>
      </c>
      <c r="DS28" s="11" t="s">
        <v>38</v>
      </c>
      <c r="DT28" s="11">
        <v>312</v>
      </c>
      <c r="DU28" s="11">
        <v>10.6</v>
      </c>
      <c r="DV28" s="11">
        <v>89.4</v>
      </c>
      <c r="DW28" s="11" t="s">
        <v>38</v>
      </c>
      <c r="DX28" s="11" t="s">
        <v>38</v>
      </c>
      <c r="DY28" s="11" t="s">
        <v>38</v>
      </c>
      <c r="DZ28" s="11" t="s">
        <v>38</v>
      </c>
      <c r="EA28" s="11">
        <v>0</v>
      </c>
      <c r="EB28" s="7"/>
      <c r="EC28" s="7"/>
      <c r="ED28" s="125">
        <v>3</v>
      </c>
      <c r="EE28" s="125">
        <v>6</v>
      </c>
      <c r="EF28" s="7"/>
      <c r="EG28" s="9">
        <v>2</v>
      </c>
      <c r="EH28" s="9">
        <v>1</v>
      </c>
      <c r="EI28" s="9">
        <v>173</v>
      </c>
      <c r="EJ28" s="9">
        <v>135</v>
      </c>
      <c r="EK28" s="84">
        <f t="shared" si="16"/>
        <v>45.10675264793344</v>
      </c>
      <c r="EL28" s="9">
        <v>2</v>
      </c>
      <c r="EM28" s="9" t="s">
        <v>38</v>
      </c>
      <c r="EN28" s="9">
        <v>2</v>
      </c>
      <c r="EO28" s="9">
        <v>1</v>
      </c>
      <c r="EP28" s="565">
        <v>4</v>
      </c>
      <c r="EQ28" s="288">
        <v>43311</v>
      </c>
      <c r="ER28" s="328">
        <v>8402</v>
      </c>
      <c r="ES28" s="299">
        <v>75</v>
      </c>
      <c r="ET28" s="270">
        <v>5535</v>
      </c>
      <c r="EU28" s="270">
        <v>2</v>
      </c>
      <c r="EV28" s="433">
        <v>147.6</v>
      </c>
      <c r="EW28" s="434">
        <v>5204</v>
      </c>
      <c r="EX28" s="435">
        <v>138.77333333333334</v>
      </c>
      <c r="EY28" s="436">
        <v>832.6400000000001</v>
      </c>
      <c r="EZ28" s="577"/>
      <c r="FA28" s="220"/>
      <c r="FB28" s="220"/>
      <c r="FC28" s="220"/>
      <c r="FD28" s="713"/>
      <c r="FE28" s="714"/>
      <c r="FF28" s="714"/>
      <c r="FG28" s="661"/>
      <c r="FH28" s="666">
        <v>2.2482705611068408</v>
      </c>
      <c r="FI28" s="612"/>
      <c r="FJ28" s="732">
        <v>312</v>
      </c>
      <c r="FK28" s="514"/>
      <c r="FL28" s="114"/>
      <c r="FM28" s="157">
        <v>94.019873532068658</v>
      </c>
      <c r="FN28" s="145">
        <f t="shared" si="18"/>
        <v>0.13877333333333333</v>
      </c>
      <c r="FO28" s="114"/>
      <c r="FP28" s="157">
        <v>94.019873532068658</v>
      </c>
      <c r="FQ28" s="145">
        <v>0.13877333333333333</v>
      </c>
      <c r="FR28" s="147">
        <f t="shared" ref="FR28:FR58" si="19">DT28/EX28</f>
        <v>2.2482705611068408</v>
      </c>
      <c r="FS28" s="114"/>
      <c r="FT28" s="114"/>
      <c r="FU28" s="114"/>
      <c r="FV28" s="114"/>
      <c r="FW28" s="114"/>
      <c r="FX28" s="55"/>
      <c r="FY28" s="152"/>
      <c r="FZ28" s="213"/>
      <c r="GA28" s="214">
        <v>1.98181257861147</v>
      </c>
      <c r="GB28" s="215"/>
      <c r="GC28" s="156"/>
      <c r="GD28" s="156"/>
      <c r="GE28" s="156"/>
      <c r="GF28" s="156"/>
      <c r="GG28" s="156"/>
      <c r="GH28" s="156"/>
      <c r="GI28" s="156"/>
      <c r="GJ28" s="156"/>
      <c r="GK28" s="156"/>
      <c r="GL28" s="156"/>
      <c r="GM28" s="156"/>
      <c r="GN28" s="156"/>
      <c r="GO28" s="156"/>
      <c r="GP28" s="156"/>
      <c r="GQ28" s="156"/>
      <c r="GR28" s="156"/>
      <c r="GS28" s="156"/>
      <c r="GT28" s="156"/>
      <c r="GU28" s="156"/>
      <c r="GV28" s="156"/>
      <c r="GW28" s="156"/>
      <c r="GX28" s="156"/>
      <c r="GY28" s="156"/>
      <c r="GZ28" s="156"/>
      <c r="HA28" s="156"/>
      <c r="HB28" s="156"/>
      <c r="HC28" s="156"/>
      <c r="HD28" s="156"/>
      <c r="HE28" s="156"/>
      <c r="HF28" s="156"/>
      <c r="HG28" s="156"/>
      <c r="HH28" s="156"/>
      <c r="HI28" s="156"/>
      <c r="HJ28" s="156"/>
      <c r="HK28" s="156"/>
      <c r="HL28" s="156"/>
      <c r="HM28" s="156"/>
      <c r="HN28" s="156"/>
      <c r="HO28" s="156"/>
      <c r="HP28" s="156"/>
      <c r="HQ28" s="156"/>
      <c r="HR28" s="156"/>
      <c r="HS28" s="156"/>
      <c r="HT28" s="156"/>
      <c r="HU28" s="156"/>
      <c r="HV28" s="156"/>
      <c r="HW28" s="156"/>
    </row>
    <row r="29" spans="1:231" x14ac:dyDescent="0.3">
      <c r="A29" s="7">
        <v>97</v>
      </c>
      <c r="B29" s="7">
        <f>COUNTIFS($D$3:D29,D29,$F$3:F29,F29)</f>
        <v>1</v>
      </c>
      <c r="C29" s="158">
        <v>8505</v>
      </c>
      <c r="D29" s="328" t="s">
        <v>1043</v>
      </c>
      <c r="E29" s="17" t="s">
        <v>516</v>
      </c>
      <c r="F29" s="17">
        <v>7106275330</v>
      </c>
      <c r="G29" s="11">
        <v>47</v>
      </c>
      <c r="H29" s="17" t="s">
        <v>1044</v>
      </c>
      <c r="I29" s="379" t="s">
        <v>1045</v>
      </c>
      <c r="J29" s="380" t="s">
        <v>35</v>
      </c>
      <c r="K29" s="55" t="s">
        <v>36</v>
      </c>
      <c r="L29" s="11">
        <v>8</v>
      </c>
      <c r="M29" s="11">
        <v>2</v>
      </c>
      <c r="N29" s="17" t="s">
        <v>38</v>
      </c>
      <c r="O29" s="11"/>
      <c r="P29" s="17" t="s">
        <v>1046</v>
      </c>
      <c r="Q29" s="11"/>
      <c r="R29" s="11"/>
      <c r="S29" s="600" t="s">
        <v>122</v>
      </c>
      <c r="T29" s="453" t="s">
        <v>123</v>
      </c>
      <c r="U29" s="601" t="s">
        <v>124</v>
      </c>
      <c r="V29" s="602" t="s">
        <v>125</v>
      </c>
      <c r="W29" s="454" t="s">
        <v>126</v>
      </c>
      <c r="X29" s="453"/>
      <c r="Y29" s="453"/>
      <c r="Z29" s="627"/>
      <c r="AA29" s="453"/>
      <c r="AB29" s="11"/>
      <c r="AC29" s="11"/>
      <c r="AD29" s="11"/>
      <c r="AE29" s="11"/>
      <c r="AF29" s="11"/>
      <c r="AG29" s="58" t="s">
        <v>128</v>
      </c>
      <c r="AH29" s="220"/>
      <c r="AI29" s="7"/>
      <c r="AJ29" s="7"/>
      <c r="AK29" s="37"/>
      <c r="AL29" s="7"/>
      <c r="AM29" s="7"/>
      <c r="AN29" s="7"/>
      <c r="AO29" s="934">
        <v>26.6</v>
      </c>
      <c r="AP29" s="39">
        <v>71.5</v>
      </c>
      <c r="AQ29" s="40">
        <v>1.66</v>
      </c>
      <c r="AR29" s="41">
        <f t="shared" si="0"/>
        <v>99.759999999999991</v>
      </c>
      <c r="AS29" s="42">
        <f t="shared" si="1"/>
        <v>0.37202797202797205</v>
      </c>
      <c r="AT29" s="43">
        <f t="shared" si="2"/>
        <v>0.61756643356643359</v>
      </c>
      <c r="AU29" s="44">
        <f t="shared" si="3"/>
        <v>0.36358665937670864</v>
      </c>
      <c r="AV29" s="45">
        <v>24.934839999999998</v>
      </c>
      <c r="AW29" s="45">
        <f t="shared" si="4"/>
        <v>93.74</v>
      </c>
      <c r="AX29" s="46">
        <v>0.33516000000000007</v>
      </c>
      <c r="AY29" s="45">
        <v>1.26</v>
      </c>
      <c r="AZ29" s="9" t="s">
        <v>121</v>
      </c>
      <c r="BA29" s="235">
        <v>12.1</v>
      </c>
      <c r="BB29" s="192">
        <v>0.15</v>
      </c>
      <c r="BC29" s="317"/>
      <c r="BD29" s="317"/>
      <c r="BE29" s="7"/>
      <c r="BF29" s="7"/>
      <c r="BG29" s="7"/>
      <c r="BH29" s="7"/>
      <c r="BI29" s="48"/>
      <c r="BJ29" s="7">
        <v>69.5</v>
      </c>
      <c r="BK29" s="7">
        <v>30.5</v>
      </c>
      <c r="BL29" s="195">
        <v>2.278688524590164</v>
      </c>
      <c r="BM29" s="79">
        <v>0.48</v>
      </c>
      <c r="BN29" s="80">
        <f t="shared" si="15"/>
        <v>1.8045112781954886</v>
      </c>
      <c r="BO29" s="9" t="s">
        <v>121</v>
      </c>
      <c r="BP29" s="7">
        <v>8.1999999999999993</v>
      </c>
      <c r="BQ29" s="48">
        <v>11.8</v>
      </c>
      <c r="BR29" s="81"/>
      <c r="BS29" s="80">
        <f t="shared" si="7"/>
        <v>43.5</v>
      </c>
      <c r="BT29" s="84">
        <v>92.5</v>
      </c>
      <c r="BU29" s="305">
        <v>46897</v>
      </c>
      <c r="BV29" s="84">
        <v>7.5</v>
      </c>
      <c r="BW29" s="564">
        <v>66.900000000000006</v>
      </c>
      <c r="BX29" s="84">
        <v>15.1</v>
      </c>
      <c r="BY29" s="84">
        <v>11</v>
      </c>
      <c r="BZ29" s="84">
        <v>28.4</v>
      </c>
      <c r="CA29" s="84">
        <v>20.6</v>
      </c>
      <c r="CB29" s="84">
        <v>48.5</v>
      </c>
      <c r="CC29" s="84">
        <v>35.299999999999997</v>
      </c>
      <c r="CD29" s="84">
        <v>1.46</v>
      </c>
      <c r="CE29" s="7"/>
      <c r="CF29" s="7"/>
      <c r="CG29" s="7"/>
      <c r="CH29" s="7"/>
      <c r="CI29" s="7"/>
      <c r="CJ29" s="7"/>
      <c r="CK29" s="7"/>
      <c r="CL29" s="45">
        <f t="shared" si="6"/>
        <v>0.53169014084507049</v>
      </c>
      <c r="CM29" s="7"/>
      <c r="CN29" s="7"/>
      <c r="CO29" s="605">
        <v>71.7</v>
      </c>
      <c r="CP29" s="606">
        <v>19.899999999999999</v>
      </c>
      <c r="CQ29" s="606">
        <v>14.3</v>
      </c>
      <c r="CR29" s="606">
        <v>24</v>
      </c>
      <c r="CS29" s="606">
        <v>17.2</v>
      </c>
      <c r="CT29" s="606">
        <v>48</v>
      </c>
      <c r="CU29" s="606">
        <v>34.4</v>
      </c>
      <c r="CV29" s="606">
        <v>0.99</v>
      </c>
      <c r="CW29" s="36"/>
      <c r="CX29" s="7"/>
      <c r="CY29" s="121"/>
      <c r="CZ29" s="121">
        <v>3</v>
      </c>
      <c r="DA29" s="9" t="s">
        <v>884</v>
      </c>
      <c r="DB29" s="111" t="s">
        <v>884</v>
      </c>
      <c r="DC29" s="35"/>
      <c r="DD29" s="35"/>
      <c r="DE29" s="11"/>
      <c r="DF29" s="11"/>
      <c r="DG29" s="11"/>
      <c r="DH29" s="11"/>
      <c r="DI29" s="243" t="s">
        <v>297</v>
      </c>
      <c r="DJ29" s="287" t="s">
        <v>128</v>
      </c>
      <c r="DK29" s="245">
        <v>2</v>
      </c>
      <c r="DL29" s="7"/>
      <c r="DM29" s="7"/>
      <c r="DN29" s="7"/>
      <c r="DO29" s="7"/>
      <c r="DP29" s="7"/>
      <c r="DQ29" s="7"/>
      <c r="DR29" s="11" t="s">
        <v>38</v>
      </c>
      <c r="DS29" s="11" t="s">
        <v>38</v>
      </c>
      <c r="DT29" s="11">
        <v>592</v>
      </c>
      <c r="DU29" s="11">
        <v>4.7</v>
      </c>
      <c r="DV29" s="11">
        <v>95.3</v>
      </c>
      <c r="DW29" s="11" t="s">
        <v>38</v>
      </c>
      <c r="DX29" s="11" t="s">
        <v>38</v>
      </c>
      <c r="DY29" s="11" t="s">
        <v>38</v>
      </c>
      <c r="DZ29" s="11" t="s">
        <v>38</v>
      </c>
      <c r="EA29" s="11">
        <v>0</v>
      </c>
      <c r="EB29" s="7"/>
      <c r="EC29" s="7"/>
      <c r="ED29" s="125">
        <v>2</v>
      </c>
      <c r="EE29" s="125">
        <v>8</v>
      </c>
      <c r="EF29" s="7"/>
      <c r="EG29" s="9">
        <v>2</v>
      </c>
      <c r="EH29" s="9">
        <v>0</v>
      </c>
      <c r="EI29" s="9">
        <v>182</v>
      </c>
      <c r="EJ29" s="9">
        <v>120</v>
      </c>
      <c r="EK29" s="84">
        <f t="shared" si="16"/>
        <v>36.22750875498128</v>
      </c>
      <c r="EL29" s="9">
        <v>0</v>
      </c>
      <c r="EM29" s="9" t="s">
        <v>38</v>
      </c>
      <c r="EN29" s="9">
        <v>2</v>
      </c>
      <c r="EO29" s="9">
        <v>1</v>
      </c>
      <c r="EP29" s="565">
        <v>4</v>
      </c>
      <c r="EQ29" s="288">
        <v>43222</v>
      </c>
      <c r="ER29" s="328">
        <v>8505</v>
      </c>
      <c r="ES29" s="476">
        <v>75</v>
      </c>
      <c r="ET29" s="476">
        <v>19021</v>
      </c>
      <c r="EU29" s="476">
        <v>2</v>
      </c>
      <c r="EV29" s="494">
        <v>507.22666666666669</v>
      </c>
      <c r="EW29" s="495">
        <v>10478</v>
      </c>
      <c r="EX29" s="496">
        <v>279.41333333333336</v>
      </c>
      <c r="EY29" s="489">
        <v>2235.3066666666668</v>
      </c>
      <c r="EZ29" s="671"/>
      <c r="FA29" s="55"/>
      <c r="FB29" s="55"/>
      <c r="FC29" s="55"/>
      <c r="FD29" s="608"/>
      <c r="FE29" s="609"/>
      <c r="FF29" s="609"/>
      <c r="FG29" s="610"/>
      <c r="FH29" s="615"/>
      <c r="FI29" s="612"/>
      <c r="FJ29" s="616"/>
      <c r="FK29" s="514"/>
      <c r="FL29" s="114"/>
      <c r="FM29" s="157">
        <v>55.086483360496295</v>
      </c>
      <c r="FN29" s="145">
        <f t="shared" si="18"/>
        <v>0.27941333333333335</v>
      </c>
      <c r="FO29" s="114"/>
      <c r="FP29" s="157">
        <v>55.086483360496295</v>
      </c>
      <c r="FQ29" s="145">
        <v>0.27941333333333335</v>
      </c>
      <c r="FR29" s="147">
        <f t="shared" si="19"/>
        <v>2.1187249475090666</v>
      </c>
      <c r="FS29" s="114"/>
      <c r="FT29" s="114"/>
      <c r="FU29" s="114"/>
      <c r="FV29" s="114"/>
      <c r="FW29" s="114"/>
      <c r="FX29" s="55"/>
      <c r="FY29" s="152"/>
      <c r="FZ29" s="213"/>
      <c r="GA29" s="626">
        <v>4.7264146057452789</v>
      </c>
      <c r="GB29" s="215"/>
      <c r="GC29" s="156"/>
      <c r="GD29" s="156"/>
      <c r="GE29" s="156"/>
      <c r="GF29" s="156"/>
      <c r="GG29" s="156"/>
      <c r="GH29" s="156"/>
      <c r="GI29" s="156"/>
      <c r="GJ29" s="156"/>
      <c r="GK29" s="156"/>
      <c r="GL29" s="156"/>
      <c r="GM29" s="156"/>
      <c r="GN29" s="156"/>
      <c r="GO29" s="156"/>
      <c r="GP29" s="156"/>
      <c r="GQ29" s="156"/>
      <c r="GR29" s="156"/>
      <c r="GS29" s="156"/>
      <c r="GT29" s="156"/>
      <c r="GU29" s="156"/>
      <c r="GV29" s="156"/>
      <c r="GW29" s="156"/>
      <c r="GX29" s="156"/>
      <c r="GY29" s="156"/>
      <c r="GZ29" s="156"/>
      <c r="HA29" s="156"/>
      <c r="HB29" s="156"/>
      <c r="HC29" s="156"/>
      <c r="HD29" s="156"/>
      <c r="HE29" s="156"/>
      <c r="HF29" s="156"/>
      <c r="HG29" s="156"/>
      <c r="HH29" s="156"/>
      <c r="HI29" s="156"/>
      <c r="HJ29" s="156"/>
      <c r="HK29" s="156"/>
      <c r="HL29" s="156"/>
      <c r="HM29" s="156"/>
      <c r="HN29" s="156"/>
      <c r="HO29" s="156"/>
      <c r="HP29" s="156"/>
      <c r="HQ29" s="156"/>
      <c r="HR29" s="156"/>
      <c r="HS29" s="156"/>
      <c r="HT29" s="156"/>
      <c r="HU29" s="156"/>
      <c r="HV29" s="156"/>
      <c r="HW29" s="156"/>
    </row>
    <row r="30" spans="1:231" x14ac:dyDescent="0.3">
      <c r="A30" s="550">
        <v>105</v>
      </c>
      <c r="B30" s="7">
        <f>COUNTIFS($D$3:D30,D30,$F$3:F30,F30)</f>
        <v>1</v>
      </c>
      <c r="C30" s="158">
        <v>8619</v>
      </c>
      <c r="D30" s="328" t="s">
        <v>1186</v>
      </c>
      <c r="E30" s="17" t="s">
        <v>1005</v>
      </c>
      <c r="F30" s="17">
        <v>330108476</v>
      </c>
      <c r="G30" s="11">
        <v>85</v>
      </c>
      <c r="H30" s="17" t="s">
        <v>1187</v>
      </c>
      <c r="I30" s="379" t="s">
        <v>1188</v>
      </c>
      <c r="J30" s="380" t="s">
        <v>35</v>
      </c>
      <c r="K30" s="55" t="s">
        <v>36</v>
      </c>
      <c r="L30" s="11">
        <v>18</v>
      </c>
      <c r="M30" s="17" t="s">
        <v>618</v>
      </c>
      <c r="N30" s="17" t="s">
        <v>38</v>
      </c>
      <c r="O30" s="11"/>
      <c r="P30" s="17" t="s">
        <v>1046</v>
      </c>
      <c r="Q30" s="11"/>
      <c r="R30" s="11"/>
      <c r="S30" s="600" t="s">
        <v>122</v>
      </c>
      <c r="T30" s="453" t="s">
        <v>123</v>
      </c>
      <c r="U30" s="601" t="s">
        <v>124</v>
      </c>
      <c r="V30" s="602" t="s">
        <v>125</v>
      </c>
      <c r="W30" s="454" t="s">
        <v>126</v>
      </c>
      <c r="X30" s="453"/>
      <c r="Y30" s="453"/>
      <c r="Z30" s="627"/>
      <c r="AA30" s="453"/>
      <c r="AB30" s="11"/>
      <c r="AC30" s="11"/>
      <c r="AD30" s="11"/>
      <c r="AE30" s="11"/>
      <c r="AF30" s="11"/>
      <c r="AG30" s="504" t="s">
        <v>444</v>
      </c>
      <c r="AH30" s="557"/>
      <c r="AI30" s="550"/>
      <c r="AJ30" s="550"/>
      <c r="AK30" s="556"/>
      <c r="AL30" s="550"/>
      <c r="AM30" s="550"/>
      <c r="AN30" s="550"/>
      <c r="AO30" s="934">
        <v>25.7</v>
      </c>
      <c r="AP30" s="936">
        <v>65.7</v>
      </c>
      <c r="AQ30" s="559">
        <v>7.16</v>
      </c>
      <c r="AR30" s="41">
        <f t="shared" si="0"/>
        <v>98.56</v>
      </c>
      <c r="AS30" s="42">
        <f t="shared" si="1"/>
        <v>0.39117199391171992</v>
      </c>
      <c r="AT30" s="43">
        <f t="shared" si="2"/>
        <v>2.8007914764079147</v>
      </c>
      <c r="AU30" s="44">
        <f t="shared" si="3"/>
        <v>0.35273126544057093</v>
      </c>
      <c r="AV30" s="581">
        <v>23.500079999999997</v>
      </c>
      <c r="AW30" s="45">
        <f t="shared" si="4"/>
        <v>91.44</v>
      </c>
      <c r="AX30" s="582">
        <v>0.91492000000000007</v>
      </c>
      <c r="AY30" s="581">
        <v>3.56</v>
      </c>
      <c r="AZ30" s="565" t="s">
        <v>121</v>
      </c>
      <c r="BA30" s="235">
        <v>9.8000000000000007</v>
      </c>
      <c r="BB30" s="298">
        <v>6.6000000000000003E-2</v>
      </c>
      <c r="BC30" s="1125"/>
      <c r="BD30" s="1125"/>
      <c r="BE30" s="550"/>
      <c r="BF30" s="550"/>
      <c r="BG30" s="550"/>
      <c r="BH30" s="550"/>
      <c r="BI30" s="48"/>
      <c r="BJ30" s="550">
        <v>35.1</v>
      </c>
      <c r="BK30" s="550">
        <v>64.5</v>
      </c>
      <c r="BL30" s="1009">
        <v>0.54418604651162794</v>
      </c>
      <c r="BM30" s="583">
        <v>0.23</v>
      </c>
      <c r="BN30" s="80">
        <f t="shared" si="15"/>
        <v>0.89494163424124518</v>
      </c>
      <c r="BO30" s="565" t="s">
        <v>121</v>
      </c>
      <c r="BP30" s="550">
        <v>5.5</v>
      </c>
      <c r="BQ30" s="48">
        <v>4.5999999999999996</v>
      </c>
      <c r="BR30" s="939"/>
      <c r="BS30" s="561">
        <f t="shared" si="7"/>
        <v>48.900000000000006</v>
      </c>
      <c r="BT30" s="564">
        <v>94.7</v>
      </c>
      <c r="BU30" s="1082">
        <v>59872</v>
      </c>
      <c r="BV30" s="564">
        <v>5.2999999999999972</v>
      </c>
      <c r="BW30" s="564">
        <v>63.3</v>
      </c>
      <c r="BX30" s="564">
        <v>26.3</v>
      </c>
      <c r="BY30" s="564">
        <v>17.899999999999999</v>
      </c>
      <c r="BZ30" s="564">
        <v>22.6</v>
      </c>
      <c r="CA30" s="564">
        <v>15.4</v>
      </c>
      <c r="CB30" s="564">
        <v>44</v>
      </c>
      <c r="CC30" s="564">
        <v>30</v>
      </c>
      <c r="CD30" s="564">
        <v>1.35</v>
      </c>
      <c r="CE30" s="550"/>
      <c r="CF30" s="550"/>
      <c r="CG30" s="550"/>
      <c r="CH30" s="550"/>
      <c r="CI30" s="550"/>
      <c r="CJ30" s="550"/>
      <c r="CK30" s="550"/>
      <c r="CL30" s="45">
        <f t="shared" si="6"/>
        <v>1.163716814159292</v>
      </c>
      <c r="CM30" s="550"/>
      <c r="CN30" s="550"/>
      <c r="CO30" s="618"/>
      <c r="CP30" s="551"/>
      <c r="CQ30" s="551"/>
      <c r="CR30" s="551"/>
      <c r="CS30" s="551"/>
      <c r="CT30" s="551"/>
      <c r="CU30" s="551"/>
      <c r="CV30" s="551"/>
      <c r="CW30" s="36"/>
      <c r="CX30" s="550"/>
      <c r="CY30" s="585"/>
      <c r="CZ30" s="585">
        <v>3</v>
      </c>
      <c r="DA30" s="565" t="s">
        <v>884</v>
      </c>
      <c r="DB30" s="943" t="s">
        <v>884</v>
      </c>
      <c r="DC30" s="552"/>
      <c r="DD30" s="552"/>
      <c r="DE30" s="11"/>
      <c r="DF30" s="11"/>
      <c r="DG30" s="11"/>
      <c r="DH30" s="11"/>
      <c r="DI30" s="243" t="s">
        <v>297</v>
      </c>
      <c r="DJ30" s="1065" t="s">
        <v>444</v>
      </c>
      <c r="DK30" s="1052">
        <v>2</v>
      </c>
      <c r="DL30" s="550"/>
      <c r="DM30" s="7"/>
      <c r="DN30" s="550"/>
      <c r="DO30" s="550"/>
      <c r="DP30" s="550"/>
      <c r="DQ30" s="550"/>
      <c r="DR30" s="11">
        <v>26.6</v>
      </c>
      <c r="DS30" s="11" t="s">
        <v>38</v>
      </c>
      <c r="DT30" s="11">
        <v>515</v>
      </c>
      <c r="DU30" s="11">
        <v>13.4</v>
      </c>
      <c r="DV30" s="11">
        <v>86.6</v>
      </c>
      <c r="DW30" s="11">
        <v>0.5</v>
      </c>
      <c r="DX30" s="11">
        <v>1076</v>
      </c>
      <c r="DY30" s="11" t="s">
        <v>38</v>
      </c>
      <c r="DZ30" s="11">
        <v>1.77</v>
      </c>
      <c r="EA30" s="11">
        <v>0</v>
      </c>
      <c r="EB30" s="550"/>
      <c r="EC30" s="550"/>
      <c r="ED30" s="567" t="s">
        <v>618</v>
      </c>
      <c r="EE30" s="567">
        <v>18</v>
      </c>
      <c r="EF30" s="550"/>
      <c r="EG30" s="565">
        <v>2</v>
      </c>
      <c r="EH30" s="565">
        <v>0</v>
      </c>
      <c r="EI30" s="565">
        <v>178</v>
      </c>
      <c r="EJ30" s="565">
        <v>75</v>
      </c>
      <c r="EK30" s="84">
        <f t="shared" si="16"/>
        <v>23.671253629592218</v>
      </c>
      <c r="EL30" s="565">
        <v>1</v>
      </c>
      <c r="EM30" s="565" t="s">
        <v>38</v>
      </c>
      <c r="EN30" s="565">
        <v>2</v>
      </c>
      <c r="EO30" s="565">
        <v>1</v>
      </c>
      <c r="EP30" s="565" t="s">
        <v>38</v>
      </c>
      <c r="EQ30" s="565"/>
      <c r="ER30" s="328">
        <v>8619</v>
      </c>
      <c r="ES30" s="476">
        <v>75</v>
      </c>
      <c r="ET30" s="476">
        <v>46046</v>
      </c>
      <c r="EU30" s="476">
        <v>2</v>
      </c>
      <c r="EV30" s="494">
        <v>1227.8933333333334</v>
      </c>
      <c r="EW30" s="495">
        <v>6073</v>
      </c>
      <c r="EX30" s="496">
        <v>161.94666666666666</v>
      </c>
      <c r="EY30" s="489">
        <v>2915.04</v>
      </c>
      <c r="EZ30" s="215"/>
      <c r="FA30" s="628"/>
      <c r="FB30" s="628"/>
      <c r="FC30" s="55"/>
      <c r="FD30" s="629"/>
      <c r="FE30" s="630"/>
      <c r="FF30" s="631"/>
      <c r="FG30" s="610"/>
      <c r="FH30" s="615"/>
      <c r="FI30" s="612"/>
      <c r="FJ30" s="616"/>
      <c r="FK30" s="514"/>
      <c r="FL30" s="114"/>
      <c r="FM30" s="157">
        <v>13.188984928115364</v>
      </c>
      <c r="FN30" s="595">
        <f t="shared" si="18"/>
        <v>0.16194666666666666</v>
      </c>
      <c r="FO30" s="557"/>
      <c r="FP30" s="594">
        <v>13.188984928115364</v>
      </c>
      <c r="FQ30" s="595">
        <v>0.16194666666666666</v>
      </c>
      <c r="FR30" s="986">
        <f t="shared" si="19"/>
        <v>3.1800592787749054</v>
      </c>
      <c r="FS30" s="557"/>
      <c r="FT30" s="557"/>
      <c r="FU30" s="557"/>
      <c r="FV30" s="557"/>
      <c r="FW30" s="557"/>
      <c r="FX30" s="55"/>
      <c r="FY30" s="152"/>
      <c r="FZ30" s="213"/>
      <c r="GA30" s="218">
        <v>0.5</v>
      </c>
      <c r="GB30" s="215"/>
      <c r="GC30" s="156"/>
      <c r="GD30" s="156"/>
      <c r="GE30" s="156"/>
      <c r="GF30" s="156"/>
      <c r="GG30" s="156"/>
      <c r="GH30" s="156"/>
      <c r="GI30" s="156"/>
      <c r="GJ30" s="156"/>
      <c r="GK30" s="156"/>
      <c r="GL30" s="156"/>
      <c r="GM30" s="156"/>
      <c r="GN30" s="156"/>
      <c r="GO30" s="156"/>
      <c r="GP30" s="156"/>
      <c r="GQ30" s="156"/>
      <c r="GR30" s="156"/>
      <c r="GS30" s="156"/>
      <c r="GT30" s="156"/>
      <c r="GU30" s="156"/>
      <c r="GV30" s="156"/>
      <c r="GW30" s="156"/>
      <c r="GX30" s="156"/>
      <c r="GY30" s="156"/>
      <c r="GZ30" s="156"/>
      <c r="HA30" s="156"/>
      <c r="HB30" s="156"/>
      <c r="HC30" s="156"/>
      <c r="HD30" s="156"/>
      <c r="HE30" s="156"/>
      <c r="HF30" s="156"/>
      <c r="HG30" s="156"/>
      <c r="HH30" s="156"/>
      <c r="HI30" s="156"/>
      <c r="HJ30" s="156"/>
      <c r="HK30" s="156"/>
      <c r="HL30" s="156"/>
      <c r="HM30" s="156"/>
      <c r="HN30" s="156"/>
      <c r="HO30" s="156"/>
      <c r="HP30" s="156"/>
      <c r="HQ30" s="156"/>
      <c r="HR30" s="156"/>
      <c r="HS30" s="156"/>
      <c r="HT30" s="156"/>
      <c r="HU30" s="156"/>
      <c r="HV30" s="156"/>
      <c r="HW30" s="156"/>
    </row>
    <row r="31" spans="1:231" x14ac:dyDescent="0.3">
      <c r="A31" s="7">
        <v>107</v>
      </c>
      <c r="B31" s="7">
        <f>COUNTIFS($D$3:D31,D31,$F$3:F31,F31)</f>
        <v>1</v>
      </c>
      <c r="C31" s="14">
        <v>8644</v>
      </c>
      <c r="D31" s="328" t="s">
        <v>1094</v>
      </c>
      <c r="E31" s="17" t="s">
        <v>643</v>
      </c>
      <c r="F31" s="17">
        <v>6411300731</v>
      </c>
      <c r="G31" s="11">
        <v>54</v>
      </c>
      <c r="H31" s="17" t="s">
        <v>1095</v>
      </c>
      <c r="I31" s="379" t="s">
        <v>1096</v>
      </c>
      <c r="J31" s="380" t="s">
        <v>35</v>
      </c>
      <c r="K31" s="55" t="s">
        <v>36</v>
      </c>
      <c r="L31" s="11">
        <v>7.5</v>
      </c>
      <c r="M31" s="17">
        <v>6</v>
      </c>
      <c r="N31" s="17" t="s">
        <v>435</v>
      </c>
      <c r="O31" s="17"/>
      <c r="P31" s="381" t="s">
        <v>1046</v>
      </c>
      <c r="Q31" s="381"/>
      <c r="R31" s="381"/>
      <c r="S31" s="600" t="s">
        <v>122</v>
      </c>
      <c r="T31" s="453" t="s">
        <v>123</v>
      </c>
      <c r="U31" s="601" t="s">
        <v>124</v>
      </c>
      <c r="V31" s="602" t="s">
        <v>125</v>
      </c>
      <c r="W31" s="454" t="s">
        <v>126</v>
      </c>
      <c r="X31" s="454"/>
      <c r="Y31" s="454"/>
      <c r="Z31" s="603"/>
      <c r="AA31" s="604"/>
      <c r="AB31" s="276"/>
      <c r="AC31" s="20">
        <v>4383</v>
      </c>
      <c r="AD31" s="1188">
        <v>876.6</v>
      </c>
      <c r="AE31" s="20">
        <v>1</v>
      </c>
      <c r="AF31" s="20">
        <v>476</v>
      </c>
      <c r="AG31" s="504" t="s">
        <v>128</v>
      </c>
      <c r="AH31" s="557" t="s">
        <v>1097</v>
      </c>
      <c r="AI31" s="7"/>
      <c r="AJ31" s="7"/>
      <c r="AK31" s="37"/>
      <c r="AL31" s="7"/>
      <c r="AM31" s="7"/>
      <c r="AN31" s="7"/>
      <c r="AO31" s="411">
        <v>25.7</v>
      </c>
      <c r="AP31" s="39">
        <v>68.5</v>
      </c>
      <c r="AQ31" s="40">
        <v>2.93</v>
      </c>
      <c r="AR31" s="41">
        <f t="shared" si="0"/>
        <v>97.13000000000001</v>
      </c>
      <c r="AS31" s="42">
        <f t="shared" si="1"/>
        <v>0.37518248175182478</v>
      </c>
      <c r="AT31" s="43">
        <f t="shared" si="2"/>
        <v>1.0992846715328466</v>
      </c>
      <c r="AU31" s="44">
        <f t="shared" si="3"/>
        <v>0.35979280414391707</v>
      </c>
      <c r="AV31" s="45">
        <v>23.3613</v>
      </c>
      <c r="AW31" s="45">
        <f t="shared" si="4"/>
        <v>90.9</v>
      </c>
      <c r="AX31" s="46">
        <v>1.0536999999999999</v>
      </c>
      <c r="AY31" s="45">
        <v>4.0999999999999996</v>
      </c>
      <c r="AZ31" s="9" t="s">
        <v>121</v>
      </c>
      <c r="BA31" s="235" t="s">
        <v>121</v>
      </c>
      <c r="BB31" s="187" t="s">
        <v>121</v>
      </c>
      <c r="BC31" s="317"/>
      <c r="BD31" s="317"/>
      <c r="BE31" s="7"/>
      <c r="BF31" s="7"/>
      <c r="BG31" s="7"/>
      <c r="BH31" s="7"/>
      <c r="BI31" s="48"/>
      <c r="BJ31" s="7">
        <v>31.4</v>
      </c>
      <c r="BK31" s="7">
        <v>68.599999999999994</v>
      </c>
      <c r="BL31" s="78">
        <v>0.45772594752186591</v>
      </c>
      <c r="BM31" s="79">
        <v>0.15</v>
      </c>
      <c r="BN31" s="80">
        <f t="shared" si="15"/>
        <v>0.58365758754863817</v>
      </c>
      <c r="BO31" s="9" t="s">
        <v>121</v>
      </c>
      <c r="BP31" s="7">
        <v>2.6</v>
      </c>
      <c r="BQ31" s="48">
        <v>4.8</v>
      </c>
      <c r="BR31" s="81"/>
      <c r="BS31" s="80">
        <f t="shared" si="7"/>
        <v>67.100000000000009</v>
      </c>
      <c r="BT31" s="84">
        <v>93.4</v>
      </c>
      <c r="BU31" s="305">
        <v>56108</v>
      </c>
      <c r="BV31" s="84">
        <v>6.5999999999999943</v>
      </c>
      <c r="BW31" s="84">
        <v>61.379999999999995</v>
      </c>
      <c r="BX31" s="84">
        <v>54.7</v>
      </c>
      <c r="BY31" s="84">
        <v>37.799999999999997</v>
      </c>
      <c r="BZ31" s="84">
        <v>12.4</v>
      </c>
      <c r="CA31" s="84">
        <v>8.58</v>
      </c>
      <c r="CB31" s="84">
        <v>21.7</v>
      </c>
      <c r="CC31" s="84">
        <v>15</v>
      </c>
      <c r="CD31" s="84">
        <v>0</v>
      </c>
      <c r="CE31" s="7"/>
      <c r="CF31" s="7"/>
      <c r="CG31" s="7"/>
      <c r="CH31" s="7"/>
      <c r="CI31" s="7"/>
      <c r="CJ31" s="7"/>
      <c r="CK31" s="7"/>
      <c r="CL31" s="45">
        <f t="shared" si="6"/>
        <v>4.411290322580645</v>
      </c>
      <c r="CM31" s="7"/>
      <c r="CN31" s="7"/>
      <c r="CO31" s="618"/>
      <c r="CP31" s="13"/>
      <c r="CQ31" s="13"/>
      <c r="CR31" s="13"/>
      <c r="CS31" s="13"/>
      <c r="CT31" s="13"/>
      <c r="CU31" s="13"/>
      <c r="CV31" s="13"/>
      <c r="CW31" s="36"/>
      <c r="CX31" s="7"/>
      <c r="CY31" s="121"/>
      <c r="CZ31" s="121">
        <v>3</v>
      </c>
      <c r="DA31" s="9" t="s">
        <v>884</v>
      </c>
      <c r="DB31" s="111" t="s">
        <v>884</v>
      </c>
      <c r="DC31" s="35"/>
      <c r="DD31" s="35"/>
      <c r="DE31" s="11"/>
      <c r="DF31" s="11"/>
      <c r="DG31" s="11"/>
      <c r="DH31" s="11"/>
      <c r="DI31" s="243" t="s">
        <v>297</v>
      </c>
      <c r="DJ31" s="287" t="s">
        <v>128</v>
      </c>
      <c r="DK31" s="245">
        <v>2</v>
      </c>
      <c r="DL31" s="7"/>
      <c r="DM31" s="7"/>
      <c r="DN31" s="7"/>
      <c r="DO31" s="7"/>
      <c r="DP31" s="7"/>
      <c r="DQ31" s="7"/>
      <c r="DR31" s="11" t="s">
        <v>38</v>
      </c>
      <c r="DS31" s="11" t="s">
        <v>38</v>
      </c>
      <c r="DT31" s="11">
        <v>490</v>
      </c>
      <c r="DU31" s="11">
        <v>14.1</v>
      </c>
      <c r="DV31" s="11">
        <v>85.9</v>
      </c>
      <c r="DW31" s="11" t="s">
        <v>38</v>
      </c>
      <c r="DX31" s="11" t="s">
        <v>38</v>
      </c>
      <c r="DY31" s="11" t="s">
        <v>38</v>
      </c>
      <c r="DZ31" s="11" t="s">
        <v>38</v>
      </c>
      <c r="EA31" s="11">
        <v>0</v>
      </c>
      <c r="EB31" s="7"/>
      <c r="EC31" s="7"/>
      <c r="ED31" s="125">
        <v>6</v>
      </c>
      <c r="EE31" s="125">
        <v>7.5</v>
      </c>
      <c r="EF31" s="7"/>
      <c r="EG31" s="9">
        <v>2</v>
      </c>
      <c r="EH31" s="9">
        <v>0</v>
      </c>
      <c r="EI31" s="9" t="s">
        <v>121</v>
      </c>
      <c r="EJ31" s="9" t="s">
        <v>121</v>
      </c>
      <c r="EK31" s="9" t="s">
        <v>121</v>
      </c>
      <c r="EL31" s="9">
        <v>2</v>
      </c>
      <c r="EM31" s="9" t="s">
        <v>38</v>
      </c>
      <c r="EN31" s="9">
        <v>2</v>
      </c>
      <c r="EO31" s="9">
        <v>2</v>
      </c>
      <c r="EP31" s="9" t="s">
        <v>38</v>
      </c>
      <c r="EQ31" s="9"/>
      <c r="ER31" s="328">
        <v>8644</v>
      </c>
      <c r="ES31" s="299">
        <v>75</v>
      </c>
      <c r="ET31" s="299">
        <v>34802</v>
      </c>
      <c r="EU31" s="299">
        <v>2</v>
      </c>
      <c r="EV31" s="433">
        <v>928.05333333333328</v>
      </c>
      <c r="EW31" s="468">
        <v>3977</v>
      </c>
      <c r="EX31" s="435">
        <v>106.05333333333333</v>
      </c>
      <c r="EY31" s="436">
        <v>795.4</v>
      </c>
      <c r="EZ31" s="452"/>
      <c r="FA31" s="351"/>
      <c r="FB31" s="351"/>
      <c r="FC31" s="220"/>
      <c r="FD31" s="658"/>
      <c r="FE31" s="659"/>
      <c r="FF31" s="660"/>
      <c r="FG31" s="661"/>
      <c r="FH31" s="612"/>
      <c r="FI31" s="612"/>
      <c r="FJ31" s="732"/>
      <c r="FK31" s="514"/>
      <c r="FL31" s="114"/>
      <c r="FM31" s="157">
        <v>11.427504166427218</v>
      </c>
      <c r="FN31" s="145">
        <f t="shared" si="18"/>
        <v>0.10605333333333333</v>
      </c>
      <c r="FO31" s="114"/>
      <c r="FP31" s="157">
        <v>11.427504166427218</v>
      </c>
      <c r="FQ31" s="145">
        <v>0.10605333333333333</v>
      </c>
      <c r="FR31" s="147">
        <f t="shared" si="19"/>
        <v>4.6203168217249182</v>
      </c>
      <c r="FS31" s="114"/>
      <c r="FT31" s="114"/>
      <c r="FU31" s="114"/>
      <c r="FV31" s="114"/>
      <c r="FW31" s="114"/>
      <c r="FX31" s="55"/>
      <c r="FY31" s="152"/>
      <c r="FZ31" s="213"/>
      <c r="GA31" s="214">
        <v>0.38571588134073009</v>
      </c>
      <c r="GB31" s="215"/>
      <c r="GC31" s="156"/>
      <c r="GD31" s="156"/>
      <c r="GE31" s="156"/>
      <c r="GF31" s="156"/>
      <c r="GG31" s="156"/>
      <c r="GH31" s="156"/>
      <c r="GI31" s="156"/>
      <c r="GJ31" s="156"/>
      <c r="GK31" s="156"/>
      <c r="GL31" s="156"/>
      <c r="GM31" s="156"/>
      <c r="GN31" s="156"/>
      <c r="GO31" s="156"/>
      <c r="GP31" s="156"/>
      <c r="GQ31" s="156"/>
      <c r="GR31" s="156"/>
      <c r="GS31" s="156"/>
      <c r="GT31" s="156"/>
      <c r="GU31" s="156"/>
      <c r="GV31" s="156"/>
      <c r="GW31" s="156"/>
      <c r="GX31" s="156"/>
      <c r="GY31" s="156"/>
      <c r="GZ31" s="156"/>
      <c r="HA31" s="156"/>
      <c r="HB31" s="156"/>
      <c r="HC31" s="156"/>
      <c r="HD31" s="156"/>
      <c r="HE31" s="156"/>
      <c r="HF31" s="156"/>
      <c r="HG31" s="156"/>
      <c r="HH31" s="156"/>
      <c r="HI31" s="156"/>
      <c r="HJ31" s="156"/>
      <c r="HK31" s="156"/>
      <c r="HL31" s="156"/>
      <c r="HM31" s="156"/>
      <c r="HN31" s="156"/>
      <c r="HO31" s="156"/>
      <c r="HP31" s="156"/>
      <c r="HQ31" s="156"/>
      <c r="HR31" s="156"/>
      <c r="HS31" s="156"/>
      <c r="HT31" s="156"/>
      <c r="HU31" s="156"/>
      <c r="HV31" s="156"/>
      <c r="HW31" s="156"/>
    </row>
    <row r="32" spans="1:231" x14ac:dyDescent="0.3">
      <c r="A32" s="7">
        <v>109</v>
      </c>
      <c r="B32" s="7">
        <f>COUNTIFS($D$3:D32,D32,$F$3:F32,F32)</f>
        <v>1</v>
      </c>
      <c r="C32" s="14">
        <v>8655</v>
      </c>
      <c r="D32" s="328" t="s">
        <v>1274</v>
      </c>
      <c r="E32" s="17" t="s">
        <v>1048</v>
      </c>
      <c r="F32" s="645">
        <v>5459171278</v>
      </c>
      <c r="G32" s="11">
        <v>64</v>
      </c>
      <c r="H32" s="17" t="s">
        <v>1102</v>
      </c>
      <c r="I32" s="379" t="s">
        <v>1275</v>
      </c>
      <c r="J32" s="380" t="s">
        <v>35</v>
      </c>
      <c r="K32" s="55" t="s">
        <v>36</v>
      </c>
      <c r="L32" s="11">
        <v>29</v>
      </c>
      <c r="M32" s="17">
        <v>1</v>
      </c>
      <c r="N32" s="17" t="s">
        <v>38</v>
      </c>
      <c r="O32" s="11"/>
      <c r="P32" s="17" t="s">
        <v>1046</v>
      </c>
      <c r="Q32" s="11"/>
      <c r="R32" s="11"/>
      <c r="S32" s="600" t="s">
        <v>447</v>
      </c>
      <c r="T32" s="453" t="s">
        <v>123</v>
      </c>
      <c r="U32" s="601" t="s">
        <v>124</v>
      </c>
      <c r="V32" s="602" t="s">
        <v>125</v>
      </c>
      <c r="W32" s="454" t="s">
        <v>126</v>
      </c>
      <c r="X32" s="453"/>
      <c r="Y32" s="453"/>
      <c r="Z32" s="455"/>
      <c r="AA32" s="646"/>
      <c r="AB32" s="275"/>
      <c r="AC32" s="628">
        <v>13766</v>
      </c>
      <c r="AD32" s="647">
        <v>344150</v>
      </c>
      <c r="AE32" s="648"/>
      <c r="AF32" s="648"/>
      <c r="AG32" s="504" t="s">
        <v>128</v>
      </c>
      <c r="AH32" s="557"/>
      <c r="AI32" s="7"/>
      <c r="AJ32" s="7"/>
      <c r="AK32" s="37"/>
      <c r="AL32" s="7"/>
      <c r="AM32" s="7"/>
      <c r="AN32" s="7"/>
      <c r="AO32" s="411">
        <v>14.1</v>
      </c>
      <c r="AP32" s="39">
        <v>62.4</v>
      </c>
      <c r="AQ32" s="40">
        <v>23.5</v>
      </c>
      <c r="AR32" s="41">
        <f t="shared" si="0"/>
        <v>100</v>
      </c>
      <c r="AS32" s="42">
        <f t="shared" si="1"/>
        <v>0.22596153846153846</v>
      </c>
      <c r="AT32" s="43">
        <f t="shared" si="2"/>
        <v>5.3100961538461542</v>
      </c>
      <c r="AU32" s="44">
        <f t="shared" si="3"/>
        <v>0.16414435389988358</v>
      </c>
      <c r="AV32" s="45">
        <v>12.633599999999999</v>
      </c>
      <c r="AW32" s="45">
        <f t="shared" si="4"/>
        <v>89.6</v>
      </c>
      <c r="AX32" s="46">
        <v>0.76139999999999997</v>
      </c>
      <c r="AY32" s="45">
        <v>5.4</v>
      </c>
      <c r="AZ32" s="9" t="s">
        <v>121</v>
      </c>
      <c r="BA32" s="235">
        <v>5</v>
      </c>
      <c r="BB32" s="48">
        <v>0.92</v>
      </c>
      <c r="BC32" s="317"/>
      <c r="BD32" s="317"/>
      <c r="BE32" s="7"/>
      <c r="BF32" s="7"/>
      <c r="BG32" s="7"/>
      <c r="BH32" s="7"/>
      <c r="BI32" s="48"/>
      <c r="BJ32" s="7">
        <v>45.7</v>
      </c>
      <c r="BK32" s="7">
        <v>54.1</v>
      </c>
      <c r="BL32" s="195">
        <v>0.84473197781885401</v>
      </c>
      <c r="BM32" s="79">
        <v>0.42</v>
      </c>
      <c r="BN32" s="80">
        <f t="shared" si="15"/>
        <v>2.978723404255319</v>
      </c>
      <c r="BO32" s="9" t="s">
        <v>121</v>
      </c>
      <c r="BP32" s="7">
        <v>1.6</v>
      </c>
      <c r="BQ32" s="48">
        <v>0.7</v>
      </c>
      <c r="BR32" s="81"/>
      <c r="BS32" s="80">
        <f t="shared" si="7"/>
        <v>80.099999999999994</v>
      </c>
      <c r="BT32" s="84">
        <v>91.8</v>
      </c>
      <c r="BU32" s="305">
        <v>46464</v>
      </c>
      <c r="BV32" s="84">
        <v>8.2000000000000028</v>
      </c>
      <c r="BW32" s="84">
        <v>56.490000000000009</v>
      </c>
      <c r="BX32" s="84">
        <v>54.9</v>
      </c>
      <c r="BY32" s="84">
        <v>34.200000000000003</v>
      </c>
      <c r="BZ32" s="84">
        <v>25.2</v>
      </c>
      <c r="CA32" s="84">
        <v>15.7</v>
      </c>
      <c r="CB32" s="84">
        <v>10.6</v>
      </c>
      <c r="CC32" s="84">
        <v>6.59</v>
      </c>
      <c r="CD32" s="84">
        <v>0.73</v>
      </c>
      <c r="CE32" s="7"/>
      <c r="CF32" s="7"/>
      <c r="CG32" s="7"/>
      <c r="CH32" s="7"/>
      <c r="CI32" s="7"/>
      <c r="CJ32" s="7"/>
      <c r="CK32" s="7"/>
      <c r="CL32" s="45">
        <f t="shared" si="6"/>
        <v>2.1785714285714284</v>
      </c>
      <c r="CM32" s="7"/>
      <c r="CN32" s="7"/>
      <c r="CO32" s="618"/>
      <c r="CP32" s="13"/>
      <c r="CQ32" s="13"/>
      <c r="CR32" s="13"/>
      <c r="CS32" s="13"/>
      <c r="CT32" s="13"/>
      <c r="CU32" s="13"/>
      <c r="CV32" s="13"/>
      <c r="CW32" s="36"/>
      <c r="CX32" s="7"/>
      <c r="CY32" s="121"/>
      <c r="CZ32" s="121">
        <v>3</v>
      </c>
      <c r="DA32" s="9" t="s">
        <v>17</v>
      </c>
      <c r="DB32" s="111" t="s">
        <v>17</v>
      </c>
      <c r="DC32" s="35"/>
      <c r="DD32" s="35"/>
      <c r="DE32" s="11"/>
      <c r="DF32" s="11"/>
      <c r="DG32" s="11"/>
      <c r="DH32" s="11"/>
      <c r="DI32" s="202" t="s">
        <v>294</v>
      </c>
      <c r="DJ32" s="287" t="s">
        <v>128</v>
      </c>
      <c r="DK32" s="245">
        <v>2</v>
      </c>
      <c r="DL32" s="7"/>
      <c r="DM32" s="7"/>
      <c r="DN32" s="7"/>
      <c r="DO32" s="7"/>
      <c r="DP32" s="7"/>
      <c r="DQ32" s="7"/>
      <c r="DR32" s="11">
        <v>2.65</v>
      </c>
      <c r="DS32" s="11" t="s">
        <v>38</v>
      </c>
      <c r="DT32" s="11">
        <v>266</v>
      </c>
      <c r="DU32" s="11">
        <v>22.5</v>
      </c>
      <c r="DV32" s="11">
        <v>77.5</v>
      </c>
      <c r="DW32" s="11" t="s">
        <v>38</v>
      </c>
      <c r="DX32" s="11" t="s">
        <v>38</v>
      </c>
      <c r="DY32" s="11" t="s">
        <v>38</v>
      </c>
      <c r="DZ32" s="11" t="s">
        <v>38</v>
      </c>
      <c r="EA32" s="11">
        <v>0</v>
      </c>
      <c r="EB32" s="7"/>
      <c r="EC32" s="7"/>
      <c r="ED32" s="125">
        <v>1</v>
      </c>
      <c r="EE32" s="125">
        <v>29</v>
      </c>
      <c r="EF32" s="7"/>
      <c r="EG32" s="7">
        <v>3</v>
      </c>
      <c r="EH32" s="9">
        <v>0</v>
      </c>
      <c r="EI32" s="9">
        <v>164</v>
      </c>
      <c r="EJ32" s="9">
        <v>90</v>
      </c>
      <c r="EK32" s="84">
        <f>EJ32/(EI32*EI32*0.01*0.01)</f>
        <v>33.462224866151104</v>
      </c>
      <c r="EL32" s="9">
        <v>1</v>
      </c>
      <c r="EM32" s="9" t="s">
        <v>38</v>
      </c>
      <c r="EN32" s="9">
        <v>3</v>
      </c>
      <c r="EO32" s="9">
        <v>1</v>
      </c>
      <c r="EP32" s="9">
        <v>4</v>
      </c>
      <c r="EQ32" s="288">
        <v>43026</v>
      </c>
      <c r="ER32" s="328">
        <v>8655</v>
      </c>
      <c r="ES32" s="476">
        <v>75</v>
      </c>
      <c r="ET32" s="476">
        <v>10568</v>
      </c>
      <c r="EU32" s="476">
        <v>2</v>
      </c>
      <c r="EV32" s="494">
        <v>281.81333333333333</v>
      </c>
      <c r="EW32" s="495">
        <v>1858</v>
      </c>
      <c r="EX32" s="496">
        <v>49.546666666666667</v>
      </c>
      <c r="EY32" s="489">
        <v>1436.8533333333332</v>
      </c>
      <c r="EZ32" s="215">
        <v>40</v>
      </c>
      <c r="FA32" s="628">
        <v>13766</v>
      </c>
      <c r="FB32" s="628">
        <v>1000</v>
      </c>
      <c r="FC32" s="55"/>
      <c r="FD32" s="629">
        <v>344.15</v>
      </c>
      <c r="FE32" s="630">
        <v>344.15</v>
      </c>
      <c r="FF32" s="631">
        <v>4.1750786963049062</v>
      </c>
      <c r="FG32" s="610"/>
      <c r="FH32" s="615"/>
      <c r="FI32" s="612"/>
      <c r="FJ32" s="616"/>
      <c r="FK32" s="514"/>
      <c r="FL32" s="114"/>
      <c r="FM32" s="157">
        <v>17.581377744133231</v>
      </c>
      <c r="FN32" s="145">
        <f t="shared" si="18"/>
        <v>4.9546666666666669E-2</v>
      </c>
      <c r="FO32" s="114"/>
      <c r="FP32" s="157">
        <v>17.581377744133231</v>
      </c>
      <c r="FQ32" s="145">
        <v>4.9546666666666669E-2</v>
      </c>
      <c r="FR32" s="147">
        <f t="shared" si="19"/>
        <v>5.3686759956942947</v>
      </c>
      <c r="FS32" s="114"/>
      <c r="FT32" s="114"/>
      <c r="FU32" s="114"/>
      <c r="FV32" s="114"/>
      <c r="FW32" s="114"/>
      <c r="FX32" s="55"/>
      <c r="FY32" s="152"/>
      <c r="FZ32" s="213"/>
      <c r="GA32" s="214">
        <v>2.0963015748665601</v>
      </c>
      <c r="GB32" s="215"/>
      <c r="GC32" s="156"/>
      <c r="GD32" s="156"/>
      <c r="GE32" s="156"/>
      <c r="GF32" s="156"/>
      <c r="GG32" s="156"/>
      <c r="GH32" s="156"/>
      <c r="GI32" s="156"/>
      <c r="GJ32" s="156"/>
      <c r="GK32" s="156"/>
      <c r="GL32" s="156"/>
      <c r="GM32" s="156"/>
      <c r="GN32" s="156"/>
      <c r="GO32" s="156"/>
      <c r="GP32" s="156"/>
      <c r="GQ32" s="156"/>
      <c r="GR32" s="156"/>
      <c r="GS32" s="156"/>
      <c r="GT32" s="156"/>
      <c r="GU32" s="156"/>
      <c r="GV32" s="156"/>
      <c r="GW32" s="156"/>
      <c r="GX32" s="156"/>
      <c r="GY32" s="156"/>
      <c r="GZ32" s="156"/>
      <c r="HA32" s="156"/>
      <c r="HB32" s="156"/>
      <c r="HC32" s="156"/>
      <c r="HD32" s="156"/>
      <c r="HE32" s="156"/>
      <c r="HF32" s="156"/>
      <c r="HG32" s="156"/>
      <c r="HH32" s="156"/>
      <c r="HI32" s="156"/>
      <c r="HJ32" s="156"/>
      <c r="HK32" s="156"/>
      <c r="HL32" s="156"/>
      <c r="HM32" s="156"/>
      <c r="HN32" s="156"/>
      <c r="HO32" s="156"/>
      <c r="HP32" s="156"/>
      <c r="HQ32" s="156"/>
      <c r="HR32" s="156"/>
      <c r="HS32" s="156"/>
      <c r="HT32" s="156"/>
      <c r="HU32" s="156"/>
      <c r="HV32" s="156"/>
      <c r="HW32" s="156"/>
    </row>
    <row r="33" spans="1:231" x14ac:dyDescent="0.3">
      <c r="A33" s="7">
        <v>120</v>
      </c>
      <c r="B33" s="7">
        <f>COUNTIFS($D$3:D33,D33,$F$3:F33,F33)</f>
        <v>1</v>
      </c>
      <c r="C33" s="14">
        <v>8707</v>
      </c>
      <c r="D33" s="328" t="s">
        <v>1267</v>
      </c>
      <c r="E33" s="17" t="s">
        <v>456</v>
      </c>
      <c r="F33" s="17">
        <v>515608112</v>
      </c>
      <c r="G33" s="11">
        <v>67</v>
      </c>
      <c r="H33" s="17" t="s">
        <v>714</v>
      </c>
      <c r="I33" s="379" t="s">
        <v>511</v>
      </c>
      <c r="J33" s="380" t="s">
        <v>35</v>
      </c>
      <c r="K33" s="55" t="s">
        <v>36</v>
      </c>
      <c r="L33" s="11">
        <v>10</v>
      </c>
      <c r="M33" s="17">
        <v>1</v>
      </c>
      <c r="N33" s="17" t="s">
        <v>38</v>
      </c>
      <c r="O33" s="11"/>
      <c r="P33" s="17"/>
      <c r="Q33" s="11"/>
      <c r="R33" s="11"/>
      <c r="S33" s="454" t="s">
        <v>124</v>
      </c>
      <c r="T33" s="453" t="s">
        <v>123</v>
      </c>
      <c r="U33" s="454" t="s">
        <v>124</v>
      </c>
      <c r="V33" s="614" t="s">
        <v>741</v>
      </c>
      <c r="W33" s="454" t="s">
        <v>124</v>
      </c>
      <c r="X33" s="454" t="s">
        <v>124</v>
      </c>
      <c r="Y33" s="454" t="s">
        <v>124</v>
      </c>
      <c r="Z33" s="863" t="s">
        <v>124</v>
      </c>
      <c r="AA33" s="476" t="s">
        <v>124</v>
      </c>
      <c r="AB33" s="20"/>
      <c r="AC33" s="351"/>
      <c r="AD33" s="352"/>
      <c r="AE33" s="353"/>
      <c r="AF33" s="353"/>
      <c r="AG33" s="504" t="s">
        <v>444</v>
      </c>
      <c r="AH33" s="557"/>
      <c r="AI33" s="7"/>
      <c r="AJ33" s="7"/>
      <c r="AK33" s="37">
        <v>3.6</v>
      </c>
      <c r="AL33" s="7"/>
      <c r="AM33" s="7"/>
      <c r="AN33" s="7"/>
      <c r="AO33" s="411">
        <v>30.9</v>
      </c>
      <c r="AP33" s="39">
        <v>62.6</v>
      </c>
      <c r="AQ33" s="40">
        <v>4.8899999999999997</v>
      </c>
      <c r="AR33" s="41">
        <f t="shared" si="0"/>
        <v>98.39</v>
      </c>
      <c r="AS33" s="42">
        <f t="shared" si="1"/>
        <v>0.4936102236421725</v>
      </c>
      <c r="AT33" s="43">
        <f t="shared" si="2"/>
        <v>2.4137539936102232</v>
      </c>
      <c r="AU33" s="44">
        <f t="shared" si="3"/>
        <v>0.45784560675655656</v>
      </c>
      <c r="AV33" s="45">
        <v>27.284699999999997</v>
      </c>
      <c r="AW33" s="45">
        <f t="shared" si="4"/>
        <v>88.3</v>
      </c>
      <c r="AX33" s="46">
        <v>2.0703</v>
      </c>
      <c r="AY33" s="45">
        <v>6.7</v>
      </c>
      <c r="AZ33" s="9" t="s">
        <v>121</v>
      </c>
      <c r="BA33" s="235">
        <v>43.3</v>
      </c>
      <c r="BB33" s="187" t="s">
        <v>121</v>
      </c>
      <c r="BC33" s="317"/>
      <c r="BD33" s="317"/>
      <c r="BE33" s="7"/>
      <c r="BF33" s="7"/>
      <c r="BG33" s="7"/>
      <c r="BH33" s="7"/>
      <c r="BI33" s="48"/>
      <c r="BJ33" s="7">
        <v>39.1</v>
      </c>
      <c r="BK33" s="7">
        <v>60.9</v>
      </c>
      <c r="BL33" s="195">
        <v>0.64203612479474548</v>
      </c>
      <c r="BM33" s="79" t="s">
        <v>121</v>
      </c>
      <c r="BN33" s="7" t="s">
        <v>121</v>
      </c>
      <c r="BO33" s="9" t="s">
        <v>121</v>
      </c>
      <c r="BP33" s="7">
        <v>4.3</v>
      </c>
      <c r="BQ33" s="48">
        <v>11.9</v>
      </c>
      <c r="BR33" s="81"/>
      <c r="BS33" s="80">
        <f t="shared" si="7"/>
        <v>47</v>
      </c>
      <c r="BT33" s="84">
        <v>88.4</v>
      </c>
      <c r="BU33" s="305">
        <v>37537</v>
      </c>
      <c r="BV33" s="84">
        <v>11.599999999999994</v>
      </c>
      <c r="BW33" s="564">
        <v>53.2</v>
      </c>
      <c r="BX33" s="84">
        <v>29</v>
      </c>
      <c r="BY33" s="84">
        <v>17.8</v>
      </c>
      <c r="BZ33" s="84">
        <v>18</v>
      </c>
      <c r="CA33" s="84">
        <v>11.1</v>
      </c>
      <c r="CB33" s="84">
        <v>39.5</v>
      </c>
      <c r="CC33" s="84">
        <v>24.3</v>
      </c>
      <c r="CD33" s="84">
        <v>2.16</v>
      </c>
      <c r="CE33" s="7"/>
      <c r="CF33" s="7"/>
      <c r="CG33" s="7"/>
      <c r="CH33" s="7"/>
      <c r="CI33" s="7"/>
      <c r="CJ33" s="7"/>
      <c r="CK33" s="7"/>
      <c r="CL33" s="45">
        <f t="shared" si="6"/>
        <v>1.6111111111111112</v>
      </c>
      <c r="CM33" s="7"/>
      <c r="CN33" s="7"/>
      <c r="CO33" s="605"/>
      <c r="CP33" s="606"/>
      <c r="CQ33" s="606"/>
      <c r="CR33" s="606"/>
      <c r="CS33" s="606"/>
      <c r="CT33" s="606"/>
      <c r="CU33" s="606"/>
      <c r="CV33" s="606"/>
      <c r="CW33" s="36"/>
      <c r="CX33" s="7"/>
      <c r="CY33" s="121" t="s">
        <v>510</v>
      </c>
      <c r="CZ33" s="121">
        <v>3</v>
      </c>
      <c r="DA33" s="9" t="s">
        <v>17</v>
      </c>
      <c r="DB33" s="111" t="s">
        <v>17</v>
      </c>
      <c r="DC33" s="35"/>
      <c r="DD33" s="35"/>
      <c r="DE33" s="11"/>
      <c r="DF33" s="11"/>
      <c r="DG33" s="11"/>
      <c r="DH33" s="11"/>
      <c r="DI33" s="202" t="s">
        <v>294</v>
      </c>
      <c r="DJ33" s="287" t="s">
        <v>444</v>
      </c>
      <c r="DK33" s="245">
        <v>2</v>
      </c>
      <c r="DL33" s="7"/>
      <c r="DM33" s="7"/>
      <c r="DN33" s="7"/>
      <c r="DO33" s="7"/>
      <c r="DP33" s="7"/>
      <c r="DQ33" s="7"/>
      <c r="DR33" s="11" t="s">
        <v>38</v>
      </c>
      <c r="DS33" s="11" t="s">
        <v>38</v>
      </c>
      <c r="DT33" s="11">
        <v>251</v>
      </c>
      <c r="DU33" s="11">
        <v>7.1</v>
      </c>
      <c r="DV33" s="11">
        <v>92.9</v>
      </c>
      <c r="DW33" s="11" t="s">
        <v>38</v>
      </c>
      <c r="DX33" s="11" t="s">
        <v>38</v>
      </c>
      <c r="DY33" s="11" t="s">
        <v>38</v>
      </c>
      <c r="DZ33" s="11" t="s">
        <v>38</v>
      </c>
      <c r="EA33" s="11">
        <v>0</v>
      </c>
      <c r="EB33" s="7"/>
      <c r="EC33" s="7"/>
      <c r="ED33" s="125">
        <v>1</v>
      </c>
      <c r="EE33" s="125">
        <v>10</v>
      </c>
      <c r="EF33" s="7"/>
      <c r="EG33" s="9">
        <v>2</v>
      </c>
      <c r="EH33" s="9">
        <v>0</v>
      </c>
      <c r="EI33" s="9">
        <v>164</v>
      </c>
      <c r="EJ33" s="9">
        <v>70</v>
      </c>
      <c r="EK33" s="84">
        <f>EJ33/(EI33*EI33*0.01*0.01)</f>
        <v>26.026174895895302</v>
      </c>
      <c r="EL33" s="9">
        <v>0</v>
      </c>
      <c r="EM33" s="9" t="s">
        <v>38</v>
      </c>
      <c r="EN33" s="9">
        <v>2</v>
      </c>
      <c r="EO33" s="9">
        <v>1</v>
      </c>
      <c r="EP33" s="9">
        <v>4</v>
      </c>
      <c r="EQ33" s="288">
        <v>43178</v>
      </c>
      <c r="ER33" s="328">
        <v>8707</v>
      </c>
      <c r="ES33" s="299">
        <v>75</v>
      </c>
      <c r="ET33" s="299">
        <v>37474</v>
      </c>
      <c r="EU33" s="299">
        <v>2</v>
      </c>
      <c r="EV33" s="433">
        <v>999.30666666666662</v>
      </c>
      <c r="EW33" s="468">
        <v>3295</v>
      </c>
      <c r="EX33" s="435">
        <v>87.86666666666666</v>
      </c>
      <c r="EY33" s="436">
        <v>878.66666666666663</v>
      </c>
      <c r="EZ33" s="452">
        <v>40</v>
      </c>
      <c r="FA33" s="351">
        <v>16896</v>
      </c>
      <c r="FB33" s="351">
        <v>350</v>
      </c>
      <c r="FC33" s="220"/>
      <c r="FD33" s="658">
        <v>422.4</v>
      </c>
      <c r="FE33" s="659">
        <v>147.84</v>
      </c>
      <c r="FF33" s="660">
        <v>5.9433621933621925</v>
      </c>
      <c r="FG33" s="661"/>
      <c r="FH33" s="612"/>
      <c r="FI33" s="612"/>
      <c r="FJ33" s="732"/>
      <c r="FK33" s="514"/>
      <c r="FL33" s="114"/>
      <c r="FM33" s="157">
        <v>8.792762982334418</v>
      </c>
      <c r="FN33" s="145">
        <f t="shared" si="18"/>
        <v>8.7866666666666662E-2</v>
      </c>
      <c r="FO33" s="114"/>
      <c r="FP33" s="157">
        <v>8.792762982334418</v>
      </c>
      <c r="FQ33" s="145">
        <v>8.7866666666666662E-2</v>
      </c>
      <c r="FR33" s="147">
        <f t="shared" si="19"/>
        <v>2.85660091047041</v>
      </c>
      <c r="FS33" s="114"/>
      <c r="FT33" s="114"/>
      <c r="FU33" s="114"/>
      <c r="FV33" s="114"/>
      <c r="FW33" s="114"/>
      <c r="FX33" s="55"/>
      <c r="FY33" s="152"/>
      <c r="FZ33" s="213"/>
      <c r="GA33" s="644">
        <v>0.21414698880000002</v>
      </c>
      <c r="GB33" s="215"/>
      <c r="GC33" s="156"/>
      <c r="GD33" s="156"/>
      <c r="GE33" s="156"/>
      <c r="GF33" s="156"/>
      <c r="GG33" s="156"/>
      <c r="GH33" s="156"/>
      <c r="GI33" s="156"/>
      <c r="GJ33" s="156"/>
      <c r="GK33" s="156"/>
      <c r="GL33" s="156"/>
      <c r="GM33" s="156"/>
      <c r="GN33" s="156"/>
      <c r="GO33" s="156"/>
      <c r="GP33" s="156"/>
      <c r="GQ33" s="156"/>
      <c r="GR33" s="156"/>
      <c r="GS33" s="156"/>
      <c r="GT33" s="156"/>
      <c r="GU33" s="156"/>
      <c r="GV33" s="156"/>
      <c r="GW33" s="156"/>
      <c r="GX33" s="156"/>
      <c r="GY33" s="156"/>
      <c r="GZ33" s="156"/>
      <c r="HA33" s="156"/>
      <c r="HB33" s="156"/>
      <c r="HC33" s="156"/>
      <c r="HD33" s="156"/>
      <c r="HE33" s="156"/>
      <c r="HF33" s="156"/>
      <c r="HG33" s="156"/>
      <c r="HH33" s="156"/>
      <c r="HI33" s="156"/>
      <c r="HJ33" s="156"/>
      <c r="HK33" s="156"/>
      <c r="HL33" s="156"/>
      <c r="HM33" s="156"/>
      <c r="HN33" s="156"/>
      <c r="HO33" s="156"/>
      <c r="HP33" s="156"/>
      <c r="HQ33" s="156"/>
      <c r="HR33" s="156"/>
      <c r="HS33" s="156"/>
      <c r="HT33" s="156"/>
      <c r="HU33" s="156"/>
      <c r="HV33" s="156"/>
      <c r="HW33" s="156"/>
    </row>
    <row r="34" spans="1:231" x14ac:dyDescent="0.3">
      <c r="A34" s="7">
        <v>135</v>
      </c>
      <c r="B34" s="7">
        <f>COUNTIFS($D$3:D34,D34,$F$3:F34,F34)</f>
        <v>1</v>
      </c>
      <c r="C34" s="14">
        <v>8785</v>
      </c>
      <c r="D34" s="328" t="s">
        <v>1329</v>
      </c>
      <c r="E34" s="17" t="s">
        <v>736</v>
      </c>
      <c r="F34" s="17">
        <v>536207267</v>
      </c>
      <c r="G34" s="11">
        <v>65</v>
      </c>
      <c r="H34" s="17" t="s">
        <v>1330</v>
      </c>
      <c r="I34" s="379" t="s">
        <v>511</v>
      </c>
      <c r="J34" s="380" t="s">
        <v>35</v>
      </c>
      <c r="K34" s="55" t="s">
        <v>36</v>
      </c>
      <c r="L34" s="11">
        <v>28</v>
      </c>
      <c r="M34" s="17" t="s">
        <v>493</v>
      </c>
      <c r="N34" s="17" t="s">
        <v>38</v>
      </c>
      <c r="O34" s="11"/>
      <c r="P34" s="17" t="s">
        <v>600</v>
      </c>
      <c r="Q34" s="11"/>
      <c r="R34" s="11"/>
      <c r="S34" s="770" t="s">
        <v>122</v>
      </c>
      <c r="T34" s="453" t="s">
        <v>123</v>
      </c>
      <c r="U34" s="601" t="s">
        <v>124</v>
      </c>
      <c r="V34" s="602" t="s">
        <v>125</v>
      </c>
      <c r="W34" s="454" t="s">
        <v>126</v>
      </c>
      <c r="X34" s="454" t="s">
        <v>124</v>
      </c>
      <c r="Y34" s="454" t="s">
        <v>124</v>
      </c>
      <c r="Z34" s="863" t="s">
        <v>124</v>
      </c>
      <c r="AA34" s="476" t="s">
        <v>124</v>
      </c>
      <c r="AB34" s="20"/>
      <c r="AC34" s="315"/>
      <c r="AD34" s="316"/>
      <c r="AE34" s="16" t="s">
        <v>124</v>
      </c>
      <c r="AF34" s="20"/>
      <c r="AG34" s="504" t="s">
        <v>128</v>
      </c>
      <c r="AH34" s="905"/>
      <c r="AI34" s="7"/>
      <c r="AJ34" s="7"/>
      <c r="AK34" s="189">
        <v>14.7</v>
      </c>
      <c r="AL34" s="7"/>
      <c r="AM34" s="7"/>
      <c r="AN34" s="7"/>
      <c r="AO34" s="934">
        <v>35.299999999999997</v>
      </c>
      <c r="AP34" s="39">
        <v>59.9</v>
      </c>
      <c r="AQ34" s="40">
        <v>4</v>
      </c>
      <c r="AR34" s="41">
        <f t="shared" si="0"/>
        <v>99.199999999999989</v>
      </c>
      <c r="AS34" s="42">
        <f t="shared" si="1"/>
        <v>0.58931552587646074</v>
      </c>
      <c r="AT34" s="43">
        <f t="shared" si="2"/>
        <v>2.357262103505843</v>
      </c>
      <c r="AU34" s="44">
        <f t="shared" si="3"/>
        <v>0.55242566510172142</v>
      </c>
      <c r="AV34" s="45">
        <v>31.593499999999999</v>
      </c>
      <c r="AW34" s="45">
        <f t="shared" si="4"/>
        <v>89.5</v>
      </c>
      <c r="AX34" s="46">
        <v>1.9414999999999998</v>
      </c>
      <c r="AY34" s="45">
        <v>5.5</v>
      </c>
      <c r="AZ34" s="9" t="s">
        <v>121</v>
      </c>
      <c r="BA34" s="47">
        <v>0.9</v>
      </c>
      <c r="BB34" s="187">
        <v>0.18</v>
      </c>
      <c r="BC34" s="317"/>
      <c r="BD34" s="317"/>
      <c r="BE34" s="7"/>
      <c r="BF34" s="7"/>
      <c r="BG34" s="7"/>
      <c r="BH34" s="7"/>
      <c r="BI34" s="48"/>
      <c r="BJ34" s="7">
        <v>45.8</v>
      </c>
      <c r="BK34" s="7">
        <v>54.6</v>
      </c>
      <c r="BL34" s="195">
        <v>0.83882783882783873</v>
      </c>
      <c r="BM34" s="79">
        <v>0.1</v>
      </c>
      <c r="BN34" s="80">
        <f>BM34*100/AO34</f>
        <v>0.28328611898016998</v>
      </c>
      <c r="BO34" s="9" t="s">
        <v>121</v>
      </c>
      <c r="BP34" s="7">
        <v>1</v>
      </c>
      <c r="BQ34" s="48">
        <v>0.9</v>
      </c>
      <c r="BR34" s="81"/>
      <c r="BS34" s="80">
        <f t="shared" si="7"/>
        <v>35.1</v>
      </c>
      <c r="BT34" s="84">
        <v>93.5</v>
      </c>
      <c r="BU34" s="305">
        <v>32763</v>
      </c>
      <c r="BV34" s="84">
        <v>6.5</v>
      </c>
      <c r="BW34" s="346">
        <v>55.3</v>
      </c>
      <c r="BX34" s="84">
        <v>17.5</v>
      </c>
      <c r="BY34" s="84">
        <v>10.5</v>
      </c>
      <c r="BZ34" s="84">
        <v>17.600000000000001</v>
      </c>
      <c r="CA34" s="84">
        <v>10.5</v>
      </c>
      <c r="CB34" s="84">
        <v>57.3</v>
      </c>
      <c r="CC34" s="84">
        <v>34.299999999999997</v>
      </c>
      <c r="CD34" s="84">
        <v>2.86</v>
      </c>
      <c r="CE34" s="7"/>
      <c r="CF34" s="7"/>
      <c r="CG34" s="7"/>
      <c r="CH34" s="7"/>
      <c r="CI34" s="7"/>
      <c r="CJ34" s="7"/>
      <c r="CK34" s="7"/>
      <c r="CL34" s="45">
        <f t="shared" si="6"/>
        <v>0.99431818181818177</v>
      </c>
      <c r="CM34" s="7"/>
      <c r="CN34" s="7"/>
      <c r="CO34" s="605"/>
      <c r="CP34" s="606"/>
      <c r="CQ34" s="606"/>
      <c r="CR34" s="606"/>
      <c r="CS34" s="606"/>
      <c r="CT34" s="606"/>
      <c r="CU34" s="606"/>
      <c r="CV34" s="606"/>
      <c r="CW34" s="36"/>
      <c r="CX34" s="7"/>
      <c r="CY34" s="121"/>
      <c r="CZ34" s="121">
        <v>3</v>
      </c>
      <c r="DA34" s="9" t="s">
        <v>17</v>
      </c>
      <c r="DB34" s="111" t="s">
        <v>17</v>
      </c>
      <c r="DC34" s="35"/>
      <c r="DD34" s="35"/>
      <c r="DE34" s="11"/>
      <c r="DF34" s="11"/>
      <c r="DG34" s="11"/>
      <c r="DH34" s="11"/>
      <c r="DI34" s="202" t="s">
        <v>294</v>
      </c>
      <c r="DJ34" s="287" t="s">
        <v>128</v>
      </c>
      <c r="DK34" s="245">
        <v>2</v>
      </c>
      <c r="DL34" s="7"/>
      <c r="DM34" s="7"/>
      <c r="DN34" s="7"/>
      <c r="DO34" s="7"/>
      <c r="DP34" s="7"/>
      <c r="DQ34" s="7"/>
      <c r="DR34" s="11" t="s">
        <v>38</v>
      </c>
      <c r="DS34" s="11" t="s">
        <v>38</v>
      </c>
      <c r="DT34" s="11">
        <v>310</v>
      </c>
      <c r="DU34" s="11">
        <v>22.3</v>
      </c>
      <c r="DV34" s="11">
        <v>77.7</v>
      </c>
      <c r="DW34" s="11" t="s">
        <v>38</v>
      </c>
      <c r="DX34" s="11" t="s">
        <v>38</v>
      </c>
      <c r="DY34" s="11" t="s">
        <v>38</v>
      </c>
      <c r="DZ34" s="11" t="s">
        <v>38</v>
      </c>
      <c r="EA34" s="11">
        <v>0</v>
      </c>
      <c r="EB34" s="7"/>
      <c r="EC34" s="7"/>
      <c r="ED34" s="125" t="s">
        <v>493</v>
      </c>
      <c r="EE34" s="125">
        <v>28</v>
      </c>
      <c r="EF34" s="7"/>
      <c r="EG34" s="7">
        <v>3</v>
      </c>
      <c r="EH34" s="9">
        <v>0</v>
      </c>
      <c r="EI34" s="9">
        <v>169</v>
      </c>
      <c r="EJ34" s="9">
        <v>95</v>
      </c>
      <c r="EK34" s="84">
        <f>EJ34/(EI34*EI34*0.01*0.01)</f>
        <v>33.26214068134869</v>
      </c>
      <c r="EL34" s="9">
        <v>2</v>
      </c>
      <c r="EM34" s="9" t="s">
        <v>38</v>
      </c>
      <c r="EN34" s="9">
        <v>2</v>
      </c>
      <c r="EO34" s="9">
        <v>1</v>
      </c>
      <c r="EP34" s="565" t="s">
        <v>38</v>
      </c>
      <c r="EQ34" s="9"/>
      <c r="ER34" s="328">
        <v>8785</v>
      </c>
      <c r="ES34" s="299">
        <v>75</v>
      </c>
      <c r="ET34" s="299">
        <v>34025</v>
      </c>
      <c r="EU34" s="299">
        <v>2</v>
      </c>
      <c r="EV34" s="433">
        <v>907.33333333333337</v>
      </c>
      <c r="EW34" s="468">
        <v>3792</v>
      </c>
      <c r="EX34" s="435">
        <v>101.12</v>
      </c>
      <c r="EY34" s="436">
        <v>2831.36</v>
      </c>
      <c r="EZ34" s="173">
        <v>40</v>
      </c>
      <c r="FA34" s="351">
        <v>36160</v>
      </c>
      <c r="FB34" s="351">
        <v>1000</v>
      </c>
      <c r="FC34" s="220"/>
      <c r="FD34" s="658">
        <v>904</v>
      </c>
      <c r="FE34" s="659">
        <v>904</v>
      </c>
      <c r="FF34" s="660">
        <v>3.1320353982300886</v>
      </c>
      <c r="FG34" s="661"/>
      <c r="FH34" s="612"/>
      <c r="FI34" s="612"/>
      <c r="FJ34" s="732"/>
      <c r="FK34" s="514"/>
      <c r="FL34" s="505"/>
      <c r="FM34" s="157">
        <v>11.144746509919177</v>
      </c>
      <c r="FN34" s="145">
        <f t="shared" si="18"/>
        <v>0.10112</v>
      </c>
      <c r="FO34" s="114"/>
      <c r="FP34" s="157">
        <v>11.144746509919177</v>
      </c>
      <c r="FQ34" s="145">
        <v>0.10112</v>
      </c>
      <c r="FR34" s="147">
        <f t="shared" si="19"/>
        <v>3.0656645569620253</v>
      </c>
      <c r="FS34" s="114"/>
      <c r="FT34" s="114"/>
      <c r="FU34" s="114"/>
      <c r="FV34" s="114"/>
      <c r="FW34" s="114"/>
      <c r="FX34" s="55"/>
      <c r="FY34" s="152"/>
      <c r="FZ34" s="213"/>
      <c r="GA34" s="214">
        <v>1.6278474602000004</v>
      </c>
      <c r="GB34" s="215"/>
      <c r="GC34" s="156"/>
      <c r="GD34" s="156"/>
      <c r="GE34" s="156"/>
      <c r="GF34" s="156"/>
      <c r="GG34" s="156"/>
      <c r="GH34" s="156"/>
      <c r="GI34" s="156"/>
      <c r="GJ34" s="156"/>
      <c r="GK34" s="156"/>
      <c r="GL34" s="156"/>
      <c r="GM34" s="156"/>
      <c r="GN34" s="156"/>
      <c r="GO34" s="156"/>
      <c r="GP34" s="156"/>
      <c r="GQ34" s="156"/>
      <c r="GR34" s="156"/>
      <c r="GS34" s="156"/>
      <c r="GT34" s="156"/>
      <c r="GU34" s="156"/>
      <c r="GV34" s="156"/>
      <c r="GW34" s="156"/>
      <c r="GX34" s="156"/>
      <c r="GY34" s="156"/>
      <c r="GZ34" s="156"/>
      <c r="HA34" s="156"/>
      <c r="HB34" s="156"/>
      <c r="HC34" s="156"/>
      <c r="HD34" s="156"/>
      <c r="HE34" s="156"/>
      <c r="HF34" s="156"/>
      <c r="HG34" s="156"/>
      <c r="HH34" s="156"/>
      <c r="HI34" s="156"/>
      <c r="HJ34" s="156"/>
      <c r="HK34" s="156"/>
      <c r="HL34" s="156"/>
      <c r="HM34" s="156"/>
      <c r="HN34" s="156"/>
      <c r="HO34" s="156"/>
      <c r="HP34" s="156"/>
      <c r="HQ34" s="156"/>
      <c r="HR34" s="156"/>
      <c r="HS34" s="156"/>
      <c r="HT34" s="156"/>
      <c r="HU34" s="156"/>
      <c r="HV34" s="156"/>
      <c r="HW34" s="156"/>
    </row>
    <row r="35" spans="1:231" x14ac:dyDescent="0.3">
      <c r="A35" s="7">
        <v>147</v>
      </c>
      <c r="B35" s="7">
        <f>COUNTIFS($D$3:D35,D35,$F$3:F35,F35)</f>
        <v>1</v>
      </c>
      <c r="C35" s="14">
        <v>8823</v>
      </c>
      <c r="D35" s="328" t="s">
        <v>1325</v>
      </c>
      <c r="E35" s="17" t="s">
        <v>564</v>
      </c>
      <c r="F35" s="17">
        <v>5807071039</v>
      </c>
      <c r="G35" s="11">
        <v>60</v>
      </c>
      <c r="H35" s="17" t="s">
        <v>1326</v>
      </c>
      <c r="I35" s="379" t="s">
        <v>513</v>
      </c>
      <c r="J35" s="380" t="s">
        <v>35</v>
      </c>
      <c r="K35" s="55" t="s">
        <v>36</v>
      </c>
      <c r="L35" s="11">
        <v>41</v>
      </c>
      <c r="M35" s="17">
        <v>1</v>
      </c>
      <c r="N35" s="17" t="s">
        <v>38</v>
      </c>
      <c r="O35" s="11"/>
      <c r="P35" s="17" t="s">
        <v>718</v>
      </c>
      <c r="Q35" s="11"/>
      <c r="R35" s="11"/>
      <c r="S35" s="770" t="s">
        <v>122</v>
      </c>
      <c r="T35" s="453" t="s">
        <v>123</v>
      </c>
      <c r="U35" s="601" t="s">
        <v>124</v>
      </c>
      <c r="V35" s="602" t="s">
        <v>125</v>
      </c>
      <c r="W35" s="454" t="s">
        <v>126</v>
      </c>
      <c r="X35" s="454" t="s">
        <v>124</v>
      </c>
      <c r="Y35" s="454" t="s">
        <v>124</v>
      </c>
      <c r="Z35" s="863" t="s">
        <v>124</v>
      </c>
      <c r="AA35" s="476" t="s">
        <v>124</v>
      </c>
      <c r="AB35" s="20"/>
      <c r="AC35" s="315"/>
      <c r="AD35" s="316"/>
      <c r="AE35" s="16">
        <v>0</v>
      </c>
      <c r="AF35" s="20">
        <v>0</v>
      </c>
      <c r="AG35" s="504" t="s">
        <v>444</v>
      </c>
      <c r="AH35" s="905"/>
      <c r="AI35" s="7"/>
      <c r="AJ35" s="7"/>
      <c r="AK35" s="189">
        <v>32</v>
      </c>
      <c r="AL35" s="7"/>
      <c r="AM35" s="7"/>
      <c r="AN35" s="7"/>
      <c r="AO35" s="411">
        <v>27.1</v>
      </c>
      <c r="AP35" s="39">
        <v>60.3</v>
      </c>
      <c r="AQ35" s="40">
        <v>10.4</v>
      </c>
      <c r="AR35" s="41">
        <f t="shared" ref="AR35:AR66" si="20">AO35+AP35+AQ35</f>
        <v>97.800000000000011</v>
      </c>
      <c r="AS35" s="42">
        <f t="shared" ref="AS35:AS66" si="21">AO35/AP35</f>
        <v>0.44941956882255396</v>
      </c>
      <c r="AT35" s="43">
        <f t="shared" ref="AT35:AT66" si="22">AO35/AP35*AQ35</f>
        <v>4.6739635157545614</v>
      </c>
      <c r="AU35" s="44">
        <f t="shared" ref="AU35:AU66" si="23">AO35/(AP35+AQ35)</f>
        <v>0.38330975954738333</v>
      </c>
      <c r="AV35" s="45">
        <v>24.959099999999999</v>
      </c>
      <c r="AW35" s="45">
        <f t="shared" ref="AW35:AW66" si="24">95-AY35</f>
        <v>92.1</v>
      </c>
      <c r="AX35" s="46">
        <v>0.78590000000000004</v>
      </c>
      <c r="AY35" s="45">
        <v>2.9</v>
      </c>
      <c r="AZ35" s="9" t="s">
        <v>121</v>
      </c>
      <c r="BA35" s="47">
        <v>12.6</v>
      </c>
      <c r="BB35" s="187">
        <v>0.34</v>
      </c>
      <c r="BC35" s="317"/>
      <c r="BD35" s="317"/>
      <c r="BE35" s="7"/>
      <c r="BF35" s="7"/>
      <c r="BG35" s="7"/>
      <c r="BH35" s="7"/>
      <c r="BI35" s="48"/>
      <c r="BJ35" s="7">
        <v>48.3</v>
      </c>
      <c r="BK35" s="7">
        <v>50.8</v>
      </c>
      <c r="BL35" s="195">
        <v>0.95078740157480313</v>
      </c>
      <c r="BM35" s="79">
        <v>0.4</v>
      </c>
      <c r="BN35" s="80">
        <f>BM35*100/AO35</f>
        <v>1.4760147601476015</v>
      </c>
      <c r="BO35" s="9" t="s">
        <v>121</v>
      </c>
      <c r="BP35" s="7">
        <v>3.6</v>
      </c>
      <c r="BQ35" s="194">
        <v>3.1</v>
      </c>
      <c r="BR35" s="81"/>
      <c r="BS35" s="80">
        <f t="shared" si="7"/>
        <v>58.099999999999994</v>
      </c>
      <c r="BT35" s="84">
        <v>94.5</v>
      </c>
      <c r="BU35" s="305">
        <v>65894</v>
      </c>
      <c r="BV35" s="84">
        <v>5.5</v>
      </c>
      <c r="BW35" s="561">
        <v>56.4</v>
      </c>
      <c r="BX35" s="84">
        <v>28.4</v>
      </c>
      <c r="BY35" s="84">
        <v>17.100000000000001</v>
      </c>
      <c r="BZ35" s="84">
        <v>29.7</v>
      </c>
      <c r="CA35" s="84">
        <v>17.899999999999999</v>
      </c>
      <c r="CB35" s="84">
        <v>35.4</v>
      </c>
      <c r="CC35" s="84">
        <v>21.4</v>
      </c>
      <c r="CD35" s="84">
        <v>1.71</v>
      </c>
      <c r="CE35" s="7"/>
      <c r="CF35" s="7"/>
      <c r="CG35" s="7"/>
      <c r="CH35" s="7"/>
      <c r="CI35" s="7"/>
      <c r="CJ35" s="7"/>
      <c r="CK35" s="7"/>
      <c r="CL35" s="45">
        <f t="shared" ref="CL35:CL66" si="25">BX35/BZ35</f>
        <v>0.95622895622895621</v>
      </c>
      <c r="CM35" s="7"/>
      <c r="CN35" s="7"/>
      <c r="CO35" s="605"/>
      <c r="CP35" s="606"/>
      <c r="CQ35" s="606"/>
      <c r="CR35" s="606"/>
      <c r="CS35" s="606"/>
      <c r="CT35" s="606"/>
      <c r="CU35" s="606"/>
      <c r="CV35" s="606"/>
      <c r="CW35" s="36"/>
      <c r="CX35" s="7"/>
      <c r="CY35" s="121"/>
      <c r="CZ35" s="121">
        <v>3</v>
      </c>
      <c r="DA35" s="9" t="s">
        <v>884</v>
      </c>
      <c r="DB35" s="111" t="s">
        <v>884</v>
      </c>
      <c r="DC35" s="35"/>
      <c r="DD35" s="35"/>
      <c r="DE35" s="11"/>
      <c r="DF35" s="11"/>
      <c r="DG35" s="11"/>
      <c r="DH35" s="11"/>
      <c r="DI35" s="243" t="s">
        <v>297</v>
      </c>
      <c r="DJ35" s="287" t="s">
        <v>444</v>
      </c>
      <c r="DK35" s="245">
        <v>2</v>
      </c>
      <c r="DL35" s="7"/>
      <c r="DM35" s="49"/>
      <c r="DN35" s="7"/>
      <c r="DO35" s="7"/>
      <c r="DP35" s="7"/>
      <c r="DQ35" s="7"/>
      <c r="DR35" s="11" t="s">
        <v>38</v>
      </c>
      <c r="DS35" s="11" t="s">
        <v>38</v>
      </c>
      <c r="DT35" s="11">
        <v>464</v>
      </c>
      <c r="DU35" s="11">
        <v>8</v>
      </c>
      <c r="DV35" s="11">
        <v>92</v>
      </c>
      <c r="DW35" s="11" t="s">
        <v>38</v>
      </c>
      <c r="DX35" s="11" t="s">
        <v>38</v>
      </c>
      <c r="DY35" s="11" t="s">
        <v>38</v>
      </c>
      <c r="DZ35" s="11" t="s">
        <v>38</v>
      </c>
      <c r="EA35" s="11" t="s">
        <v>1327</v>
      </c>
      <c r="EB35" s="7"/>
      <c r="EC35" s="7"/>
      <c r="ED35" s="125">
        <v>1</v>
      </c>
      <c r="EE35" s="125">
        <v>41</v>
      </c>
      <c r="EF35" s="7"/>
      <c r="EG35" s="7">
        <v>3</v>
      </c>
      <c r="EH35" s="9">
        <v>1</v>
      </c>
      <c r="EI35" s="9">
        <v>188</v>
      </c>
      <c r="EJ35" s="9">
        <v>120</v>
      </c>
      <c r="EK35" s="84">
        <f>EJ35/(EI35*EI35*0.01*0.01)</f>
        <v>33.952014486192844</v>
      </c>
      <c r="EL35" s="9">
        <v>1</v>
      </c>
      <c r="EM35" s="9" t="s">
        <v>38</v>
      </c>
      <c r="EN35" s="9">
        <v>3</v>
      </c>
      <c r="EO35" s="9">
        <v>1</v>
      </c>
      <c r="EP35" s="9">
        <v>1</v>
      </c>
      <c r="EQ35" s="795" t="s">
        <v>1328</v>
      </c>
      <c r="ER35" s="328">
        <v>8823</v>
      </c>
      <c r="ES35" s="467">
        <v>50</v>
      </c>
      <c r="ET35" s="299">
        <v>20062</v>
      </c>
      <c r="EU35" s="299">
        <v>2</v>
      </c>
      <c r="EV35" s="433">
        <v>802.48</v>
      </c>
      <c r="EW35" s="468">
        <v>8876</v>
      </c>
      <c r="EX35" s="435">
        <v>355.04</v>
      </c>
      <c r="EY35" s="436">
        <v>14556.640000000001</v>
      </c>
      <c r="EZ35" s="657">
        <v>22</v>
      </c>
      <c r="FA35" s="351">
        <v>9468</v>
      </c>
      <c r="FB35" s="351">
        <v>3000</v>
      </c>
      <c r="FC35" s="220"/>
      <c r="FD35" s="658">
        <v>430.36363636363637</v>
      </c>
      <c r="FE35" s="659">
        <v>1291.0909090909092</v>
      </c>
      <c r="FF35" s="660">
        <v>11.274682439093084</v>
      </c>
      <c r="FG35" s="661"/>
      <c r="FH35" s="612"/>
      <c r="FI35" s="612"/>
      <c r="FJ35" s="732"/>
      <c r="FK35" s="514"/>
      <c r="FL35" s="505"/>
      <c r="FM35" s="157">
        <v>44.242847173761341</v>
      </c>
      <c r="FN35" s="145">
        <f t="shared" si="18"/>
        <v>0.35504000000000002</v>
      </c>
      <c r="FO35" s="114"/>
      <c r="FP35" s="157">
        <v>44.242847173761341</v>
      </c>
      <c r="FQ35" s="145">
        <v>0.35504000000000002</v>
      </c>
      <c r="FR35" s="147">
        <f t="shared" si="19"/>
        <v>1.3068949977467328</v>
      </c>
      <c r="FS35" s="49"/>
      <c r="FT35" s="112"/>
      <c r="FU35" s="7"/>
      <c r="FV35" s="112"/>
      <c r="FW35" s="112"/>
      <c r="FX35" s="262"/>
      <c r="FY35" s="152"/>
      <c r="FZ35" s="263"/>
      <c r="GA35" s="214">
        <v>5.9069887362499998</v>
      </c>
      <c r="GB35" s="264"/>
      <c r="GC35" s="156"/>
      <c r="GD35" s="156"/>
      <c r="GE35" s="156"/>
      <c r="GF35" s="156"/>
      <c r="GG35" s="156"/>
      <c r="GH35" s="156"/>
      <c r="GI35" s="156"/>
      <c r="GJ35" s="156"/>
      <c r="GK35" s="156"/>
      <c r="GL35" s="156"/>
      <c r="GM35" s="156"/>
      <c r="GN35" s="156"/>
      <c r="GO35" s="156"/>
      <c r="GP35" s="156"/>
      <c r="GQ35" s="156"/>
      <c r="GR35" s="156"/>
      <c r="GS35" s="156"/>
      <c r="GT35" s="156"/>
      <c r="GU35" s="156"/>
      <c r="GV35" s="156"/>
      <c r="GW35" s="156"/>
      <c r="GX35" s="156"/>
      <c r="GY35" s="156"/>
      <c r="GZ35" s="156"/>
      <c r="HA35" s="156"/>
      <c r="HB35" s="156"/>
      <c r="HC35" s="156"/>
      <c r="HD35" s="156"/>
      <c r="HE35" s="156"/>
      <c r="HF35" s="156"/>
      <c r="HG35" s="156"/>
      <c r="HH35" s="156"/>
      <c r="HI35" s="156"/>
      <c r="HJ35" s="156"/>
      <c r="HK35" s="156"/>
      <c r="HL35" s="156"/>
      <c r="HM35" s="156"/>
      <c r="HN35" s="156"/>
      <c r="HO35" s="156"/>
      <c r="HP35" s="156"/>
      <c r="HQ35" s="156"/>
      <c r="HR35" s="156"/>
      <c r="HS35" s="156"/>
      <c r="HT35" s="156"/>
      <c r="HU35" s="156"/>
      <c r="HV35" s="156"/>
      <c r="HW35" s="156"/>
    </row>
    <row r="36" spans="1:231" x14ac:dyDescent="0.3">
      <c r="A36" s="7">
        <v>183</v>
      </c>
      <c r="B36" s="7">
        <f>COUNTIFS($D$3:D36,D36,$F$3:F36,F36)</f>
        <v>1</v>
      </c>
      <c r="C36" s="14">
        <v>9119</v>
      </c>
      <c r="D36" s="328" t="s">
        <v>953</v>
      </c>
      <c r="E36" s="17" t="s">
        <v>490</v>
      </c>
      <c r="F36" s="330">
        <v>6062131141</v>
      </c>
      <c r="G36" s="11">
        <v>58</v>
      </c>
      <c r="H36" s="17" t="s">
        <v>1002</v>
      </c>
      <c r="I36" s="379" t="s">
        <v>1003</v>
      </c>
      <c r="J36" s="380" t="s">
        <v>35</v>
      </c>
      <c r="K36" s="55" t="s">
        <v>36</v>
      </c>
      <c r="L36" s="17">
        <v>11</v>
      </c>
      <c r="M36" s="17" t="s">
        <v>554</v>
      </c>
      <c r="N36" s="17" t="s">
        <v>38</v>
      </c>
      <c r="O36" s="11"/>
      <c r="P36" s="17" t="s">
        <v>682</v>
      </c>
      <c r="Q36" s="11"/>
      <c r="R36" s="11"/>
      <c r="S36" s="454" t="s">
        <v>124</v>
      </c>
      <c r="T36" s="453" t="s">
        <v>123</v>
      </c>
      <c r="U36" s="601" t="s">
        <v>124</v>
      </c>
      <c r="V36" s="614" t="s">
        <v>741</v>
      </c>
      <c r="W36" s="454" t="s">
        <v>124</v>
      </c>
      <c r="X36" s="454" t="s">
        <v>124</v>
      </c>
      <c r="Y36" s="454" t="s">
        <v>124</v>
      </c>
      <c r="Z36" s="469"/>
      <c r="AA36" s="476" t="s">
        <v>124</v>
      </c>
      <c r="AB36" s="20"/>
      <c r="AC36" s="56">
        <v>42243</v>
      </c>
      <c r="AD36" s="57">
        <v>211.2</v>
      </c>
      <c r="AE36" s="56" t="s">
        <v>124</v>
      </c>
      <c r="AF36" s="56" t="s">
        <v>124</v>
      </c>
      <c r="AG36" s="504" t="s">
        <v>128</v>
      </c>
      <c r="AH36" s="7"/>
      <c r="AI36" s="189"/>
      <c r="AJ36" s="189"/>
      <c r="AK36" s="189"/>
      <c r="AL36" s="189"/>
      <c r="AM36" s="189"/>
      <c r="AN36" s="7"/>
      <c r="AO36" s="411">
        <v>11.5</v>
      </c>
      <c r="AP36" s="39">
        <v>75.3</v>
      </c>
      <c r="AQ36" s="40">
        <v>11.4</v>
      </c>
      <c r="AR36" s="41">
        <f t="shared" si="20"/>
        <v>98.2</v>
      </c>
      <c r="AS36" s="42">
        <f t="shared" si="21"/>
        <v>0.15272244355909695</v>
      </c>
      <c r="AT36" s="43">
        <f t="shared" si="22"/>
        <v>1.7410358565737052</v>
      </c>
      <c r="AU36" s="44">
        <f t="shared" si="23"/>
        <v>0.13264129181084197</v>
      </c>
      <c r="AV36" s="45">
        <v>9.8439999999999994</v>
      </c>
      <c r="AW36" s="45">
        <f t="shared" si="24"/>
        <v>85.6</v>
      </c>
      <c r="AX36" s="46">
        <v>1.0810000000000002</v>
      </c>
      <c r="AY36" s="45">
        <v>9.4</v>
      </c>
      <c r="AZ36" s="9" t="s">
        <v>121</v>
      </c>
      <c r="BA36" s="47">
        <v>5.9</v>
      </c>
      <c r="BB36" s="187" t="s">
        <v>121</v>
      </c>
      <c r="BC36" s="317"/>
      <c r="BD36" s="317"/>
      <c r="BE36" s="7"/>
      <c r="BF36" s="7"/>
      <c r="BG36" s="7"/>
      <c r="BH36" s="7"/>
      <c r="BI36" s="48"/>
      <c r="BJ36" s="7">
        <v>22.2</v>
      </c>
      <c r="BK36" s="7">
        <v>77.8</v>
      </c>
      <c r="BL36" s="78">
        <v>0.28534704370179947</v>
      </c>
      <c r="BM36" s="79" t="s">
        <v>121</v>
      </c>
      <c r="BN36" s="7" t="s">
        <v>121</v>
      </c>
      <c r="BO36" s="9" t="s">
        <v>121</v>
      </c>
      <c r="BP36" s="7">
        <v>9.6</v>
      </c>
      <c r="BQ36" s="48">
        <v>23.7</v>
      </c>
      <c r="BR36" s="81"/>
      <c r="BS36" s="80">
        <f t="shared" si="7"/>
        <v>69</v>
      </c>
      <c r="BT36" s="80">
        <v>96.8</v>
      </c>
      <c r="BU36" s="305">
        <v>73652</v>
      </c>
      <c r="BV36" s="80">
        <v>3.2000000000000028</v>
      </c>
      <c r="BW36" s="80">
        <v>72.099999999999994</v>
      </c>
      <c r="BX36" s="80">
        <v>36.299999999999997</v>
      </c>
      <c r="BY36" s="80">
        <v>27.4</v>
      </c>
      <c r="BZ36" s="80">
        <v>32.700000000000003</v>
      </c>
      <c r="CA36" s="80">
        <v>24.6</v>
      </c>
      <c r="CB36" s="80">
        <v>26.6</v>
      </c>
      <c r="CC36" s="80">
        <v>20.100000000000001</v>
      </c>
      <c r="CD36" s="80">
        <v>0.2</v>
      </c>
      <c r="CE36" s="7"/>
      <c r="CF36" s="7"/>
      <c r="CG36" s="7"/>
      <c r="CH36" s="7"/>
      <c r="CI36" s="7"/>
      <c r="CJ36" s="7"/>
      <c r="CK36" s="7"/>
      <c r="CL36" s="45">
        <f t="shared" si="25"/>
        <v>1.1100917431192658</v>
      </c>
      <c r="CM36" s="7"/>
      <c r="CN36" s="7"/>
      <c r="CO36" s="605"/>
      <c r="CP36" s="606"/>
      <c r="CQ36" s="606"/>
      <c r="CR36" s="606"/>
      <c r="CS36" s="606"/>
      <c r="CT36" s="606"/>
      <c r="CU36" s="606"/>
      <c r="CV36" s="606"/>
      <c r="CW36" s="36"/>
      <c r="CX36" s="7"/>
      <c r="CY36" s="121"/>
      <c r="CZ36" s="121"/>
      <c r="DA36" s="9" t="s">
        <v>17</v>
      </c>
      <c r="DB36" s="111" t="s">
        <v>17</v>
      </c>
      <c r="DC36" s="35"/>
      <c r="DD36" s="35"/>
      <c r="DE36" s="11"/>
      <c r="DF36" s="11"/>
      <c r="DG36" s="11"/>
      <c r="DH36" s="11"/>
      <c r="DI36" s="202" t="s">
        <v>294</v>
      </c>
      <c r="DJ36" s="123" t="s">
        <v>128</v>
      </c>
      <c r="DK36" s="9">
        <v>2</v>
      </c>
      <c r="DL36" s="7"/>
      <c r="DM36" s="113"/>
      <c r="DN36" s="7"/>
      <c r="DO36" s="7"/>
      <c r="DP36" s="7"/>
      <c r="DQ36" s="7"/>
      <c r="DR36" s="11" t="s">
        <v>38</v>
      </c>
      <c r="DS36" s="11" t="s">
        <v>38</v>
      </c>
      <c r="DT36" s="11">
        <v>95</v>
      </c>
      <c r="DU36" s="11">
        <v>6.4</v>
      </c>
      <c r="DV36" s="11">
        <v>93.6</v>
      </c>
      <c r="DW36" s="11" t="s">
        <v>38</v>
      </c>
      <c r="DX36" s="11" t="s">
        <v>38</v>
      </c>
      <c r="DY36" s="11" t="s">
        <v>38</v>
      </c>
      <c r="DZ36" s="11" t="s">
        <v>38</v>
      </c>
      <c r="EA36" s="11">
        <v>0</v>
      </c>
      <c r="EB36" s="7"/>
      <c r="EC36" s="116"/>
      <c r="ED36" s="125"/>
      <c r="EE36" s="125"/>
      <c r="EF36" s="7"/>
      <c r="EG36" s="7"/>
      <c r="EH36" s="7"/>
      <c r="EI36" s="7"/>
      <c r="EJ36" s="7"/>
      <c r="EK36" s="115"/>
      <c r="EL36" s="116"/>
      <c r="EM36" s="7"/>
      <c r="EN36" s="116"/>
      <c r="EO36" s="116"/>
      <c r="EP36" s="8"/>
      <c r="EQ36" s="114"/>
      <c r="ER36" s="753">
        <v>9119</v>
      </c>
      <c r="ES36" s="467">
        <v>64</v>
      </c>
      <c r="ET36" s="299">
        <v>20925</v>
      </c>
      <c r="EU36" s="299">
        <v>2</v>
      </c>
      <c r="EV36" s="433">
        <v>653.90625</v>
      </c>
      <c r="EW36" s="468">
        <v>945</v>
      </c>
      <c r="EX36" s="435">
        <v>29.53125</v>
      </c>
      <c r="EY36" s="436">
        <v>324.84375</v>
      </c>
      <c r="EZ36" s="657">
        <v>24</v>
      </c>
      <c r="FA36" s="351">
        <v>27799</v>
      </c>
      <c r="FB36" s="351">
        <v>200</v>
      </c>
      <c r="FC36" s="220"/>
      <c r="FD36" s="658">
        <v>1158.2916666666667</v>
      </c>
      <c r="FE36" s="659">
        <v>231.65833333333333</v>
      </c>
      <c r="FF36" s="660">
        <v>1.4022536781898629</v>
      </c>
      <c r="FG36" s="661"/>
      <c r="FH36" s="612"/>
      <c r="FI36" s="612"/>
      <c r="FJ36" s="732"/>
      <c r="FK36" s="514"/>
      <c r="FL36" s="114"/>
      <c r="FM36" s="157">
        <v>4.5161290322580649</v>
      </c>
      <c r="FN36" s="145">
        <f t="shared" si="18"/>
        <v>2.9531249999999998E-2</v>
      </c>
      <c r="FO36" s="114"/>
      <c r="FP36" s="157">
        <v>4.5161290322580649</v>
      </c>
      <c r="FQ36" s="145">
        <v>2.9531249999999998E-2</v>
      </c>
      <c r="FR36" s="147">
        <f t="shared" si="19"/>
        <v>3.2169312169312168</v>
      </c>
      <c r="FS36" s="148"/>
      <c r="FT36" s="112"/>
      <c r="FU36" s="49"/>
      <c r="FV36" s="112"/>
      <c r="FW36" s="112"/>
      <c r="FX36" s="262"/>
      <c r="FY36" s="152"/>
      <c r="FZ36" s="263"/>
      <c r="GA36" s="895"/>
      <c r="GB36" s="264"/>
      <c r="GC36" s="156"/>
      <c r="GD36" s="156"/>
      <c r="GE36" s="156"/>
      <c r="GF36" s="156"/>
      <c r="GG36" s="156"/>
      <c r="GH36" s="156"/>
      <c r="GI36" s="156"/>
      <c r="GJ36" s="156"/>
      <c r="GK36" s="156"/>
      <c r="GL36" s="156"/>
      <c r="GM36" s="156"/>
      <c r="GN36" s="156"/>
      <c r="GO36" s="156"/>
      <c r="GP36" s="156"/>
      <c r="GQ36" s="156"/>
      <c r="GR36" s="156"/>
      <c r="GS36" s="156"/>
      <c r="GT36" s="156"/>
      <c r="GU36" s="156"/>
      <c r="GV36" s="156"/>
      <c r="GW36" s="156"/>
      <c r="GX36" s="156"/>
      <c r="GY36" s="156"/>
      <c r="GZ36" s="156"/>
      <c r="HA36" s="156"/>
      <c r="HB36" s="156"/>
      <c r="HC36" s="156"/>
      <c r="HD36" s="156"/>
      <c r="HE36" s="156"/>
      <c r="HF36" s="156"/>
      <c r="HG36" s="156"/>
      <c r="HH36" s="156"/>
      <c r="HI36" s="156"/>
      <c r="HJ36" s="156"/>
      <c r="HK36" s="156"/>
      <c r="HL36" s="156"/>
      <c r="HM36" s="156"/>
      <c r="HN36" s="156"/>
      <c r="HO36" s="156"/>
      <c r="HP36" s="156"/>
      <c r="HQ36" s="156"/>
      <c r="HR36" s="156"/>
      <c r="HS36" s="156"/>
      <c r="HT36" s="156"/>
      <c r="HU36" s="156"/>
      <c r="HV36" s="156"/>
      <c r="HW36" s="156"/>
    </row>
    <row r="37" spans="1:231" x14ac:dyDescent="0.3">
      <c r="A37" s="7">
        <v>207</v>
      </c>
      <c r="B37" s="7">
        <f>COUNTIFS($D$3:D37,D37,$F$3:F37,F37)</f>
        <v>1</v>
      </c>
      <c r="C37" s="14">
        <v>9271</v>
      </c>
      <c r="D37" s="328" t="s">
        <v>1013</v>
      </c>
      <c r="E37" s="17" t="s">
        <v>1014</v>
      </c>
      <c r="F37" s="17">
        <v>435429429</v>
      </c>
      <c r="G37" s="11">
        <v>75</v>
      </c>
      <c r="H37" s="17" t="s">
        <v>1015</v>
      </c>
      <c r="I37" s="470" t="s">
        <v>511</v>
      </c>
      <c r="J37" s="380" t="s">
        <v>35</v>
      </c>
      <c r="K37" s="156" t="s">
        <v>36</v>
      </c>
      <c r="L37" s="11">
        <v>23</v>
      </c>
      <c r="M37" s="11">
        <v>1</v>
      </c>
      <c r="N37" s="17" t="s">
        <v>38</v>
      </c>
      <c r="O37" s="11"/>
      <c r="P37" s="17" t="s">
        <v>682</v>
      </c>
      <c r="Q37" s="11"/>
      <c r="R37" s="11"/>
      <c r="S37" s="454" t="s">
        <v>124</v>
      </c>
      <c r="T37" s="453" t="s">
        <v>123</v>
      </c>
      <c r="U37" s="454" t="s">
        <v>124</v>
      </c>
      <c r="V37" s="474" t="s">
        <v>573</v>
      </c>
      <c r="W37" s="454" t="s">
        <v>124</v>
      </c>
      <c r="X37" s="454" t="s">
        <v>124</v>
      </c>
      <c r="Y37" s="454" t="s">
        <v>124</v>
      </c>
      <c r="Z37" s="455"/>
      <c r="AA37" s="11"/>
      <c r="AB37" s="20"/>
      <c r="AC37" s="56">
        <v>8630</v>
      </c>
      <c r="AD37" s="56">
        <v>216</v>
      </c>
      <c r="AE37" s="56" t="s">
        <v>124</v>
      </c>
      <c r="AF37" s="56" t="s">
        <v>124</v>
      </c>
      <c r="AG37" s="504" t="s">
        <v>444</v>
      </c>
      <c r="AH37" s="550"/>
      <c r="AI37" s="189"/>
      <c r="AJ37" s="189"/>
      <c r="AK37" s="189"/>
      <c r="AL37" s="189"/>
      <c r="AM37" s="189"/>
      <c r="AN37" s="7"/>
      <c r="AO37" s="934">
        <v>19.600000000000001</v>
      </c>
      <c r="AP37" s="39">
        <v>73.7</v>
      </c>
      <c r="AQ37" s="40">
        <v>1.1299999999999999</v>
      </c>
      <c r="AR37" s="41">
        <f t="shared" si="20"/>
        <v>94.43</v>
      </c>
      <c r="AS37" s="42">
        <f t="shared" si="21"/>
        <v>0.26594301221166894</v>
      </c>
      <c r="AT37" s="43">
        <f t="shared" si="22"/>
        <v>0.30051560379918585</v>
      </c>
      <c r="AU37" s="44">
        <f t="shared" si="23"/>
        <v>0.26192703461178674</v>
      </c>
      <c r="AV37" s="45">
        <v>18.17116</v>
      </c>
      <c r="AW37" s="45">
        <f t="shared" si="24"/>
        <v>92.71</v>
      </c>
      <c r="AX37" s="46">
        <v>0.44884000000000007</v>
      </c>
      <c r="AY37" s="45">
        <v>2.29</v>
      </c>
      <c r="AZ37" s="84" t="s">
        <v>121</v>
      </c>
      <c r="BA37" s="235">
        <v>16.8</v>
      </c>
      <c r="BB37" s="187" t="s">
        <v>121</v>
      </c>
      <c r="BC37" s="317"/>
      <c r="BD37" s="317"/>
      <c r="BE37" s="7"/>
      <c r="BF37" s="7"/>
      <c r="BG37" s="7"/>
      <c r="BH37" s="7"/>
      <c r="BI37" s="48"/>
      <c r="BJ37" s="9">
        <v>42.9</v>
      </c>
      <c r="BK37" s="9">
        <v>57.1</v>
      </c>
      <c r="BL37" s="195">
        <v>0.75131348511383533</v>
      </c>
      <c r="BM37" s="79">
        <v>0.1</v>
      </c>
      <c r="BN37" s="80">
        <f>BM37*100/AO37</f>
        <v>0.51020408163265307</v>
      </c>
      <c r="BO37" s="9" t="s">
        <v>121</v>
      </c>
      <c r="BP37" s="84">
        <v>6.69</v>
      </c>
      <c r="BQ37" s="282">
        <v>9.69</v>
      </c>
      <c r="BR37" s="84"/>
      <c r="BS37" s="80">
        <f t="shared" si="7"/>
        <v>40.799999999999997</v>
      </c>
      <c r="BT37" s="221" t="s">
        <v>121</v>
      </c>
      <c r="BU37" s="535" t="s">
        <v>121</v>
      </c>
      <c r="BV37" s="221" t="s">
        <v>121</v>
      </c>
      <c r="BW37" s="564">
        <v>72.099999999999994</v>
      </c>
      <c r="BX37" s="84">
        <v>23.6</v>
      </c>
      <c r="BY37" s="84">
        <v>17.399999999999999</v>
      </c>
      <c r="BZ37" s="84">
        <v>17.2</v>
      </c>
      <c r="CA37" s="84">
        <v>12.7</v>
      </c>
      <c r="CB37" s="84">
        <v>56.9</v>
      </c>
      <c r="CC37" s="84">
        <v>42</v>
      </c>
      <c r="CD37" s="45" t="s">
        <v>121</v>
      </c>
      <c r="CE37" s="7"/>
      <c r="CF37" s="7"/>
      <c r="CG37" s="7"/>
      <c r="CH37" s="7"/>
      <c r="CI37" s="7"/>
      <c r="CJ37" s="7"/>
      <c r="CK37" s="7"/>
      <c r="CL37" s="45">
        <f t="shared" si="25"/>
        <v>1.3720930232558142</v>
      </c>
      <c r="CM37" s="7"/>
      <c r="CN37" s="7"/>
      <c r="CO37" s="618"/>
      <c r="CP37" s="13"/>
      <c r="CQ37" s="13"/>
      <c r="CR37" s="13"/>
      <c r="CS37" s="13"/>
      <c r="CT37" s="13"/>
      <c r="CU37" s="13"/>
      <c r="CV37" s="13"/>
      <c r="CW37" s="36"/>
      <c r="CX37" s="7"/>
      <c r="CY37" s="121"/>
      <c r="CZ37" s="121">
        <v>3</v>
      </c>
      <c r="DA37" s="9" t="s">
        <v>17</v>
      </c>
      <c r="DB37" s="111" t="s">
        <v>17</v>
      </c>
      <c r="DC37" s="35"/>
      <c r="DD37" s="35"/>
      <c r="DE37" s="11"/>
      <c r="DF37" s="11"/>
      <c r="DG37" s="11"/>
      <c r="DH37" s="11"/>
      <c r="DI37" s="202" t="s">
        <v>294</v>
      </c>
      <c r="DJ37" s="123" t="s">
        <v>444</v>
      </c>
      <c r="DK37" s="9">
        <v>2</v>
      </c>
      <c r="DL37" s="7"/>
      <c r="DM37" s="7"/>
      <c r="DN37" s="7"/>
      <c r="DO37" s="7"/>
      <c r="DP37" s="7"/>
      <c r="DQ37" s="7"/>
      <c r="DR37" s="11" t="s">
        <v>38</v>
      </c>
      <c r="DS37" s="11" t="s">
        <v>38</v>
      </c>
      <c r="DT37" s="11">
        <v>185</v>
      </c>
      <c r="DU37" s="11">
        <v>8.1</v>
      </c>
      <c r="DV37" s="11">
        <v>91.9</v>
      </c>
      <c r="DW37" s="11" t="s">
        <v>38</v>
      </c>
      <c r="DX37" s="11" t="s">
        <v>38</v>
      </c>
      <c r="DY37" s="11" t="s">
        <v>38</v>
      </c>
      <c r="DZ37" s="11" t="s">
        <v>38</v>
      </c>
      <c r="EA37" s="11">
        <v>0</v>
      </c>
      <c r="EB37" s="7"/>
      <c r="EC37" s="116"/>
      <c r="ED37" s="125"/>
      <c r="EE37" s="125"/>
      <c r="EF37" s="7"/>
      <c r="EG37" s="7"/>
      <c r="EH37" s="7"/>
      <c r="EI37" s="7"/>
      <c r="EJ37" s="7"/>
      <c r="EK37" s="116"/>
      <c r="EL37" s="116"/>
      <c r="EM37" s="7"/>
      <c r="EN37" s="116"/>
      <c r="EO37" s="116"/>
      <c r="EP37" s="586"/>
      <c r="EQ37" s="114"/>
      <c r="ER37" s="753">
        <v>9271</v>
      </c>
      <c r="ES37" s="467">
        <v>52</v>
      </c>
      <c r="ET37" s="299">
        <v>13150</v>
      </c>
      <c r="EU37" s="299">
        <v>2</v>
      </c>
      <c r="EV37" s="433">
        <v>505.76923076923077</v>
      </c>
      <c r="EW37" s="468">
        <v>3755</v>
      </c>
      <c r="EX37" s="435">
        <v>144.42307692307693</v>
      </c>
      <c r="EY37" s="436">
        <v>3321.7307692307695</v>
      </c>
      <c r="EZ37" s="657">
        <v>20</v>
      </c>
      <c r="FA37" s="351">
        <v>8630</v>
      </c>
      <c r="FB37" s="351">
        <v>1000</v>
      </c>
      <c r="FC37" s="220"/>
      <c r="FD37" s="658">
        <v>431.5</v>
      </c>
      <c r="FE37" s="659">
        <v>431.5</v>
      </c>
      <c r="FF37" s="660">
        <v>7.6981014350655146</v>
      </c>
      <c r="FG37" s="661"/>
      <c r="FH37" s="612"/>
      <c r="FI37" s="612"/>
      <c r="FJ37" s="732"/>
      <c r="FK37" s="514"/>
      <c r="FL37" s="114"/>
      <c r="FM37" s="157">
        <v>28.555133079847909</v>
      </c>
      <c r="FN37" s="145">
        <f t="shared" si="18"/>
        <v>0.14442307692307693</v>
      </c>
      <c r="FO37" s="114"/>
      <c r="FP37" s="157">
        <v>28.555133079847909</v>
      </c>
      <c r="FQ37" s="145">
        <v>0.14442307692307693</v>
      </c>
      <c r="FR37" s="147">
        <f t="shared" si="19"/>
        <v>1.2809587217043941</v>
      </c>
      <c r="FS37" s="114"/>
      <c r="FT37" s="114"/>
      <c r="FU37" s="114"/>
      <c r="FV37" s="114"/>
      <c r="FW37" s="114"/>
      <c r="FX37" s="55"/>
      <c r="FY37" s="152"/>
      <c r="FZ37" s="213"/>
      <c r="GA37" s="11"/>
      <c r="GB37" s="215"/>
      <c r="GC37" s="156"/>
      <c r="GD37" s="156"/>
      <c r="GE37" s="156"/>
      <c r="GF37" s="156"/>
      <c r="GG37" s="156"/>
      <c r="GH37" s="156"/>
      <c r="GI37" s="156"/>
      <c r="GJ37" s="156"/>
      <c r="GK37" s="156"/>
      <c r="GL37" s="156"/>
      <c r="GM37" s="156"/>
      <c r="GN37" s="156"/>
      <c r="GO37" s="156"/>
      <c r="GP37" s="156"/>
      <c r="GQ37" s="156"/>
      <c r="GR37" s="156"/>
      <c r="GS37" s="156"/>
      <c r="GT37" s="156"/>
      <c r="GU37" s="156"/>
      <c r="GV37" s="156"/>
      <c r="GW37" s="156"/>
      <c r="GX37" s="156"/>
      <c r="GY37" s="156"/>
      <c r="GZ37" s="156"/>
      <c r="HA37" s="156"/>
      <c r="HB37" s="156"/>
      <c r="HC37" s="156"/>
      <c r="HD37" s="156"/>
      <c r="HE37" s="156"/>
      <c r="HF37" s="156"/>
      <c r="HG37" s="156"/>
      <c r="HH37" s="156"/>
      <c r="HI37" s="156"/>
      <c r="HJ37" s="156"/>
      <c r="HK37" s="156"/>
      <c r="HL37" s="156"/>
      <c r="HM37" s="156"/>
      <c r="HN37" s="156"/>
      <c r="HO37" s="156"/>
      <c r="HP37" s="156"/>
      <c r="HQ37" s="156"/>
      <c r="HR37" s="156"/>
      <c r="HS37" s="156"/>
      <c r="HT37" s="156"/>
      <c r="HU37" s="156"/>
      <c r="HV37" s="156"/>
      <c r="HW37" s="156"/>
    </row>
    <row r="38" spans="1:231" x14ac:dyDescent="0.3">
      <c r="A38" s="7">
        <v>211</v>
      </c>
      <c r="B38" s="7">
        <f>COUNTIFS($D$3:D38,D38,$F$3:F38,F38)</f>
        <v>2</v>
      </c>
      <c r="C38" s="14">
        <v>9279</v>
      </c>
      <c r="D38" s="328" t="s">
        <v>1068</v>
      </c>
      <c r="E38" s="17" t="s">
        <v>512</v>
      </c>
      <c r="F38" s="17">
        <v>6112040396</v>
      </c>
      <c r="G38" s="11">
        <v>57</v>
      </c>
      <c r="H38" s="17" t="s">
        <v>841</v>
      </c>
      <c r="I38" s="470" t="s">
        <v>483</v>
      </c>
      <c r="J38" s="380" t="s">
        <v>35</v>
      </c>
      <c r="K38" s="17" t="s">
        <v>36</v>
      </c>
      <c r="L38" s="11">
        <v>21</v>
      </c>
      <c r="M38" s="17" t="s">
        <v>1315</v>
      </c>
      <c r="N38" s="17" t="s">
        <v>38</v>
      </c>
      <c r="O38" s="11"/>
      <c r="P38" s="17" t="s">
        <v>682</v>
      </c>
      <c r="Q38" s="11"/>
      <c r="R38" s="11"/>
      <c r="S38" s="454" t="s">
        <v>124</v>
      </c>
      <c r="T38" s="453" t="s">
        <v>123</v>
      </c>
      <c r="U38" s="454" t="s">
        <v>124</v>
      </c>
      <c r="V38" s="602" t="s">
        <v>847</v>
      </c>
      <c r="W38" s="454" t="s">
        <v>848</v>
      </c>
      <c r="X38" s="454" t="s">
        <v>124</v>
      </c>
      <c r="Y38" s="454" t="s">
        <v>124</v>
      </c>
      <c r="Z38" s="552"/>
      <c r="AA38" s="550"/>
      <c r="AB38" s="183"/>
      <c r="AC38" s="588">
        <v>13942</v>
      </c>
      <c r="AD38" s="588">
        <v>349</v>
      </c>
      <c r="AE38" s="558" t="s">
        <v>124</v>
      </c>
      <c r="AF38" s="558" t="s">
        <v>124</v>
      </c>
      <c r="AG38" s="930" t="s">
        <v>444</v>
      </c>
      <c r="AH38" s="557"/>
      <c r="AI38" s="114"/>
      <c r="AJ38" s="114"/>
      <c r="AK38" s="114"/>
      <c r="AL38" s="114"/>
      <c r="AM38" s="114"/>
      <c r="AN38" s="114"/>
      <c r="AO38" s="411">
        <v>27.3</v>
      </c>
      <c r="AP38" s="39">
        <v>60.4</v>
      </c>
      <c r="AQ38" s="40">
        <v>11.3</v>
      </c>
      <c r="AR38" s="41">
        <f t="shared" si="20"/>
        <v>99</v>
      </c>
      <c r="AS38" s="42">
        <f t="shared" si="21"/>
        <v>0.45198675496688745</v>
      </c>
      <c r="AT38" s="43">
        <f t="shared" si="22"/>
        <v>5.1074503311258281</v>
      </c>
      <c r="AU38" s="44">
        <f t="shared" si="23"/>
        <v>0.3807531380753138</v>
      </c>
      <c r="AV38" s="84">
        <v>25.225200000000005</v>
      </c>
      <c r="AW38" s="45">
        <f t="shared" si="24"/>
        <v>92.4</v>
      </c>
      <c r="AX38" s="84">
        <v>0.70979999999999999</v>
      </c>
      <c r="AY38" s="84">
        <v>2.6</v>
      </c>
      <c r="AZ38" s="221" t="s">
        <v>121</v>
      </c>
      <c r="BA38" s="84">
        <v>34.9</v>
      </c>
      <c r="BB38" s="298">
        <v>9.6000000000000002E-2</v>
      </c>
      <c r="BC38" s="87"/>
      <c r="BD38" s="87"/>
      <c r="BE38" s="87"/>
      <c r="BF38" s="87"/>
      <c r="BG38" s="87"/>
      <c r="BH38" s="87"/>
      <c r="BI38" s="298"/>
      <c r="BJ38" s="84">
        <v>26.7</v>
      </c>
      <c r="BK38" s="84">
        <v>73.900000000000006</v>
      </c>
      <c r="BL38" s="78">
        <v>0.36129905277401891</v>
      </c>
      <c r="BM38" s="79">
        <v>5.2999999999999999E-2</v>
      </c>
      <c r="BN38" s="80">
        <f>BM38*100/AO38</f>
        <v>0.19413919413919412</v>
      </c>
      <c r="BO38" s="304" t="s">
        <v>121</v>
      </c>
      <c r="BP38" s="84">
        <v>11.6</v>
      </c>
      <c r="BQ38" s="282">
        <v>18.100000000000001</v>
      </c>
      <c r="BR38" s="114"/>
      <c r="BS38" s="80">
        <f t="shared" ref="BS38:BS69" si="26">BX38+BZ38</f>
        <v>39.799999999999997</v>
      </c>
      <c r="BT38" s="80">
        <v>90.9</v>
      </c>
      <c r="BU38" s="305">
        <v>40474</v>
      </c>
      <c r="BV38" s="80">
        <v>9.0999999999999943</v>
      </c>
      <c r="BW38" s="561">
        <v>51.879999999999995</v>
      </c>
      <c r="BX38" s="80">
        <v>29.9</v>
      </c>
      <c r="BY38" s="80">
        <v>18</v>
      </c>
      <c r="BZ38" s="80">
        <v>9.9</v>
      </c>
      <c r="CA38" s="80">
        <v>5.98</v>
      </c>
      <c r="CB38" s="45">
        <v>46.1</v>
      </c>
      <c r="CC38" s="45">
        <v>27.9</v>
      </c>
      <c r="CD38" s="45">
        <v>0.53</v>
      </c>
      <c r="CE38" s="114"/>
      <c r="CF38" s="114"/>
      <c r="CG38" s="114"/>
      <c r="CH38" s="114"/>
      <c r="CI38" s="114"/>
      <c r="CJ38" s="114"/>
      <c r="CK38" s="114"/>
      <c r="CL38" s="45">
        <f t="shared" si="25"/>
        <v>3.0202020202020199</v>
      </c>
      <c r="CM38" s="114"/>
      <c r="CN38" s="114"/>
      <c r="CO38" s="505"/>
      <c r="CP38" s="114"/>
      <c r="CQ38" s="114"/>
      <c r="CR38" s="114"/>
      <c r="CS38" s="114"/>
      <c r="CT38" s="114"/>
      <c r="CU38" s="114"/>
      <c r="CV38" s="114"/>
      <c r="CW38" s="505"/>
      <c r="CX38" s="114"/>
      <c r="CY38" s="114"/>
      <c r="CZ38" s="114"/>
      <c r="DA38" s="9" t="s">
        <v>884</v>
      </c>
      <c r="DB38" s="111" t="s">
        <v>884</v>
      </c>
      <c r="DC38" s="114"/>
      <c r="DD38" s="35"/>
      <c r="DE38" s="55"/>
      <c r="DF38" s="55"/>
      <c r="DG38" s="55"/>
      <c r="DH38" s="55"/>
      <c r="DI38" s="243" t="s">
        <v>297</v>
      </c>
      <c r="DJ38" s="123" t="s">
        <v>444</v>
      </c>
      <c r="DK38" s="9">
        <v>2</v>
      </c>
      <c r="DL38" s="114"/>
      <c r="DM38" s="114"/>
      <c r="DN38" s="114"/>
      <c r="DO38" s="114"/>
      <c r="DP38" s="114"/>
      <c r="DQ38" s="114"/>
      <c r="DR38" s="11" t="s">
        <v>38</v>
      </c>
      <c r="DS38" s="11" t="s">
        <v>38</v>
      </c>
      <c r="DT38" s="11">
        <v>355</v>
      </c>
      <c r="DU38" s="11">
        <v>20.6</v>
      </c>
      <c r="DV38" s="11">
        <v>79.400000000000006</v>
      </c>
      <c r="DW38" s="11" t="s">
        <v>38</v>
      </c>
      <c r="DX38" s="11" t="s">
        <v>38</v>
      </c>
      <c r="DY38" s="11" t="s">
        <v>38</v>
      </c>
      <c r="DZ38" s="11" t="s">
        <v>38</v>
      </c>
      <c r="EA38" s="11">
        <v>0</v>
      </c>
      <c r="EB38" s="7"/>
      <c r="EC38" s="116"/>
      <c r="ED38" s="125"/>
      <c r="EE38" s="125"/>
      <c r="EF38" s="7"/>
      <c r="EG38" s="7"/>
      <c r="EH38" s="7"/>
      <c r="EI38" s="7"/>
      <c r="EJ38" s="7"/>
      <c r="EK38" s="116"/>
      <c r="EL38" s="116"/>
      <c r="EM38" s="7"/>
      <c r="EN38" s="116"/>
      <c r="EO38" s="116"/>
      <c r="EP38" s="7"/>
      <c r="EQ38" s="114"/>
      <c r="ER38" s="753">
        <v>9279</v>
      </c>
      <c r="ES38" s="953">
        <v>47</v>
      </c>
      <c r="ET38" s="920">
        <v>15603</v>
      </c>
      <c r="EU38" s="920">
        <v>2</v>
      </c>
      <c r="EV38" s="956">
        <v>663.95744680851067</v>
      </c>
      <c r="EW38" s="920">
        <v>4483</v>
      </c>
      <c r="EX38" s="507">
        <v>190.7659574468085</v>
      </c>
      <c r="EY38" s="959">
        <v>4006.0851063829787</v>
      </c>
      <c r="EZ38" s="962">
        <v>26</v>
      </c>
      <c r="FA38" s="963">
        <v>13942</v>
      </c>
      <c r="FB38" s="963">
        <v>1000</v>
      </c>
      <c r="FC38" s="557"/>
      <c r="FD38" s="965">
        <v>536.23076923076928</v>
      </c>
      <c r="FE38" s="965">
        <v>536.23076923076928</v>
      </c>
      <c r="FF38" s="970">
        <v>7.4708228924083659</v>
      </c>
      <c r="FG38" s="716"/>
      <c r="FH38" s="557"/>
      <c r="FI38" s="662"/>
      <c r="FJ38" s="598"/>
      <c r="FK38" s="557"/>
      <c r="FL38" s="557"/>
      <c r="FM38" s="157">
        <v>28.731654169070051</v>
      </c>
      <c r="FN38" s="145">
        <f t="shared" si="18"/>
        <v>0.19076595744680849</v>
      </c>
      <c r="FO38" s="114"/>
      <c r="FP38" s="157">
        <v>28.731654169070051</v>
      </c>
      <c r="FQ38" s="145">
        <v>0.19076595744680849</v>
      </c>
      <c r="FR38" s="147">
        <f t="shared" si="19"/>
        <v>1.8609190274369842</v>
      </c>
      <c r="FS38" s="114"/>
      <c r="FT38" s="114"/>
      <c r="FU38" s="114"/>
      <c r="FV38" s="114"/>
      <c r="FW38" s="114"/>
      <c r="FX38" s="55"/>
      <c r="FY38" s="152"/>
      <c r="FZ38" s="213"/>
      <c r="GA38" s="11"/>
      <c r="GB38" s="215"/>
      <c r="GC38" s="156"/>
      <c r="GD38" s="156"/>
      <c r="GE38" s="156"/>
      <c r="GF38" s="156"/>
      <c r="GG38" s="156"/>
      <c r="GH38" s="156"/>
      <c r="GI38" s="156"/>
      <c r="GJ38" s="156"/>
      <c r="GK38" s="156"/>
      <c r="GL38" s="156"/>
      <c r="GM38" s="156"/>
      <c r="GN38" s="156"/>
      <c r="GO38" s="156"/>
      <c r="GP38" s="156"/>
      <c r="GQ38" s="156"/>
      <c r="GR38" s="156"/>
      <c r="GS38" s="156"/>
      <c r="GT38" s="156"/>
      <c r="GU38" s="156"/>
      <c r="GV38" s="156"/>
      <c r="GW38" s="156"/>
      <c r="GX38" s="156"/>
      <c r="GY38" s="156"/>
      <c r="GZ38" s="156"/>
      <c r="HA38" s="156"/>
      <c r="HB38" s="156"/>
      <c r="HC38" s="156"/>
      <c r="HD38" s="156"/>
      <c r="HE38" s="156"/>
      <c r="HF38" s="156"/>
      <c r="HG38" s="156"/>
      <c r="HH38" s="156"/>
      <c r="HI38" s="156"/>
      <c r="HJ38" s="156"/>
      <c r="HK38" s="156"/>
      <c r="HL38" s="156"/>
      <c r="HM38" s="156"/>
      <c r="HN38" s="156"/>
      <c r="HO38" s="156"/>
      <c r="HP38" s="156"/>
      <c r="HQ38" s="156"/>
      <c r="HR38" s="156"/>
      <c r="HS38" s="156"/>
      <c r="HT38" s="156"/>
      <c r="HU38" s="156"/>
      <c r="HV38" s="156"/>
      <c r="HW38" s="156"/>
    </row>
    <row r="39" spans="1:231" ht="15.6" x14ac:dyDescent="0.3">
      <c r="A39" s="7">
        <v>214</v>
      </c>
      <c r="B39" s="7">
        <f>COUNTIFS($D$3:D39,D39,$F$3:F39,F39)</f>
        <v>1</v>
      </c>
      <c r="C39" s="14">
        <v>9331</v>
      </c>
      <c r="D39" s="328" t="s">
        <v>1118</v>
      </c>
      <c r="E39" s="17" t="s">
        <v>1119</v>
      </c>
      <c r="F39" s="17">
        <v>386214450</v>
      </c>
      <c r="G39" s="11">
        <v>80</v>
      </c>
      <c r="H39" s="17" t="s">
        <v>1120</v>
      </c>
      <c r="I39" s="470" t="s">
        <v>574</v>
      </c>
      <c r="J39" s="380" t="s">
        <v>35</v>
      </c>
      <c r="K39" s="17" t="s">
        <v>36</v>
      </c>
      <c r="L39" s="11">
        <v>18</v>
      </c>
      <c r="M39" s="11">
        <v>3</v>
      </c>
      <c r="N39" s="17" t="s">
        <v>38</v>
      </c>
      <c r="O39" s="11"/>
      <c r="P39" s="17" t="s">
        <v>682</v>
      </c>
      <c r="Q39" s="11"/>
      <c r="R39" s="11"/>
      <c r="S39" s="454" t="s">
        <v>122</v>
      </c>
      <c r="T39" s="453" t="s">
        <v>123</v>
      </c>
      <c r="U39" s="454" t="s">
        <v>124</v>
      </c>
      <c r="V39" s="602" t="s">
        <v>847</v>
      </c>
      <c r="W39" s="454" t="s">
        <v>848</v>
      </c>
      <c r="X39" s="454" t="s">
        <v>124</v>
      </c>
      <c r="Y39" s="454" t="s">
        <v>124</v>
      </c>
      <c r="Z39" s="552"/>
      <c r="AA39" s="550"/>
      <c r="AB39" s="303"/>
      <c r="AC39" s="1219">
        <v>23898</v>
      </c>
      <c r="AD39" s="1219">
        <v>597</v>
      </c>
      <c r="AE39" s="558" t="s">
        <v>124</v>
      </c>
      <c r="AF39" s="558" t="s">
        <v>124</v>
      </c>
      <c r="AG39" s="930" t="s">
        <v>444</v>
      </c>
      <c r="AH39" s="114"/>
      <c r="AI39" s="114"/>
      <c r="AJ39" s="114"/>
      <c r="AK39" s="114"/>
      <c r="AL39" s="114"/>
      <c r="AM39" s="114"/>
      <c r="AN39" s="114"/>
      <c r="AO39" s="934">
        <v>17.899999999999999</v>
      </c>
      <c r="AP39" s="39">
        <v>67.5</v>
      </c>
      <c r="AQ39" s="40">
        <v>13.6</v>
      </c>
      <c r="AR39" s="41">
        <f t="shared" si="20"/>
        <v>99</v>
      </c>
      <c r="AS39" s="42">
        <f t="shared" si="21"/>
        <v>0.26518518518518519</v>
      </c>
      <c r="AT39" s="43">
        <f t="shared" si="22"/>
        <v>3.6065185185185187</v>
      </c>
      <c r="AU39" s="44">
        <f t="shared" si="23"/>
        <v>0.22071516646115907</v>
      </c>
      <c r="AV39" s="84">
        <v>16.886859999999999</v>
      </c>
      <c r="AW39" s="45">
        <f t="shared" si="24"/>
        <v>94.34</v>
      </c>
      <c r="AX39" s="84">
        <v>0.11814</v>
      </c>
      <c r="AY39" s="84">
        <v>0.66</v>
      </c>
      <c r="AZ39" s="221" t="s">
        <v>121</v>
      </c>
      <c r="BA39" s="84">
        <v>17.100000000000001</v>
      </c>
      <c r="BB39" s="298">
        <v>0.11</v>
      </c>
      <c r="BC39" s="87"/>
      <c r="BD39" s="87"/>
      <c r="BE39" s="87"/>
      <c r="BF39" s="87"/>
      <c r="BG39" s="87"/>
      <c r="BH39" s="87"/>
      <c r="BI39" s="298"/>
      <c r="BJ39" s="84">
        <v>56.6</v>
      </c>
      <c r="BK39" s="84">
        <v>42.8</v>
      </c>
      <c r="BL39" s="195">
        <v>1.3224299065420562</v>
      </c>
      <c r="BM39" s="79">
        <v>0.2</v>
      </c>
      <c r="BN39" s="80">
        <f>BM39*100/AO39</f>
        <v>1.1173184357541901</v>
      </c>
      <c r="BO39" s="304" t="s">
        <v>121</v>
      </c>
      <c r="BP39" s="84">
        <v>12.5</v>
      </c>
      <c r="BQ39" s="282">
        <v>17.399999999999999</v>
      </c>
      <c r="BR39" s="114"/>
      <c r="BS39" s="80">
        <f t="shared" si="26"/>
        <v>52.400000000000006</v>
      </c>
      <c r="BT39" s="80">
        <v>94.1</v>
      </c>
      <c r="BU39" s="305">
        <v>55919</v>
      </c>
      <c r="BV39" s="80">
        <v>5.9000000000000057</v>
      </c>
      <c r="BW39" s="561">
        <v>61.099999999999994</v>
      </c>
      <c r="BX39" s="80">
        <v>31.3</v>
      </c>
      <c r="BY39" s="80">
        <v>21.2</v>
      </c>
      <c r="BZ39" s="80">
        <v>21.1</v>
      </c>
      <c r="CA39" s="80">
        <v>14.2</v>
      </c>
      <c r="CB39" s="45">
        <v>38</v>
      </c>
      <c r="CC39" s="45">
        <v>25.7</v>
      </c>
      <c r="CD39" s="45">
        <v>0.44</v>
      </c>
      <c r="CE39" s="114"/>
      <c r="CF39" s="114"/>
      <c r="CG39" s="114"/>
      <c r="CH39" s="114"/>
      <c r="CI39" s="114"/>
      <c r="CJ39" s="114"/>
      <c r="CK39" s="114"/>
      <c r="CL39" s="45">
        <f t="shared" si="25"/>
        <v>1.4834123222748814</v>
      </c>
      <c r="CM39" s="114"/>
      <c r="CN39" s="114"/>
      <c r="CO39" s="505"/>
      <c r="CP39" s="114"/>
      <c r="CQ39" s="114"/>
      <c r="CR39" s="114"/>
      <c r="CS39" s="114"/>
      <c r="CT39" s="114"/>
      <c r="CU39" s="114"/>
      <c r="CV39" s="114"/>
      <c r="CW39" s="505"/>
      <c r="CX39" s="114"/>
      <c r="CY39" s="114"/>
      <c r="CZ39" s="114"/>
      <c r="DA39" s="9" t="s">
        <v>17</v>
      </c>
      <c r="DB39" s="111" t="s">
        <v>17</v>
      </c>
      <c r="DC39" s="114"/>
      <c r="DD39" s="35"/>
      <c r="DE39" s="55"/>
      <c r="DF39" s="55"/>
      <c r="DG39" s="55"/>
      <c r="DH39" s="55"/>
      <c r="DI39" s="202" t="s">
        <v>294</v>
      </c>
      <c r="DJ39" s="123" t="s">
        <v>444</v>
      </c>
      <c r="DK39" s="9">
        <v>2</v>
      </c>
      <c r="DL39" s="114"/>
      <c r="DM39" s="114"/>
      <c r="DN39" s="114"/>
      <c r="DO39" s="114"/>
      <c r="DP39" s="114"/>
      <c r="DQ39" s="114"/>
      <c r="DR39" s="11" t="s">
        <v>38</v>
      </c>
      <c r="DS39" s="11" t="s">
        <v>38</v>
      </c>
      <c r="DT39" s="11">
        <v>305</v>
      </c>
      <c r="DU39" s="11">
        <v>13.4</v>
      </c>
      <c r="DV39" s="11">
        <v>86.6</v>
      </c>
      <c r="DW39" s="11" t="s">
        <v>38</v>
      </c>
      <c r="DX39" s="11" t="s">
        <v>38</v>
      </c>
      <c r="DY39" s="11" t="s">
        <v>38</v>
      </c>
      <c r="DZ39" s="11" t="s">
        <v>38</v>
      </c>
      <c r="EA39" s="11">
        <v>0</v>
      </c>
      <c r="EB39" s="7"/>
      <c r="EC39" s="116"/>
      <c r="ED39" s="125"/>
      <c r="EE39" s="125"/>
      <c r="EF39" s="7"/>
      <c r="EG39" s="7"/>
      <c r="EH39" s="7"/>
      <c r="EI39" s="7"/>
      <c r="EJ39" s="7"/>
      <c r="EK39" s="116"/>
      <c r="EL39" s="116"/>
      <c r="EM39" s="7"/>
      <c r="EN39" s="116"/>
      <c r="EO39" s="116"/>
      <c r="EP39" s="550"/>
      <c r="EQ39" s="114"/>
      <c r="ER39" s="753">
        <v>9331</v>
      </c>
      <c r="ES39" s="953">
        <v>64</v>
      </c>
      <c r="ET39" s="920">
        <v>23436</v>
      </c>
      <c r="EU39" s="920">
        <v>2</v>
      </c>
      <c r="EV39" s="956">
        <v>732.375</v>
      </c>
      <c r="EW39" s="920">
        <v>5607</v>
      </c>
      <c r="EX39" s="507">
        <v>175.21875</v>
      </c>
      <c r="EY39" s="959">
        <v>3153.9375</v>
      </c>
      <c r="EZ39" s="962">
        <v>26</v>
      </c>
      <c r="FA39" s="963">
        <v>23898</v>
      </c>
      <c r="FB39" s="963">
        <v>1000</v>
      </c>
      <c r="FC39" s="557"/>
      <c r="FD39" s="965">
        <v>919.15384615384619</v>
      </c>
      <c r="FE39" s="965">
        <v>919.15384615384619</v>
      </c>
      <c r="FF39" s="970">
        <v>3.4313488576449909</v>
      </c>
      <c r="FG39" s="716"/>
      <c r="FH39" s="557"/>
      <c r="FI39" s="662"/>
      <c r="FJ39" s="598"/>
      <c r="FK39" s="557"/>
      <c r="FL39" s="114"/>
      <c r="FM39" s="157">
        <v>23.9247311827957</v>
      </c>
      <c r="FN39" s="145">
        <f t="shared" si="18"/>
        <v>0.17521875000000001</v>
      </c>
      <c r="FO39" s="114"/>
      <c r="FP39" s="157">
        <v>23.9247311827957</v>
      </c>
      <c r="FQ39" s="145">
        <v>0.17521875000000001</v>
      </c>
      <c r="FR39" s="147">
        <f t="shared" si="19"/>
        <v>1.7406812912430889</v>
      </c>
      <c r="FS39" s="114"/>
      <c r="FT39" s="114"/>
      <c r="FU39" s="114"/>
      <c r="FV39" s="114"/>
      <c r="FW39" s="114"/>
      <c r="FX39" s="55"/>
      <c r="FY39" s="152"/>
      <c r="FZ39" s="213"/>
      <c r="GA39" s="11"/>
      <c r="GB39" s="215"/>
      <c r="GC39" s="156"/>
      <c r="GD39" s="156"/>
      <c r="GE39" s="156"/>
      <c r="GF39" s="156"/>
      <c r="GG39" s="156"/>
      <c r="GH39" s="156"/>
      <c r="GI39" s="156"/>
      <c r="GJ39" s="156"/>
      <c r="GK39" s="156"/>
      <c r="GL39" s="156"/>
      <c r="GM39" s="156"/>
      <c r="GN39" s="156"/>
      <c r="GO39" s="156"/>
      <c r="GP39" s="156"/>
      <c r="GQ39" s="156"/>
      <c r="GR39" s="156"/>
      <c r="GS39" s="156"/>
      <c r="GT39" s="156"/>
      <c r="GU39" s="156"/>
      <c r="GV39" s="156"/>
      <c r="GW39" s="156"/>
      <c r="GX39" s="156"/>
      <c r="GY39" s="156"/>
      <c r="GZ39" s="156"/>
      <c r="HA39" s="156"/>
      <c r="HB39" s="156"/>
      <c r="HC39" s="156"/>
      <c r="HD39" s="156"/>
      <c r="HE39" s="156"/>
      <c r="HF39" s="156"/>
      <c r="HG39" s="156"/>
      <c r="HH39" s="156"/>
      <c r="HI39" s="156"/>
      <c r="HJ39" s="156"/>
      <c r="HK39" s="156"/>
      <c r="HL39" s="156"/>
      <c r="HM39" s="156"/>
      <c r="HN39" s="156"/>
      <c r="HO39" s="156"/>
      <c r="HP39" s="156"/>
      <c r="HQ39" s="156"/>
      <c r="HR39" s="156"/>
      <c r="HS39" s="156"/>
      <c r="HT39" s="156"/>
      <c r="HU39" s="156"/>
      <c r="HV39" s="156"/>
      <c r="HW39" s="156"/>
    </row>
    <row r="40" spans="1:231" x14ac:dyDescent="0.3">
      <c r="A40" s="7">
        <v>234</v>
      </c>
      <c r="B40" s="7">
        <f>COUNTIFS($D$3:D40,D40,$F$3:F40,F40)</f>
        <v>1</v>
      </c>
      <c r="C40" s="14">
        <v>9411</v>
      </c>
      <c r="D40" s="328" t="s">
        <v>1026</v>
      </c>
      <c r="E40" s="17" t="s">
        <v>792</v>
      </c>
      <c r="F40" s="17">
        <v>5652061283</v>
      </c>
      <c r="G40" s="11">
        <v>62</v>
      </c>
      <c r="H40" s="17" t="s">
        <v>1027</v>
      </c>
      <c r="I40" s="470" t="s">
        <v>511</v>
      </c>
      <c r="J40" s="380" t="s">
        <v>35</v>
      </c>
      <c r="K40" s="17" t="s">
        <v>36</v>
      </c>
      <c r="L40" s="11">
        <v>3</v>
      </c>
      <c r="M40" s="11">
        <v>1</v>
      </c>
      <c r="N40" s="17" t="s">
        <v>38</v>
      </c>
      <c r="O40" s="11"/>
      <c r="P40" s="17" t="s">
        <v>682</v>
      </c>
      <c r="Q40" s="11"/>
      <c r="R40" s="11"/>
      <c r="S40" s="454" t="s">
        <v>124</v>
      </c>
      <c r="T40" s="454" t="s">
        <v>124</v>
      </c>
      <c r="U40" s="454" t="s">
        <v>124</v>
      </c>
      <c r="V40" s="474" t="s">
        <v>573</v>
      </c>
      <c r="W40" s="454" t="s">
        <v>124</v>
      </c>
      <c r="X40" s="454" t="s">
        <v>124</v>
      </c>
      <c r="Y40" s="454" t="s">
        <v>124</v>
      </c>
      <c r="Z40" s="455"/>
      <c r="AA40" s="11"/>
      <c r="AB40" s="55"/>
      <c r="AC40" s="361">
        <v>1800</v>
      </c>
      <c r="AD40" s="361">
        <v>4</v>
      </c>
      <c r="AE40" s="361" t="s">
        <v>124</v>
      </c>
      <c r="AF40" s="361" t="s">
        <v>124</v>
      </c>
      <c r="AG40" s="504" t="s">
        <v>128</v>
      </c>
      <c r="AH40" s="554"/>
      <c r="AI40" s="114"/>
      <c r="AJ40" s="114"/>
      <c r="AK40" s="114"/>
      <c r="AL40" s="114"/>
      <c r="AM40" s="114"/>
      <c r="AN40" s="114"/>
      <c r="AO40" s="934">
        <v>15.5</v>
      </c>
      <c r="AP40" s="39">
        <v>73.400000000000006</v>
      </c>
      <c r="AQ40" s="40">
        <v>7.54</v>
      </c>
      <c r="AR40" s="41">
        <f t="shared" si="20"/>
        <v>96.440000000000012</v>
      </c>
      <c r="AS40" s="42">
        <f t="shared" si="21"/>
        <v>0.21117166212534058</v>
      </c>
      <c r="AT40" s="43">
        <f t="shared" si="22"/>
        <v>1.5922343324250681</v>
      </c>
      <c r="AU40" s="44">
        <f t="shared" si="23"/>
        <v>0.19149987645169259</v>
      </c>
      <c r="AV40" s="45">
        <v>13.3827</v>
      </c>
      <c r="AW40" s="45">
        <f t="shared" si="24"/>
        <v>86.34</v>
      </c>
      <c r="AX40" s="46">
        <v>1.3422999999999998</v>
      </c>
      <c r="AY40" s="45">
        <v>8.66</v>
      </c>
      <c r="AZ40" s="84" t="s">
        <v>121</v>
      </c>
      <c r="BA40" s="235">
        <v>29.5</v>
      </c>
      <c r="BB40" s="187" t="s">
        <v>121</v>
      </c>
      <c r="BC40" s="114"/>
      <c r="BD40" s="114"/>
      <c r="BE40" s="114"/>
      <c r="BF40" s="114"/>
      <c r="BG40" s="114"/>
      <c r="BH40" s="114"/>
      <c r="BI40" s="117"/>
      <c r="BJ40" s="9">
        <v>33</v>
      </c>
      <c r="BK40" s="9">
        <v>67</v>
      </c>
      <c r="BL40" s="78">
        <v>0.4925373134328358</v>
      </c>
      <c r="BM40" s="79" t="s">
        <v>121</v>
      </c>
      <c r="BN40" s="7" t="s">
        <v>121</v>
      </c>
      <c r="BO40" s="9" t="s">
        <v>121</v>
      </c>
      <c r="BP40" s="84">
        <v>10</v>
      </c>
      <c r="BQ40" s="282">
        <v>11.7</v>
      </c>
      <c r="BR40" s="84"/>
      <c r="BS40" s="80">
        <f t="shared" si="26"/>
        <v>50.1</v>
      </c>
      <c r="BT40" s="221" t="s">
        <v>121</v>
      </c>
      <c r="BU40" s="535" t="s">
        <v>121</v>
      </c>
      <c r="BV40" s="221" t="s">
        <v>121</v>
      </c>
      <c r="BW40" s="84">
        <v>71.099999999999994</v>
      </c>
      <c r="BX40" s="84">
        <v>16.399999999999999</v>
      </c>
      <c r="BY40" s="84">
        <v>12.1</v>
      </c>
      <c r="BZ40" s="84">
        <v>33.700000000000003</v>
      </c>
      <c r="CA40" s="84">
        <v>24.7</v>
      </c>
      <c r="CB40" s="84">
        <v>46.8</v>
      </c>
      <c r="CC40" s="84">
        <v>34.299999999999997</v>
      </c>
      <c r="CD40" s="45" t="s">
        <v>121</v>
      </c>
      <c r="CE40" s="114"/>
      <c r="CF40" s="114"/>
      <c r="CG40" s="114"/>
      <c r="CH40" s="114"/>
      <c r="CI40" s="114"/>
      <c r="CJ40" s="114"/>
      <c r="CK40" s="114"/>
      <c r="CL40" s="45">
        <f t="shared" si="25"/>
        <v>0.48664688427299696</v>
      </c>
      <c r="CM40" s="114"/>
      <c r="CN40" s="114"/>
      <c r="CO40" s="505"/>
      <c r="CP40" s="114"/>
      <c r="CQ40" s="114"/>
      <c r="CR40" s="114"/>
      <c r="CS40" s="114"/>
      <c r="CT40" s="114"/>
      <c r="CU40" s="114"/>
      <c r="CV40" s="114"/>
      <c r="CW40" s="505"/>
      <c r="CX40" s="114"/>
      <c r="CY40" s="114"/>
      <c r="CZ40" s="121">
        <v>3</v>
      </c>
      <c r="DA40" s="9" t="s">
        <v>17</v>
      </c>
      <c r="DB40" s="111" t="s">
        <v>17</v>
      </c>
      <c r="DC40" s="114"/>
      <c r="DD40" s="35"/>
      <c r="DE40" s="55"/>
      <c r="DF40" s="55"/>
      <c r="DG40" s="55"/>
      <c r="DH40" s="55"/>
      <c r="DI40" s="202" t="s">
        <v>294</v>
      </c>
      <c r="DJ40" s="123" t="s">
        <v>128</v>
      </c>
      <c r="DK40" s="9">
        <v>2</v>
      </c>
      <c r="DL40" s="114"/>
      <c r="DM40" s="113"/>
      <c r="DN40" s="114"/>
      <c r="DO40" s="114"/>
      <c r="DP40" s="114"/>
      <c r="DQ40" s="114"/>
      <c r="DR40" s="11" t="s">
        <v>38</v>
      </c>
      <c r="DS40" s="11" t="s">
        <v>38</v>
      </c>
      <c r="DT40" s="11">
        <v>74</v>
      </c>
      <c r="DU40" s="11">
        <v>20.3</v>
      </c>
      <c r="DV40" s="11">
        <v>79.7</v>
      </c>
      <c r="DW40" s="11" t="s">
        <v>38</v>
      </c>
      <c r="DX40" s="11" t="s">
        <v>38</v>
      </c>
      <c r="DY40" s="11" t="s">
        <v>38</v>
      </c>
      <c r="DZ40" s="11" t="s">
        <v>38</v>
      </c>
      <c r="EA40" s="11">
        <v>0</v>
      </c>
      <c r="EB40" s="7"/>
      <c r="EC40" s="116"/>
      <c r="ED40" s="125"/>
      <c r="EE40" s="125"/>
      <c r="EF40" s="7"/>
      <c r="EG40" s="7"/>
      <c r="EH40" s="7"/>
      <c r="EI40" s="7"/>
      <c r="EJ40" s="7"/>
      <c r="EK40" s="115"/>
      <c r="EL40" s="116"/>
      <c r="EM40" s="7"/>
      <c r="EN40" s="116"/>
      <c r="EO40" s="116"/>
      <c r="EP40" s="550"/>
      <c r="EQ40" s="114"/>
      <c r="ER40" s="753">
        <v>9411</v>
      </c>
      <c r="ES40" s="493">
        <v>51</v>
      </c>
      <c r="ET40" s="476">
        <v>4688</v>
      </c>
      <c r="EU40" s="476">
        <v>2</v>
      </c>
      <c r="EV40" s="494">
        <v>183.84313725490196</v>
      </c>
      <c r="EW40" s="495">
        <v>350</v>
      </c>
      <c r="EX40" s="496">
        <v>13.725490196078431</v>
      </c>
      <c r="EY40" s="489">
        <v>41.17647058823529</v>
      </c>
      <c r="EZ40" s="689">
        <v>28</v>
      </c>
      <c r="FA40" s="628">
        <v>1542</v>
      </c>
      <c r="FB40" s="628">
        <v>100</v>
      </c>
      <c r="FC40" s="55"/>
      <c r="FD40" s="629">
        <v>55.071428571428569</v>
      </c>
      <c r="FE40" s="630">
        <v>5.5071428571428571</v>
      </c>
      <c r="FF40" s="631">
        <v>7.4769207293812459</v>
      </c>
      <c r="FG40" s="610"/>
      <c r="FH40" s="597"/>
      <c r="FI40" s="662"/>
      <c r="FJ40" s="598"/>
      <c r="FK40" s="55"/>
      <c r="FL40" s="114"/>
      <c r="FM40" s="157">
        <v>7.4658703071672354</v>
      </c>
      <c r="FN40" s="145">
        <f t="shared" si="18"/>
        <v>1.3725490196078431E-2</v>
      </c>
      <c r="FO40" s="114"/>
      <c r="FP40" s="157">
        <v>7.4658703071672354</v>
      </c>
      <c r="FQ40" s="145">
        <v>1.3725490196078431E-2</v>
      </c>
      <c r="FR40" s="147">
        <f t="shared" si="19"/>
        <v>5.3914285714285715</v>
      </c>
      <c r="FS40" s="148"/>
      <c r="FT40" s="112"/>
      <c r="FU40" s="49"/>
      <c r="FV40" s="112"/>
      <c r="FW40" s="112"/>
      <c r="FX40" s="262"/>
      <c r="FY40" s="152"/>
      <c r="FZ40" s="263"/>
      <c r="GA40" s="163"/>
      <c r="GB40" s="264"/>
      <c r="GC40" s="156"/>
      <c r="GD40" s="156"/>
      <c r="GE40" s="156"/>
      <c r="GF40" s="156"/>
      <c r="GG40" s="156"/>
      <c r="GH40" s="156"/>
      <c r="GI40" s="156"/>
      <c r="GJ40" s="156"/>
      <c r="GK40" s="156"/>
      <c r="GL40" s="156"/>
      <c r="GM40" s="156"/>
      <c r="GN40" s="156"/>
      <c r="GO40" s="156"/>
      <c r="GP40" s="156"/>
      <c r="GQ40" s="156"/>
      <c r="GR40" s="156"/>
      <c r="GS40" s="156"/>
      <c r="GT40" s="156"/>
      <c r="GU40" s="156"/>
      <c r="GV40" s="156"/>
      <c r="GW40" s="156"/>
      <c r="GX40" s="156"/>
      <c r="GY40" s="156"/>
      <c r="GZ40" s="156"/>
      <c r="HA40" s="156"/>
      <c r="HB40" s="156"/>
      <c r="HC40" s="156"/>
      <c r="HD40" s="156"/>
      <c r="HE40" s="156"/>
      <c r="HF40" s="156"/>
      <c r="HG40" s="156"/>
      <c r="HH40" s="156"/>
      <c r="HI40" s="156"/>
      <c r="HJ40" s="156"/>
      <c r="HK40" s="156"/>
      <c r="HL40" s="156"/>
      <c r="HM40" s="156"/>
      <c r="HN40" s="156"/>
      <c r="HO40" s="156"/>
      <c r="HP40" s="156"/>
      <c r="HQ40" s="156"/>
      <c r="HR40" s="156"/>
      <c r="HS40" s="156"/>
      <c r="HT40" s="156"/>
      <c r="HU40" s="156"/>
      <c r="HV40" s="156"/>
      <c r="HW40" s="156"/>
    </row>
    <row r="41" spans="1:231" x14ac:dyDescent="0.3">
      <c r="A41" s="7">
        <v>242</v>
      </c>
      <c r="B41" s="7">
        <f>COUNTIFS($D$3:D41,D41,$F$3:F41,F41)</f>
        <v>1</v>
      </c>
      <c r="C41" s="14">
        <v>9425</v>
      </c>
      <c r="D41" s="328" t="s">
        <v>1004</v>
      </c>
      <c r="E41" s="17" t="s">
        <v>1005</v>
      </c>
      <c r="F41" s="17">
        <v>490718097</v>
      </c>
      <c r="G41" s="11">
        <v>69</v>
      </c>
      <c r="H41" s="17" t="s">
        <v>1006</v>
      </c>
      <c r="I41" s="470" t="s">
        <v>511</v>
      </c>
      <c r="J41" s="380" t="s">
        <v>35</v>
      </c>
      <c r="K41" s="17" t="s">
        <v>36</v>
      </c>
      <c r="L41" s="11">
        <v>30</v>
      </c>
      <c r="M41" s="17" t="s">
        <v>434</v>
      </c>
      <c r="N41" s="17" t="s">
        <v>38</v>
      </c>
      <c r="O41" s="11"/>
      <c r="P41" s="17" t="s">
        <v>682</v>
      </c>
      <c r="Q41" s="11"/>
      <c r="R41" s="11"/>
      <c r="S41" s="454" t="s">
        <v>122</v>
      </c>
      <c r="T41" s="453" t="s">
        <v>123</v>
      </c>
      <c r="U41" s="454" t="s">
        <v>124</v>
      </c>
      <c r="V41" s="602" t="s">
        <v>125</v>
      </c>
      <c r="W41" s="454" t="s">
        <v>126</v>
      </c>
      <c r="X41" s="454" t="s">
        <v>124</v>
      </c>
      <c r="Y41" s="454" t="s">
        <v>124</v>
      </c>
      <c r="Z41" s="455"/>
      <c r="AA41" s="11"/>
      <c r="AB41" s="55"/>
      <c r="AC41" s="361">
        <v>18845</v>
      </c>
      <c r="AD41" s="361">
        <v>1300</v>
      </c>
      <c r="AE41" s="361">
        <v>2</v>
      </c>
      <c r="AF41" s="361">
        <v>500</v>
      </c>
      <c r="AG41" s="504" t="s">
        <v>444</v>
      </c>
      <c r="AH41" s="554"/>
      <c r="AI41" s="114"/>
      <c r="AJ41" s="114"/>
      <c r="AK41" s="114"/>
      <c r="AL41" s="114"/>
      <c r="AM41" s="114"/>
      <c r="AN41" s="114"/>
      <c r="AO41" s="934">
        <v>19.899999999999999</v>
      </c>
      <c r="AP41" s="39">
        <v>75</v>
      </c>
      <c r="AQ41" s="40">
        <v>3.48</v>
      </c>
      <c r="AR41" s="41">
        <f t="shared" si="20"/>
        <v>98.38000000000001</v>
      </c>
      <c r="AS41" s="42">
        <f t="shared" si="21"/>
        <v>0.26533333333333331</v>
      </c>
      <c r="AT41" s="43">
        <f t="shared" si="22"/>
        <v>0.92335999999999996</v>
      </c>
      <c r="AU41" s="44">
        <f t="shared" si="23"/>
        <v>0.25356778797145768</v>
      </c>
      <c r="AV41" s="84">
        <v>18.60849</v>
      </c>
      <c r="AW41" s="45">
        <f t="shared" si="24"/>
        <v>93.51</v>
      </c>
      <c r="AX41" s="84">
        <v>0.29650999999999994</v>
      </c>
      <c r="AY41" s="84">
        <v>1.49</v>
      </c>
      <c r="AZ41" s="221" t="s">
        <v>121</v>
      </c>
      <c r="BA41" s="84">
        <v>2.04</v>
      </c>
      <c r="BB41" s="298">
        <v>0.17</v>
      </c>
      <c r="BC41" s="87"/>
      <c r="BD41" s="87"/>
      <c r="BE41" s="87"/>
      <c r="BF41" s="87"/>
      <c r="BG41" s="87"/>
      <c r="BH41" s="87"/>
      <c r="BI41" s="298"/>
      <c r="BJ41" s="84">
        <v>51</v>
      </c>
      <c r="BK41" s="84">
        <v>49.5</v>
      </c>
      <c r="BL41" s="195">
        <v>1.0303030303030303</v>
      </c>
      <c r="BM41" s="79">
        <v>0.16</v>
      </c>
      <c r="BN41" s="80">
        <f>BM41*100/AO41</f>
        <v>0.8040201005025126</v>
      </c>
      <c r="BO41" s="304" t="s">
        <v>121</v>
      </c>
      <c r="BP41" s="84">
        <v>0.6</v>
      </c>
      <c r="BQ41" s="282">
        <v>0.88</v>
      </c>
      <c r="BR41" s="114"/>
      <c r="BS41" s="80">
        <f t="shared" si="26"/>
        <v>91.8</v>
      </c>
      <c r="BT41" s="80">
        <v>98.7</v>
      </c>
      <c r="BU41" s="305">
        <v>57837</v>
      </c>
      <c r="BV41" s="80">
        <v>1.2999999999999972</v>
      </c>
      <c r="BW41" s="561">
        <v>73.22</v>
      </c>
      <c r="BX41" s="80">
        <v>41.9</v>
      </c>
      <c r="BY41" s="80">
        <v>31.4</v>
      </c>
      <c r="BZ41" s="80">
        <v>49.9</v>
      </c>
      <c r="CA41" s="80">
        <v>37.5</v>
      </c>
      <c r="CB41" s="45">
        <v>5.76</v>
      </c>
      <c r="CC41" s="45">
        <v>4.32</v>
      </c>
      <c r="CD41" s="45">
        <v>0.2</v>
      </c>
      <c r="CE41" s="114"/>
      <c r="CF41" s="114"/>
      <c r="CG41" s="114"/>
      <c r="CH41" s="114"/>
      <c r="CI41" s="114"/>
      <c r="CJ41" s="114"/>
      <c r="CK41" s="114"/>
      <c r="CL41" s="45">
        <f t="shared" si="25"/>
        <v>0.83967935871743482</v>
      </c>
      <c r="CM41" s="114"/>
      <c r="CN41" s="114"/>
      <c r="CO41" s="505"/>
      <c r="CP41" s="114"/>
      <c r="CQ41" s="114"/>
      <c r="CR41" s="114"/>
      <c r="CS41" s="114"/>
      <c r="CT41" s="114"/>
      <c r="CU41" s="114"/>
      <c r="CV41" s="114"/>
      <c r="CW41" s="505"/>
      <c r="CX41" s="114"/>
      <c r="CY41" s="114"/>
      <c r="CZ41" s="121">
        <v>3</v>
      </c>
      <c r="DA41" s="9" t="s">
        <v>884</v>
      </c>
      <c r="DB41" s="111" t="s">
        <v>884</v>
      </c>
      <c r="DC41" s="114"/>
      <c r="DD41" s="35"/>
      <c r="DE41" s="55"/>
      <c r="DF41" s="55"/>
      <c r="DG41" s="55"/>
      <c r="DH41" s="55"/>
      <c r="DI41" s="243" t="s">
        <v>297</v>
      </c>
      <c r="DJ41" s="123" t="s">
        <v>444</v>
      </c>
      <c r="DK41" s="9">
        <v>2</v>
      </c>
      <c r="DL41" s="114"/>
      <c r="DM41" s="49" t="s">
        <v>511</v>
      </c>
      <c r="DN41" s="114"/>
      <c r="DO41" s="114"/>
      <c r="DP41" s="114"/>
      <c r="DQ41" s="114"/>
      <c r="DR41" s="11" t="s">
        <v>38</v>
      </c>
      <c r="DS41" s="11" t="s">
        <v>38</v>
      </c>
      <c r="DT41" s="11">
        <v>663</v>
      </c>
      <c r="DU41" s="11">
        <v>4.7</v>
      </c>
      <c r="DV41" s="11">
        <v>95.3</v>
      </c>
      <c r="DW41" s="11" t="s">
        <v>38</v>
      </c>
      <c r="DX41" s="11" t="s">
        <v>38</v>
      </c>
      <c r="DY41" s="11" t="s">
        <v>38</v>
      </c>
      <c r="DZ41" s="11" t="s">
        <v>38</v>
      </c>
      <c r="EA41" s="11">
        <v>0</v>
      </c>
      <c r="EB41" s="7"/>
      <c r="EC41" s="116"/>
      <c r="ED41" s="125"/>
      <c r="EE41" s="125"/>
      <c r="EF41" s="7" t="s">
        <v>121</v>
      </c>
      <c r="EG41" s="7">
        <v>3</v>
      </c>
      <c r="EH41" s="7" t="s">
        <v>121</v>
      </c>
      <c r="EI41" s="7" t="s">
        <v>299</v>
      </c>
      <c r="EJ41" s="7" t="s">
        <v>299</v>
      </c>
      <c r="EK41" s="115" t="s">
        <v>299</v>
      </c>
      <c r="EL41" s="116">
        <v>2</v>
      </c>
      <c r="EM41" s="7"/>
      <c r="EN41" s="116">
        <v>3</v>
      </c>
      <c r="EO41" s="116">
        <v>2</v>
      </c>
      <c r="EP41" s="550"/>
      <c r="EQ41" s="114"/>
      <c r="ER41" s="753">
        <v>9425</v>
      </c>
      <c r="ES41" s="830">
        <v>68</v>
      </c>
      <c r="ET41" s="431">
        <v>25973</v>
      </c>
      <c r="EU41" s="431">
        <v>2</v>
      </c>
      <c r="EV41" s="831">
        <v>763.91176470588232</v>
      </c>
      <c r="EW41" s="431">
        <v>11204</v>
      </c>
      <c r="EX41" s="432">
        <v>329.52941176470586</v>
      </c>
      <c r="EY41" s="959">
        <v>9885.8823529411748</v>
      </c>
      <c r="EZ41" s="962">
        <v>26</v>
      </c>
      <c r="FA41" s="832">
        <v>19678</v>
      </c>
      <c r="FB41" s="832">
        <v>3000</v>
      </c>
      <c r="FC41" s="505"/>
      <c r="FD41" s="833">
        <v>756.84615384615381</v>
      </c>
      <c r="FE41" s="833">
        <v>2270.5384615384614</v>
      </c>
      <c r="FF41" s="834">
        <v>4.3539814543563127</v>
      </c>
      <c r="FG41" s="812"/>
      <c r="FH41" s="557"/>
      <c r="FI41" s="662"/>
      <c r="FJ41" s="598"/>
      <c r="FK41" s="505"/>
      <c r="FL41" s="114"/>
      <c r="FM41" s="157">
        <v>43.137103915604669</v>
      </c>
      <c r="FN41" s="145">
        <f t="shared" si="18"/>
        <v>0.32952941176470585</v>
      </c>
      <c r="FO41" s="114"/>
      <c r="FP41" s="157">
        <v>43.137103915604669</v>
      </c>
      <c r="FQ41" s="145">
        <v>0.32952941176470585</v>
      </c>
      <c r="FR41" s="147">
        <f t="shared" si="19"/>
        <v>2.0119600142806142</v>
      </c>
      <c r="FS41" s="148" t="s">
        <v>423</v>
      </c>
      <c r="FT41" s="112" t="s">
        <v>829</v>
      </c>
      <c r="FU41" s="49" t="s">
        <v>423</v>
      </c>
      <c r="FV41" s="112" t="s">
        <v>1059</v>
      </c>
      <c r="FW41" s="112" t="s">
        <v>1060</v>
      </c>
      <c r="FX41" s="158">
        <v>9425</v>
      </c>
      <c r="FY41" s="159" t="s">
        <v>1061</v>
      </c>
      <c r="FZ41" s="160">
        <v>0</v>
      </c>
      <c r="GA41" s="161">
        <v>1.8138086470772141</v>
      </c>
      <c r="GB41" s="162">
        <v>0.33522277700000042</v>
      </c>
      <c r="GC41" s="163">
        <v>58.3</v>
      </c>
      <c r="GD41" s="163">
        <v>3.52</v>
      </c>
      <c r="GE41" s="163">
        <v>939000</v>
      </c>
      <c r="GF41" s="167">
        <v>3.14</v>
      </c>
      <c r="GG41" s="167">
        <v>23.4</v>
      </c>
      <c r="GH41" s="163">
        <v>261691</v>
      </c>
      <c r="GI41" s="164">
        <v>9885.8823529411748</v>
      </c>
      <c r="GJ41" s="165">
        <f>GF41*GI41/100</f>
        <v>310.41670588235291</v>
      </c>
      <c r="GK41" s="163">
        <v>1.45</v>
      </c>
      <c r="GL41" s="163">
        <v>1490000</v>
      </c>
      <c r="GM41" s="311">
        <f>GG41-GK41</f>
        <v>21.95</v>
      </c>
      <c r="GN41" s="163"/>
      <c r="GO41" s="165">
        <f>GJ41*GG41/100</f>
        <v>72.637509176470573</v>
      </c>
      <c r="GP41" s="165">
        <f>GK41*GJ41/100</f>
        <v>4.5010422352941175</v>
      </c>
      <c r="GQ41" s="165">
        <f>GO41-GP41</f>
        <v>68.136466941176451</v>
      </c>
      <c r="GR41" s="166">
        <v>19</v>
      </c>
      <c r="GS41" s="165">
        <f>GO41/GR41</f>
        <v>3.8230267987616089</v>
      </c>
      <c r="GT41" s="165">
        <f>GP41/GR41</f>
        <v>0.23689695975232197</v>
      </c>
      <c r="GU41" s="165">
        <f>GJ41/GR41</f>
        <v>16.3377213622291</v>
      </c>
      <c r="GV41" s="167"/>
      <c r="GW41" s="167"/>
      <c r="GX41" s="163"/>
      <c r="GY41" s="163"/>
      <c r="GZ41" s="163"/>
      <c r="HA41" s="163"/>
      <c r="HB41" s="163"/>
      <c r="HC41" s="163"/>
      <c r="HD41" s="163"/>
      <c r="HE41" s="163"/>
      <c r="HF41" s="163"/>
      <c r="HG41" s="163"/>
      <c r="HH41" s="163"/>
      <c r="HI41" s="167"/>
      <c r="HJ41" s="163"/>
      <c r="HK41" s="163"/>
      <c r="HL41" s="163"/>
      <c r="HM41" s="163"/>
      <c r="HN41" s="163"/>
      <c r="HO41" s="163"/>
      <c r="HP41" s="163"/>
      <c r="HQ41" s="163"/>
      <c r="HR41" s="163"/>
      <c r="HS41" s="163"/>
      <c r="HT41" s="163"/>
      <c r="HU41" s="163"/>
      <c r="HV41" s="163"/>
      <c r="HW41" s="163"/>
    </row>
    <row r="42" spans="1:231" x14ac:dyDescent="0.3">
      <c r="A42" s="7">
        <v>251</v>
      </c>
      <c r="B42" s="7">
        <f>COUNTIFS($D$3:D42,D42,$F$3:F42,F42)</f>
        <v>1</v>
      </c>
      <c r="C42" s="14">
        <v>9485</v>
      </c>
      <c r="D42" s="328" t="s">
        <v>905</v>
      </c>
      <c r="E42" s="17" t="s">
        <v>1050</v>
      </c>
      <c r="F42" s="330">
        <v>385809436</v>
      </c>
      <c r="G42" s="11">
        <v>80</v>
      </c>
      <c r="H42" s="17" t="s">
        <v>1051</v>
      </c>
      <c r="I42" s="379" t="s">
        <v>1052</v>
      </c>
      <c r="J42" s="380" t="s">
        <v>35</v>
      </c>
      <c r="K42" s="11" t="s">
        <v>36</v>
      </c>
      <c r="L42" s="17">
        <v>4</v>
      </c>
      <c r="M42" s="17" t="s">
        <v>618</v>
      </c>
      <c r="N42" s="17" t="s">
        <v>38</v>
      </c>
      <c r="O42" s="11"/>
      <c r="P42" s="17" t="s">
        <v>634</v>
      </c>
      <c r="Q42" s="11"/>
      <c r="R42" s="11"/>
      <c r="S42" s="454" t="s">
        <v>124</v>
      </c>
      <c r="T42" s="454" t="s">
        <v>124</v>
      </c>
      <c r="U42" s="454" t="s">
        <v>124</v>
      </c>
      <c r="V42" s="474" t="s">
        <v>573</v>
      </c>
      <c r="W42" s="454" t="s">
        <v>124</v>
      </c>
      <c r="X42" s="454" t="s">
        <v>124</v>
      </c>
      <c r="Y42" s="454" t="s">
        <v>124</v>
      </c>
      <c r="Z42" s="469"/>
      <c r="AA42" s="476"/>
      <c r="AB42" s="17"/>
      <c r="AC42" s="829">
        <v>18219</v>
      </c>
      <c r="AD42" s="361">
        <v>45</v>
      </c>
      <c r="AE42" s="361" t="s">
        <v>124</v>
      </c>
      <c r="AF42" s="361" t="s">
        <v>124</v>
      </c>
      <c r="AG42" s="504"/>
      <c r="AH42" s="7"/>
      <c r="AI42" s="7"/>
      <c r="AJ42" s="7"/>
      <c r="AK42" s="7"/>
      <c r="AL42" s="114"/>
      <c r="AM42" s="114"/>
      <c r="AN42" s="114"/>
      <c r="AO42" s="411">
        <v>21.1</v>
      </c>
      <c r="AP42" s="39">
        <v>71.099999999999994</v>
      </c>
      <c r="AQ42" s="40">
        <v>1.64</v>
      </c>
      <c r="AR42" s="41">
        <f t="shared" si="20"/>
        <v>93.839999999999989</v>
      </c>
      <c r="AS42" s="42">
        <f t="shared" si="21"/>
        <v>0.29676511954992973</v>
      </c>
      <c r="AT42" s="43">
        <f t="shared" si="22"/>
        <v>0.48669479606188476</v>
      </c>
      <c r="AU42" s="44">
        <f t="shared" si="23"/>
        <v>0.29007423700852353</v>
      </c>
      <c r="AV42" s="45">
        <v>19.338150000000002</v>
      </c>
      <c r="AW42" s="45">
        <f t="shared" si="24"/>
        <v>91.65</v>
      </c>
      <c r="AX42" s="46">
        <v>0.70684999999999998</v>
      </c>
      <c r="AY42" s="45">
        <v>3.35</v>
      </c>
      <c r="AZ42" s="84" t="s">
        <v>121</v>
      </c>
      <c r="BA42" s="235">
        <v>4.55</v>
      </c>
      <c r="BB42" s="187" t="s">
        <v>121</v>
      </c>
      <c r="BC42" s="67"/>
      <c r="BD42" s="67"/>
      <c r="BE42" s="67"/>
      <c r="BF42" s="67"/>
      <c r="BG42" s="7"/>
      <c r="BH42" s="7"/>
      <c r="BI42" s="536"/>
      <c r="BJ42" s="9">
        <v>46.8</v>
      </c>
      <c r="BK42" s="9">
        <v>53.2</v>
      </c>
      <c r="BL42" s="195">
        <v>0.87969924812030065</v>
      </c>
      <c r="BM42" s="79" t="s">
        <v>121</v>
      </c>
      <c r="BN42" s="7" t="s">
        <v>121</v>
      </c>
      <c r="BO42" s="9" t="s">
        <v>121</v>
      </c>
      <c r="BP42" s="84">
        <v>1.02</v>
      </c>
      <c r="BQ42" s="282">
        <v>1.1499999999999999</v>
      </c>
      <c r="BR42" s="84"/>
      <c r="BS42" s="80">
        <f t="shared" si="26"/>
        <v>54.2</v>
      </c>
      <c r="BT42" s="221" t="s">
        <v>121</v>
      </c>
      <c r="BU42" s="535" t="s">
        <v>121</v>
      </c>
      <c r="BV42" s="221" t="s">
        <v>121</v>
      </c>
      <c r="BW42" s="84">
        <v>69.2</v>
      </c>
      <c r="BX42" s="84">
        <v>32.9</v>
      </c>
      <c r="BY42" s="84">
        <v>23.4</v>
      </c>
      <c r="BZ42" s="84">
        <v>21.3</v>
      </c>
      <c r="CA42" s="84">
        <v>15.2</v>
      </c>
      <c r="CB42" s="84">
        <v>43</v>
      </c>
      <c r="CC42" s="84">
        <v>30.6</v>
      </c>
      <c r="CD42" s="45" t="s">
        <v>121</v>
      </c>
      <c r="CE42" s="7"/>
      <c r="CF42" s="7"/>
      <c r="CG42" s="7"/>
      <c r="CH42" s="7"/>
      <c r="CI42" s="7"/>
      <c r="CJ42" s="7"/>
      <c r="CK42" s="7"/>
      <c r="CL42" s="45">
        <f t="shared" si="25"/>
        <v>1.544600938967136</v>
      </c>
      <c r="CM42" s="13"/>
      <c r="CN42" s="13"/>
      <c r="CO42" s="618"/>
      <c r="CP42" s="13"/>
      <c r="CQ42" s="13"/>
      <c r="CR42" s="13"/>
      <c r="CS42" s="13"/>
      <c r="CT42" s="7"/>
      <c r="CU42" s="7"/>
      <c r="CV42" s="121"/>
      <c r="CW42" s="752"/>
      <c r="CX42" s="49"/>
      <c r="CY42" s="49"/>
      <c r="CZ42" s="35"/>
      <c r="DA42" s="9" t="s">
        <v>17</v>
      </c>
      <c r="DB42" s="111" t="s">
        <v>17</v>
      </c>
      <c r="DC42" s="7"/>
      <c r="DD42" s="35"/>
      <c r="DE42" s="11"/>
      <c r="DF42" s="328"/>
      <c r="DG42" s="11"/>
      <c r="DH42" s="11"/>
      <c r="DI42" s="202" t="s">
        <v>294</v>
      </c>
      <c r="DJ42" s="7"/>
      <c r="DK42" s="7"/>
      <c r="DL42" s="7"/>
      <c r="DM42" s="7"/>
      <c r="DN42" s="7"/>
      <c r="DO42" s="7"/>
      <c r="DP42" s="7"/>
      <c r="DQ42" s="7"/>
      <c r="DR42" s="11" t="s">
        <v>38</v>
      </c>
      <c r="DS42" s="11" t="s">
        <v>38</v>
      </c>
      <c r="DT42" s="11">
        <v>156</v>
      </c>
      <c r="DU42" s="11">
        <v>16.7</v>
      </c>
      <c r="DV42" s="11">
        <v>83.3</v>
      </c>
      <c r="DW42" s="11" t="s">
        <v>38</v>
      </c>
      <c r="DX42" s="11" t="s">
        <v>38</v>
      </c>
      <c r="DY42" s="11" t="s">
        <v>38</v>
      </c>
      <c r="DZ42" s="11" t="s">
        <v>38</v>
      </c>
      <c r="EA42" s="11">
        <v>0</v>
      </c>
      <c r="EB42" s="7"/>
      <c r="EC42" s="116"/>
      <c r="ED42" s="125"/>
      <c r="EE42" s="125"/>
      <c r="EF42" s="7"/>
      <c r="EG42" s="7"/>
      <c r="EH42" s="7"/>
      <c r="EI42" s="7"/>
      <c r="EJ42" s="7"/>
      <c r="EK42" s="116"/>
      <c r="EL42" s="116"/>
      <c r="EM42" s="7"/>
      <c r="EN42" s="547"/>
      <c r="EO42" s="116"/>
      <c r="EP42" s="7"/>
      <c r="EQ42" s="114"/>
      <c r="ER42" s="753">
        <v>9485</v>
      </c>
      <c r="ES42" s="830">
        <v>38</v>
      </c>
      <c r="ET42" s="431">
        <v>9906</v>
      </c>
      <c r="EU42" s="431">
        <v>2</v>
      </c>
      <c r="EV42" s="831">
        <v>521.36842105263156</v>
      </c>
      <c r="EW42" s="431">
        <v>1588</v>
      </c>
      <c r="EX42" s="432">
        <v>83.578947368421055</v>
      </c>
      <c r="EY42" s="959">
        <v>334.31578947368422</v>
      </c>
      <c r="EZ42" s="962">
        <v>22</v>
      </c>
      <c r="FA42" s="832">
        <v>18219</v>
      </c>
      <c r="FB42" s="752">
        <v>100</v>
      </c>
      <c r="FC42" s="505"/>
      <c r="FD42" s="833">
        <v>828.13636363636363</v>
      </c>
      <c r="FE42" s="833">
        <v>82.813636363636363</v>
      </c>
      <c r="FF42" s="834">
        <v>4.0369654582694183</v>
      </c>
      <c r="FG42" s="812"/>
      <c r="FH42" s="553"/>
      <c r="FI42" s="662"/>
      <c r="FJ42" s="215"/>
      <c r="FK42" s="505"/>
      <c r="FL42" s="114"/>
      <c r="FM42" s="157">
        <v>16.030688471633354</v>
      </c>
      <c r="FN42" s="145">
        <f t="shared" si="18"/>
        <v>8.3578947368421058E-2</v>
      </c>
      <c r="FO42" s="114"/>
      <c r="FP42" s="157">
        <v>16.030688471633354</v>
      </c>
      <c r="FQ42" s="145">
        <v>8.3578947368421058E-2</v>
      </c>
      <c r="FR42" s="147">
        <f t="shared" si="19"/>
        <v>1.8664987405541562</v>
      </c>
      <c r="FS42" s="114"/>
      <c r="FT42" s="114"/>
      <c r="FU42" s="114"/>
      <c r="FV42" s="114"/>
      <c r="FW42" s="114"/>
      <c r="FX42" s="55"/>
      <c r="FY42" s="152"/>
      <c r="FZ42" s="213"/>
      <c r="GA42" s="11"/>
      <c r="GB42" s="215"/>
      <c r="GC42" s="156"/>
      <c r="GD42" s="156"/>
      <c r="GE42" s="156"/>
      <c r="GF42" s="156"/>
      <c r="GG42" s="156"/>
      <c r="GH42" s="156"/>
      <c r="GI42" s="156"/>
      <c r="GJ42" s="156"/>
      <c r="GK42" s="156"/>
      <c r="GL42" s="156"/>
      <c r="GM42" s="156"/>
      <c r="GN42" s="156"/>
      <c r="GO42" s="156"/>
      <c r="GP42" s="156"/>
      <c r="GQ42" s="156"/>
      <c r="GR42" s="156"/>
      <c r="GS42" s="156"/>
      <c r="GT42" s="156"/>
      <c r="GU42" s="156"/>
      <c r="GV42" s="156"/>
      <c r="GW42" s="156"/>
      <c r="GX42" s="156"/>
      <c r="GY42" s="156"/>
      <c r="GZ42" s="156"/>
      <c r="HA42" s="156"/>
      <c r="HB42" s="156"/>
      <c r="HC42" s="156"/>
      <c r="HD42" s="156"/>
      <c r="HE42" s="156"/>
      <c r="HF42" s="156"/>
      <c r="HG42" s="156"/>
      <c r="HH42" s="156"/>
      <c r="HI42" s="156"/>
      <c r="HJ42" s="156"/>
      <c r="HK42" s="156"/>
      <c r="HL42" s="156"/>
      <c r="HM42" s="156"/>
      <c r="HN42" s="156"/>
      <c r="HO42" s="156"/>
      <c r="HP42" s="156"/>
      <c r="HQ42" s="156"/>
      <c r="HR42" s="156"/>
      <c r="HS42" s="156"/>
      <c r="HT42" s="156"/>
      <c r="HU42" s="156"/>
      <c r="HV42" s="156"/>
      <c r="HW42" s="156"/>
    </row>
    <row r="43" spans="1:231" x14ac:dyDescent="0.3">
      <c r="A43" s="7">
        <v>267</v>
      </c>
      <c r="B43" s="7">
        <f>COUNTIFS($D$3:D43,D43,$F$3:F43,F43)</f>
        <v>1</v>
      </c>
      <c r="C43" s="14">
        <v>9552</v>
      </c>
      <c r="D43" s="328" t="s">
        <v>1316</v>
      </c>
      <c r="E43" s="17" t="s">
        <v>564</v>
      </c>
      <c r="F43" s="330">
        <v>5612171499</v>
      </c>
      <c r="G43" s="11">
        <v>62</v>
      </c>
      <c r="H43" s="17" t="s">
        <v>1317</v>
      </c>
      <c r="I43" s="379" t="s">
        <v>1318</v>
      </c>
      <c r="J43" s="380" t="s">
        <v>35</v>
      </c>
      <c r="K43" s="11" t="s">
        <v>36</v>
      </c>
      <c r="L43" s="17">
        <v>8</v>
      </c>
      <c r="M43" s="17">
        <v>3</v>
      </c>
      <c r="N43" s="17" t="s">
        <v>38</v>
      </c>
      <c r="O43" s="11"/>
      <c r="P43" s="17" t="s">
        <v>533</v>
      </c>
      <c r="Q43" s="11"/>
      <c r="R43" s="11"/>
      <c r="S43" s="454" t="s">
        <v>124</v>
      </c>
      <c r="T43" s="453" t="s">
        <v>124</v>
      </c>
      <c r="U43" s="454" t="s">
        <v>124</v>
      </c>
      <c r="V43" s="474" t="s">
        <v>573</v>
      </c>
      <c r="W43" s="454" t="s">
        <v>124</v>
      </c>
      <c r="X43" s="454" t="s">
        <v>124</v>
      </c>
      <c r="Y43" s="454" t="s">
        <v>124</v>
      </c>
      <c r="Z43" s="469"/>
      <c r="AA43" s="476"/>
      <c r="AB43" s="17"/>
      <c r="AC43" s="361">
        <v>2271</v>
      </c>
      <c r="AD43" s="755">
        <v>17</v>
      </c>
      <c r="AE43" s="361" t="s">
        <v>124</v>
      </c>
      <c r="AF43" s="361" t="s">
        <v>124</v>
      </c>
      <c r="AG43" s="504" t="s">
        <v>128</v>
      </c>
      <c r="AH43" s="550"/>
      <c r="AI43" s="7"/>
      <c r="AJ43" s="7"/>
      <c r="AK43" s="7"/>
      <c r="AL43" s="114"/>
      <c r="AM43" s="114"/>
      <c r="AN43" s="114"/>
      <c r="AO43" s="411">
        <v>32.299999999999997</v>
      </c>
      <c r="AP43" s="39">
        <v>60.5</v>
      </c>
      <c r="AQ43" s="40">
        <v>1.89</v>
      </c>
      <c r="AR43" s="41">
        <f t="shared" si="20"/>
        <v>94.69</v>
      </c>
      <c r="AS43" s="42">
        <f t="shared" si="21"/>
        <v>0.53388429752066113</v>
      </c>
      <c r="AT43" s="43">
        <f t="shared" si="22"/>
        <v>1.0090413223140495</v>
      </c>
      <c r="AU43" s="44">
        <f t="shared" si="23"/>
        <v>0.51771117166212532</v>
      </c>
      <c r="AV43" s="45">
        <v>29.115220000000001</v>
      </c>
      <c r="AW43" s="45">
        <f t="shared" si="24"/>
        <v>90.14</v>
      </c>
      <c r="AX43" s="46">
        <v>1.5697800000000002</v>
      </c>
      <c r="AY43" s="45">
        <v>4.8600000000000003</v>
      </c>
      <c r="AZ43" s="84" t="s">
        <v>121</v>
      </c>
      <c r="BA43" s="235">
        <v>26.5</v>
      </c>
      <c r="BB43" s="187" t="s">
        <v>121</v>
      </c>
      <c r="BC43" s="67"/>
      <c r="BD43" s="67"/>
      <c r="BE43" s="67"/>
      <c r="BF43" s="67"/>
      <c r="BG43" s="7"/>
      <c r="BH43" s="7"/>
      <c r="BI43" s="536"/>
      <c r="BJ43" s="9">
        <v>42.2</v>
      </c>
      <c r="BK43" s="9">
        <v>57.8</v>
      </c>
      <c r="BL43" s="195">
        <v>0.73010380622837379</v>
      </c>
      <c r="BM43" s="79" t="s">
        <v>121</v>
      </c>
      <c r="BN43" s="7" t="s">
        <v>121</v>
      </c>
      <c r="BO43" s="9" t="s">
        <v>121</v>
      </c>
      <c r="BP43" s="84">
        <v>10.199999999999999</v>
      </c>
      <c r="BQ43" s="282">
        <v>5.81</v>
      </c>
      <c r="BR43" s="84"/>
      <c r="BS43" s="80">
        <f t="shared" si="26"/>
        <v>69.800000000000011</v>
      </c>
      <c r="BT43" s="221" t="s">
        <v>121</v>
      </c>
      <c r="BU43" s="535" t="s">
        <v>121</v>
      </c>
      <c r="BV43" s="221" t="s">
        <v>121</v>
      </c>
      <c r="BW43" s="561">
        <v>59.900000000000006</v>
      </c>
      <c r="BX43" s="84">
        <v>34.200000000000003</v>
      </c>
      <c r="BY43" s="84">
        <v>20.7</v>
      </c>
      <c r="BZ43" s="84">
        <v>35.6</v>
      </c>
      <c r="CA43" s="84">
        <v>21.5</v>
      </c>
      <c r="CB43" s="84">
        <v>29.3</v>
      </c>
      <c r="CC43" s="84">
        <v>17.7</v>
      </c>
      <c r="CD43" s="45" t="s">
        <v>121</v>
      </c>
      <c r="CE43" s="7"/>
      <c r="CF43" s="7"/>
      <c r="CG43" s="7"/>
      <c r="CH43" s="7"/>
      <c r="CI43" s="7"/>
      <c r="CJ43" s="7"/>
      <c r="CK43" s="7"/>
      <c r="CL43" s="45">
        <f t="shared" si="25"/>
        <v>0.9606741573033708</v>
      </c>
      <c r="CM43" s="13"/>
      <c r="CN43" s="13"/>
      <c r="CO43" s="618"/>
      <c r="CP43" s="13"/>
      <c r="CQ43" s="13"/>
      <c r="CR43" s="13"/>
      <c r="CS43" s="13"/>
      <c r="CT43" s="7"/>
      <c r="CU43" s="7"/>
      <c r="CV43" s="121"/>
      <c r="CW43" s="752"/>
      <c r="CX43" s="49"/>
      <c r="CY43" s="49"/>
      <c r="CZ43" s="121">
        <v>3</v>
      </c>
      <c r="DA43" s="9" t="s">
        <v>884</v>
      </c>
      <c r="DB43" s="111" t="s">
        <v>884</v>
      </c>
      <c r="DC43" s="7"/>
      <c r="DD43" s="35"/>
      <c r="DE43" s="11"/>
      <c r="DF43" s="328"/>
      <c r="DG43" s="11"/>
      <c r="DH43" s="11"/>
      <c r="DI43" s="243" t="s">
        <v>297</v>
      </c>
      <c r="DJ43" s="123" t="s">
        <v>128</v>
      </c>
      <c r="DK43" s="9">
        <v>2</v>
      </c>
      <c r="DL43" s="7"/>
      <c r="DM43" s="49"/>
      <c r="DN43" s="7"/>
      <c r="DO43" s="7"/>
      <c r="DP43" s="7"/>
      <c r="DQ43" s="7"/>
      <c r="DR43" s="11" t="s">
        <v>38</v>
      </c>
      <c r="DS43" s="11" t="s">
        <v>38</v>
      </c>
      <c r="DT43" s="11">
        <v>190</v>
      </c>
      <c r="DU43" s="11">
        <v>22.6</v>
      </c>
      <c r="DV43" s="11">
        <v>77.400000000000006</v>
      </c>
      <c r="DW43" s="11" t="s">
        <v>38</v>
      </c>
      <c r="DX43" s="11" t="s">
        <v>38</v>
      </c>
      <c r="DY43" s="11" t="s">
        <v>38</v>
      </c>
      <c r="DZ43" s="11" t="s">
        <v>38</v>
      </c>
      <c r="EA43" s="11">
        <v>0</v>
      </c>
      <c r="EB43" s="7"/>
      <c r="EC43" s="116"/>
      <c r="ED43" s="9">
        <v>8</v>
      </c>
      <c r="EE43" s="9">
        <v>3</v>
      </c>
      <c r="EF43" s="7"/>
      <c r="EG43" s="7"/>
      <c r="EH43" s="7"/>
      <c r="EI43" s="7"/>
      <c r="EJ43" s="7"/>
      <c r="EK43" s="115"/>
      <c r="EL43" s="116"/>
      <c r="EM43" s="7"/>
      <c r="EN43" s="116"/>
      <c r="EO43" s="116"/>
      <c r="EP43" s="8"/>
      <c r="EQ43" s="114"/>
      <c r="ER43" s="753">
        <v>9552</v>
      </c>
      <c r="ES43" s="493">
        <v>43</v>
      </c>
      <c r="ET43" s="476">
        <v>12601</v>
      </c>
      <c r="EU43" s="476">
        <v>2</v>
      </c>
      <c r="EV43" s="494">
        <f t="shared" ref="EV43:EV65" si="27">ET43/ES43*EU43</f>
        <v>586.09302325581393</v>
      </c>
      <c r="EW43" s="495">
        <v>1627</v>
      </c>
      <c r="EX43" s="496">
        <f t="shared" ref="EX43:EX65" si="28">EW43/ES43*EU43</f>
        <v>75.674418604651166</v>
      </c>
      <c r="EY43" s="489">
        <f t="shared" ref="EY43:EY54" si="29">L43*EX43</f>
        <v>605.39534883720933</v>
      </c>
      <c r="EZ43" s="689">
        <v>32</v>
      </c>
      <c r="FA43" s="628">
        <v>2039</v>
      </c>
      <c r="FB43" s="719">
        <v>300</v>
      </c>
      <c r="FC43" s="55"/>
      <c r="FD43" s="629">
        <f>FA43/EZ43</f>
        <v>63.71875</v>
      </c>
      <c r="FE43" s="630">
        <f>FB43*FD43/1000</f>
        <v>19.115625000000001</v>
      </c>
      <c r="FF43" s="631">
        <f>EY43/FE43</f>
        <v>31.670183362417358</v>
      </c>
      <c r="FG43" s="610"/>
      <c r="FH43" s="850"/>
      <c r="FI43" s="662"/>
      <c r="FJ43" s="215"/>
      <c r="FK43" s="55"/>
      <c r="FL43" s="557"/>
      <c r="FM43" s="157">
        <f t="shared" ref="FM43:FM66" si="30">EW43*100/ET43</f>
        <v>12.911673676692326</v>
      </c>
      <c r="FN43" s="145">
        <f t="shared" si="18"/>
        <v>7.567441860465117E-2</v>
      </c>
      <c r="FO43" s="114"/>
      <c r="FP43" s="157">
        <v>12.911673676692326</v>
      </c>
      <c r="FQ43" s="145">
        <v>7.567441860465117E-2</v>
      </c>
      <c r="FR43" s="147">
        <f t="shared" si="19"/>
        <v>2.5107559926244623</v>
      </c>
      <c r="FS43" s="49"/>
      <c r="FT43" s="112"/>
      <c r="FU43" s="49"/>
      <c r="FV43" s="112"/>
      <c r="FW43" s="112"/>
      <c r="FX43" s="262"/>
      <c r="FY43" s="152"/>
      <c r="FZ43" s="263"/>
      <c r="GA43" s="163"/>
      <c r="GB43" s="264"/>
      <c r="GC43" s="156"/>
      <c r="GD43" s="156"/>
      <c r="GE43" s="156"/>
      <c r="GF43" s="156"/>
      <c r="GG43" s="156"/>
      <c r="GH43" s="156"/>
      <c r="GI43" s="156"/>
      <c r="GJ43" s="156"/>
      <c r="GK43" s="156"/>
      <c r="GL43" s="156"/>
      <c r="GM43" s="156"/>
      <c r="GN43" s="156"/>
      <c r="GO43" s="156"/>
      <c r="GP43" s="156"/>
      <c r="GQ43" s="156"/>
      <c r="GR43" s="156"/>
      <c r="GS43" s="156"/>
      <c r="GT43" s="156"/>
      <c r="GU43" s="156"/>
      <c r="GV43" s="156"/>
      <c r="GW43" s="156"/>
      <c r="GX43" s="156"/>
      <c r="GY43" s="156"/>
      <c r="GZ43" s="156"/>
      <c r="HA43" s="156"/>
      <c r="HB43" s="156"/>
      <c r="HC43" s="156"/>
      <c r="HD43" s="156"/>
      <c r="HE43" s="156"/>
      <c r="HF43" s="156"/>
      <c r="HG43" s="156"/>
      <c r="HH43" s="156"/>
      <c r="HI43" s="156"/>
      <c r="HJ43" s="156"/>
      <c r="HK43" s="156"/>
      <c r="HL43" s="156"/>
      <c r="HM43" s="156"/>
      <c r="HN43" s="156"/>
      <c r="HO43" s="156"/>
      <c r="HP43" s="156"/>
      <c r="HQ43" s="156"/>
      <c r="HR43" s="156"/>
      <c r="HS43" s="156"/>
      <c r="HT43" s="156"/>
      <c r="HU43" s="156"/>
      <c r="HV43" s="156"/>
      <c r="HW43" s="156"/>
    </row>
    <row r="44" spans="1:231" x14ac:dyDescent="0.3">
      <c r="A44" s="7">
        <v>280</v>
      </c>
      <c r="B44" s="7">
        <f>COUNTIFS($D$3:D44,D44,$F$3:F44,F44)</f>
        <v>1</v>
      </c>
      <c r="C44" s="14">
        <v>9646</v>
      </c>
      <c r="D44" s="328" t="s">
        <v>651</v>
      </c>
      <c r="E44" s="17" t="s">
        <v>41</v>
      </c>
      <c r="F44" s="17">
        <v>470727406</v>
      </c>
      <c r="G44" s="11">
        <v>71</v>
      </c>
      <c r="H44" s="17" t="s">
        <v>1252</v>
      </c>
      <c r="I44" s="470" t="s">
        <v>511</v>
      </c>
      <c r="J44" s="380" t="s">
        <v>35</v>
      </c>
      <c r="K44" s="156" t="s">
        <v>36</v>
      </c>
      <c r="L44" s="11">
        <v>6</v>
      </c>
      <c r="M44" s="11" t="s">
        <v>1315</v>
      </c>
      <c r="N44" s="17" t="s">
        <v>38</v>
      </c>
      <c r="O44" s="11"/>
      <c r="P44" s="17" t="s">
        <v>533</v>
      </c>
      <c r="Q44" s="11"/>
      <c r="R44" s="11"/>
      <c r="S44" s="454" t="s">
        <v>124</v>
      </c>
      <c r="T44" s="453" t="s">
        <v>124</v>
      </c>
      <c r="U44" s="454" t="s">
        <v>124</v>
      </c>
      <c r="V44" s="474" t="s">
        <v>573</v>
      </c>
      <c r="W44" s="454" t="s">
        <v>124</v>
      </c>
      <c r="X44" s="454" t="s">
        <v>124</v>
      </c>
      <c r="Y44" s="454" t="s">
        <v>124</v>
      </c>
      <c r="Z44" s="455"/>
      <c r="AA44" s="11"/>
      <c r="AB44" s="11"/>
      <c r="AC44" s="361">
        <v>8507</v>
      </c>
      <c r="AD44" s="361">
        <v>85</v>
      </c>
      <c r="AE44" s="504" t="s">
        <v>124</v>
      </c>
      <c r="AF44" s="11" t="s">
        <v>124</v>
      </c>
      <c r="AG44" s="504" t="s">
        <v>128</v>
      </c>
      <c r="AH44" s="550"/>
      <c r="AI44" s="7"/>
      <c r="AJ44" s="7"/>
      <c r="AK44" s="7"/>
      <c r="AL44" s="114"/>
      <c r="AM44" s="114"/>
      <c r="AN44" s="114"/>
      <c r="AO44" s="411">
        <v>31.6</v>
      </c>
      <c r="AP44" s="39">
        <v>60.7</v>
      </c>
      <c r="AQ44" s="40">
        <v>3.9</v>
      </c>
      <c r="AR44" s="41">
        <f t="shared" si="20"/>
        <v>96.200000000000017</v>
      </c>
      <c r="AS44" s="42">
        <f t="shared" si="21"/>
        <v>0.52059308072487642</v>
      </c>
      <c r="AT44" s="43">
        <f t="shared" si="22"/>
        <v>2.0303130148270179</v>
      </c>
      <c r="AU44" s="44">
        <f t="shared" si="23"/>
        <v>0.48916408668730643</v>
      </c>
      <c r="AV44" s="45">
        <v>29.293200000000002</v>
      </c>
      <c r="AW44" s="45">
        <f t="shared" si="24"/>
        <v>92.7</v>
      </c>
      <c r="AX44" s="46">
        <v>0.72679999999999989</v>
      </c>
      <c r="AY44" s="62">
        <v>2.2999999999999998</v>
      </c>
      <c r="AZ44" s="477" t="s">
        <v>121</v>
      </c>
      <c r="BA44" s="84">
        <v>23.8</v>
      </c>
      <c r="BB44" s="298" t="s">
        <v>121</v>
      </c>
      <c r="BC44" s="87"/>
      <c r="BD44" s="87"/>
      <c r="BE44" s="87"/>
      <c r="BF44" s="87"/>
      <c r="BG44" s="87"/>
      <c r="BH44" s="87"/>
      <c r="BI44" s="298"/>
      <c r="BJ44" s="84">
        <v>32.799999999999997</v>
      </c>
      <c r="BK44" s="84">
        <v>67.2</v>
      </c>
      <c r="BL44" s="78">
        <v>0.48809523809523803</v>
      </c>
      <c r="BM44" s="79" t="s">
        <v>121</v>
      </c>
      <c r="BN44" s="7" t="s">
        <v>121</v>
      </c>
      <c r="BO44" s="304" t="s">
        <v>121</v>
      </c>
      <c r="BP44" s="84">
        <v>4.5</v>
      </c>
      <c r="BQ44" s="282">
        <v>6.6</v>
      </c>
      <c r="BR44" s="49"/>
      <c r="BS44" s="80">
        <f t="shared" si="26"/>
        <v>57.099999999999994</v>
      </c>
      <c r="BT44" s="49" t="s">
        <v>121</v>
      </c>
      <c r="BU44" s="86" t="s">
        <v>121</v>
      </c>
      <c r="BV44" s="80" t="s">
        <v>121</v>
      </c>
      <c r="BW44" s="80">
        <v>59.499999999999993</v>
      </c>
      <c r="BX44" s="49">
        <v>35.299999999999997</v>
      </c>
      <c r="BY44" s="49">
        <v>21.4</v>
      </c>
      <c r="BZ44" s="49">
        <v>21.8</v>
      </c>
      <c r="CA44" s="49">
        <v>13.2</v>
      </c>
      <c r="CB44" s="49">
        <v>41.1</v>
      </c>
      <c r="CC44" s="49">
        <v>24.9</v>
      </c>
      <c r="CD44" s="9" t="s">
        <v>121</v>
      </c>
      <c r="CE44" s="7"/>
      <c r="CF44" s="7"/>
      <c r="CG44" s="7"/>
      <c r="CH44" s="7"/>
      <c r="CI44" s="7"/>
      <c r="CJ44" s="7"/>
      <c r="CK44" s="7"/>
      <c r="CL44" s="45">
        <f t="shared" si="25"/>
        <v>1.6192660550458713</v>
      </c>
      <c r="CM44" s="7"/>
      <c r="CN44" s="13"/>
      <c r="CO44" s="618"/>
      <c r="CP44" s="13"/>
      <c r="CQ44" s="13"/>
      <c r="CR44" s="13"/>
      <c r="CS44" s="13"/>
      <c r="CT44" s="13"/>
      <c r="CU44" s="13"/>
      <c r="CV44" s="7"/>
      <c r="CW44" s="36"/>
      <c r="CX44" s="121"/>
      <c r="CY44" s="121"/>
      <c r="CZ44" s="121">
        <v>3</v>
      </c>
      <c r="DA44" s="9" t="s">
        <v>884</v>
      </c>
      <c r="DB44" s="111" t="s">
        <v>884</v>
      </c>
      <c r="DC44" s="7"/>
      <c r="DD44" s="35"/>
      <c r="DE44" s="11"/>
      <c r="DF44" s="11"/>
      <c r="DG44" s="11"/>
      <c r="DH44" s="328"/>
      <c r="DI44" s="243" t="s">
        <v>297</v>
      </c>
      <c r="DJ44" s="123" t="s">
        <v>128</v>
      </c>
      <c r="DK44" s="9">
        <v>2</v>
      </c>
      <c r="DL44" s="7"/>
      <c r="DM44" s="148"/>
      <c r="DN44" s="7"/>
      <c r="DO44" s="7"/>
      <c r="DP44" s="7"/>
      <c r="DQ44" s="7"/>
      <c r="DR44" s="11" t="s">
        <v>38</v>
      </c>
      <c r="DS44" s="11" t="s">
        <v>38</v>
      </c>
      <c r="DT44" s="11">
        <v>197</v>
      </c>
      <c r="DU44" s="11">
        <v>8.1999999999999993</v>
      </c>
      <c r="DV44" s="11">
        <v>91.8</v>
      </c>
      <c r="DW44" s="11" t="s">
        <v>38</v>
      </c>
      <c r="DX44" s="11" t="s">
        <v>38</v>
      </c>
      <c r="DY44" s="11" t="s">
        <v>38</v>
      </c>
      <c r="DZ44" s="11" t="s">
        <v>38</v>
      </c>
      <c r="EA44" s="11">
        <v>0</v>
      </c>
      <c r="EB44" s="7"/>
      <c r="EC44" s="116"/>
      <c r="ED44" s="7">
        <v>6</v>
      </c>
      <c r="EE44" s="7" t="s">
        <v>1315</v>
      </c>
      <c r="EF44" s="7"/>
      <c r="EG44" s="7"/>
      <c r="EH44" s="7"/>
      <c r="EI44" s="7"/>
      <c r="EJ44" s="7"/>
      <c r="EK44" s="115"/>
      <c r="EL44" s="116"/>
      <c r="EM44" s="7"/>
      <c r="EN44" s="116"/>
      <c r="EO44" s="116"/>
      <c r="EP44" s="8"/>
      <c r="EQ44" s="118"/>
      <c r="ER44" s="492">
        <v>9646</v>
      </c>
      <c r="ES44" s="493">
        <v>48</v>
      </c>
      <c r="ET44" s="476">
        <v>12156</v>
      </c>
      <c r="EU44" s="476">
        <v>2</v>
      </c>
      <c r="EV44" s="494">
        <f t="shared" si="27"/>
        <v>506.5</v>
      </c>
      <c r="EW44" s="495">
        <v>2243</v>
      </c>
      <c r="EX44" s="496">
        <f t="shared" si="28"/>
        <v>93.458333333333329</v>
      </c>
      <c r="EY44" s="489">
        <f t="shared" si="29"/>
        <v>560.75</v>
      </c>
      <c r="EZ44" s="689">
        <v>30</v>
      </c>
      <c r="FA44" s="628">
        <v>8992</v>
      </c>
      <c r="FB44" s="719">
        <v>400</v>
      </c>
      <c r="FC44" s="608"/>
      <c r="FD44" s="629">
        <f>FA44/EZ44</f>
        <v>299.73333333333335</v>
      </c>
      <c r="FE44" s="630">
        <f>FB44*FD44/1000</f>
        <v>119.89333333333335</v>
      </c>
      <c r="FF44" s="631">
        <f>EY44/FE44</f>
        <v>4.6770740658362984</v>
      </c>
      <c r="FG44" s="610"/>
      <c r="FH44" s="615"/>
      <c r="FI44" s="694"/>
      <c r="FJ44" s="677"/>
      <c r="FK44" s="55"/>
      <c r="FL44" s="550"/>
      <c r="FM44" s="157">
        <f t="shared" si="30"/>
        <v>18.45179335307667</v>
      </c>
      <c r="FN44" s="145">
        <f t="shared" si="18"/>
        <v>9.3458333333333324E-2</v>
      </c>
      <c r="FO44" s="114"/>
      <c r="FP44" s="157">
        <v>18.45179335307667</v>
      </c>
      <c r="FQ44" s="145">
        <v>9.3458333333333324E-2</v>
      </c>
      <c r="FR44" s="147">
        <f t="shared" si="19"/>
        <v>2.1078912171199287</v>
      </c>
      <c r="FS44" s="7"/>
      <c r="FT44" s="35"/>
      <c r="FU44" s="7"/>
      <c r="FV44" s="35"/>
      <c r="FW44" s="35"/>
      <c r="FX44" s="455"/>
      <c r="FY44" s="152"/>
      <c r="FZ44" s="213"/>
      <c r="GA44" s="11"/>
      <c r="GB44" s="215"/>
      <c r="GC44" s="156"/>
      <c r="GD44" s="156"/>
      <c r="GE44" s="156"/>
      <c r="GF44" s="156"/>
      <c r="GG44" s="156"/>
      <c r="GH44" s="156"/>
      <c r="GI44" s="156"/>
      <c r="GJ44" s="156"/>
      <c r="GK44" s="156"/>
      <c r="GL44" s="156"/>
      <c r="GM44" s="156"/>
      <c r="GN44" s="156"/>
      <c r="GO44" s="156"/>
      <c r="GP44" s="156"/>
      <c r="GQ44" s="156"/>
      <c r="GR44" s="156"/>
      <c r="GS44" s="156"/>
      <c r="GT44" s="156"/>
      <c r="GU44" s="156"/>
      <c r="GV44" s="156"/>
      <c r="GW44" s="156"/>
      <c r="GX44" s="156"/>
      <c r="GY44" s="156"/>
      <c r="GZ44" s="156"/>
      <c r="HA44" s="156"/>
      <c r="HB44" s="156"/>
      <c r="HC44" s="156"/>
      <c r="HD44" s="156"/>
      <c r="HE44" s="156"/>
      <c r="HF44" s="156"/>
      <c r="HG44" s="156"/>
      <c r="HH44" s="156"/>
      <c r="HI44" s="156"/>
      <c r="HJ44" s="156"/>
      <c r="HK44" s="156"/>
      <c r="HL44" s="156"/>
      <c r="HM44" s="156"/>
      <c r="HN44" s="156"/>
      <c r="HO44" s="156"/>
      <c r="HP44" s="156"/>
      <c r="HQ44" s="156"/>
      <c r="HR44" s="156"/>
      <c r="HS44" s="156"/>
      <c r="HT44" s="156"/>
      <c r="HU44" s="156"/>
      <c r="HV44" s="156"/>
      <c r="HW44" s="156"/>
    </row>
    <row r="45" spans="1:231" x14ac:dyDescent="0.3">
      <c r="A45" s="7">
        <v>283</v>
      </c>
      <c r="B45" s="7">
        <f>COUNTIFS($D$3:D45,D45,$F$3:F45,F45)</f>
        <v>1</v>
      </c>
      <c r="C45" s="14">
        <v>9649</v>
      </c>
      <c r="D45" s="328" t="s">
        <v>1251</v>
      </c>
      <c r="E45" s="17" t="s">
        <v>625</v>
      </c>
      <c r="F45" s="17">
        <v>9653044841</v>
      </c>
      <c r="G45" s="11">
        <v>22</v>
      </c>
      <c r="H45" s="17" t="s">
        <v>1252</v>
      </c>
      <c r="I45" s="470" t="s">
        <v>1253</v>
      </c>
      <c r="J45" s="380" t="s">
        <v>35</v>
      </c>
      <c r="K45" s="156" t="s">
        <v>36</v>
      </c>
      <c r="L45" s="11">
        <v>5</v>
      </c>
      <c r="M45" s="11">
        <v>6</v>
      </c>
      <c r="N45" s="17" t="s">
        <v>38</v>
      </c>
      <c r="O45" s="11"/>
      <c r="P45" s="17" t="s">
        <v>533</v>
      </c>
      <c r="Q45" s="11"/>
      <c r="R45" s="11"/>
      <c r="S45" s="454" t="s">
        <v>124</v>
      </c>
      <c r="T45" s="453" t="s">
        <v>124</v>
      </c>
      <c r="U45" s="454" t="s">
        <v>124</v>
      </c>
      <c r="V45" s="474" t="s">
        <v>573</v>
      </c>
      <c r="W45" s="474" t="s">
        <v>126</v>
      </c>
      <c r="X45" s="454" t="s">
        <v>124</v>
      </c>
      <c r="Y45" s="454" t="s">
        <v>124</v>
      </c>
      <c r="Z45" s="455"/>
      <c r="AA45" s="11"/>
      <c r="AB45" s="11"/>
      <c r="AC45" s="361">
        <v>8898</v>
      </c>
      <c r="AD45" s="361">
        <v>222</v>
      </c>
      <c r="AE45" s="504" t="s">
        <v>124</v>
      </c>
      <c r="AF45" s="11" t="s">
        <v>124</v>
      </c>
      <c r="AG45" s="504" t="s">
        <v>128</v>
      </c>
      <c r="AH45" s="7"/>
      <c r="AI45" s="7"/>
      <c r="AJ45" s="7"/>
      <c r="AK45" s="7"/>
      <c r="AL45" s="114"/>
      <c r="AM45" s="114"/>
      <c r="AN45" s="114"/>
      <c r="AO45" s="411">
        <v>19.2</v>
      </c>
      <c r="AP45" s="39">
        <v>63.3</v>
      </c>
      <c r="AQ45" s="40">
        <v>13.7</v>
      </c>
      <c r="AR45" s="41">
        <f t="shared" si="20"/>
        <v>96.2</v>
      </c>
      <c r="AS45" s="42">
        <f t="shared" si="21"/>
        <v>0.30331753554502372</v>
      </c>
      <c r="AT45" s="43">
        <f t="shared" si="22"/>
        <v>4.1554502369668249</v>
      </c>
      <c r="AU45" s="44">
        <f t="shared" si="23"/>
        <v>0.24935064935064935</v>
      </c>
      <c r="AV45" s="45">
        <v>17.731199999999998</v>
      </c>
      <c r="AW45" s="45">
        <f t="shared" si="24"/>
        <v>92.35</v>
      </c>
      <c r="AX45" s="46">
        <v>0.50879999999999992</v>
      </c>
      <c r="AY45" s="62">
        <v>2.65</v>
      </c>
      <c r="AZ45" s="477" t="s">
        <v>121</v>
      </c>
      <c r="BA45" s="84">
        <v>16.3</v>
      </c>
      <c r="BB45" s="298" t="s">
        <v>121</v>
      </c>
      <c r="BC45" s="87"/>
      <c r="BD45" s="87"/>
      <c r="BE45" s="87"/>
      <c r="BF45" s="87"/>
      <c r="BG45" s="87"/>
      <c r="BH45" s="87"/>
      <c r="BI45" s="298"/>
      <c r="BJ45" s="84">
        <v>53.2</v>
      </c>
      <c r="BK45" s="84">
        <v>46.8</v>
      </c>
      <c r="BL45" s="195">
        <v>1.1367521367521369</v>
      </c>
      <c r="BM45" s="79">
        <v>0.22</v>
      </c>
      <c r="BN45" s="80">
        <f>BM45*100/AO45</f>
        <v>1.1458333333333335</v>
      </c>
      <c r="BO45" s="304" t="s">
        <v>121</v>
      </c>
      <c r="BP45" s="84">
        <v>3.6</v>
      </c>
      <c r="BQ45" s="282">
        <v>3.7</v>
      </c>
      <c r="BR45" s="49"/>
      <c r="BS45" s="80">
        <f t="shared" si="26"/>
        <v>48.9</v>
      </c>
      <c r="BT45" s="49" t="s">
        <v>121</v>
      </c>
      <c r="BU45" s="86" t="s">
        <v>121</v>
      </c>
      <c r="BV45" s="80" t="s">
        <v>121</v>
      </c>
      <c r="BW45" s="561">
        <v>61.4</v>
      </c>
      <c r="BX45" s="49">
        <v>30.5</v>
      </c>
      <c r="BY45" s="49">
        <v>19.3</v>
      </c>
      <c r="BZ45" s="49">
        <v>18.399999999999999</v>
      </c>
      <c r="CA45" s="49">
        <v>11.6</v>
      </c>
      <c r="CB45" s="49">
        <v>48.1</v>
      </c>
      <c r="CC45" s="49">
        <v>30.5</v>
      </c>
      <c r="CD45" s="9" t="s">
        <v>121</v>
      </c>
      <c r="CE45" s="7"/>
      <c r="CF45" s="7"/>
      <c r="CG45" s="7"/>
      <c r="CH45" s="7"/>
      <c r="CI45" s="7"/>
      <c r="CJ45" s="7"/>
      <c r="CK45" s="7"/>
      <c r="CL45" s="45">
        <f t="shared" si="25"/>
        <v>1.6576086956521741</v>
      </c>
      <c r="CM45" s="7"/>
      <c r="CN45" s="13"/>
      <c r="CO45" s="618"/>
      <c r="CP45" s="13"/>
      <c r="CQ45" s="13"/>
      <c r="CR45" s="13"/>
      <c r="CS45" s="13"/>
      <c r="CT45" s="13"/>
      <c r="CU45" s="13"/>
      <c r="CV45" s="7"/>
      <c r="CW45" s="36"/>
      <c r="CX45" s="121"/>
      <c r="CY45" s="121"/>
      <c r="CZ45" s="49"/>
      <c r="DA45" s="9" t="s">
        <v>17</v>
      </c>
      <c r="DB45" s="111" t="s">
        <v>17</v>
      </c>
      <c r="DC45" s="7"/>
      <c r="DD45" s="35"/>
      <c r="DE45" s="11"/>
      <c r="DF45" s="11"/>
      <c r="DG45" s="11"/>
      <c r="DH45" s="328"/>
      <c r="DI45" s="202" t="s">
        <v>294</v>
      </c>
      <c r="DJ45" s="123" t="s">
        <v>128</v>
      </c>
      <c r="DK45" s="9">
        <v>2</v>
      </c>
      <c r="DL45" s="7"/>
      <c r="DM45" s="148"/>
      <c r="DN45" s="7"/>
      <c r="DO45" s="7"/>
      <c r="DP45" s="7"/>
      <c r="DQ45" s="7"/>
      <c r="DR45" s="11" t="s">
        <v>38</v>
      </c>
      <c r="DS45" s="11" t="s">
        <v>38</v>
      </c>
      <c r="DT45" s="11">
        <v>899</v>
      </c>
      <c r="DU45" s="11">
        <v>16.7</v>
      </c>
      <c r="DV45" s="11">
        <v>83.3</v>
      </c>
      <c r="DW45" s="11" t="s">
        <v>38</v>
      </c>
      <c r="DX45" s="11" t="s">
        <v>38</v>
      </c>
      <c r="DY45" s="11" t="s">
        <v>38</v>
      </c>
      <c r="DZ45" s="11" t="s">
        <v>38</v>
      </c>
      <c r="EA45" s="11" t="s">
        <v>1254</v>
      </c>
      <c r="EB45" s="7"/>
      <c r="EC45" s="116"/>
      <c r="ED45" s="247">
        <v>5</v>
      </c>
      <c r="EE45" s="247">
        <v>6</v>
      </c>
      <c r="EF45" s="7"/>
      <c r="EG45" s="7"/>
      <c r="EH45" s="7"/>
      <c r="EI45" s="7"/>
      <c r="EJ45" s="7"/>
      <c r="EK45" s="115"/>
      <c r="EL45" s="116"/>
      <c r="EM45" s="7"/>
      <c r="EN45" s="116"/>
      <c r="EO45" s="116"/>
      <c r="EP45" s="8"/>
      <c r="EQ45" s="7"/>
      <c r="ER45" s="492">
        <v>9649</v>
      </c>
      <c r="ES45" s="493">
        <v>53</v>
      </c>
      <c r="ET45" s="476">
        <v>104262</v>
      </c>
      <c r="EU45" s="476">
        <v>2</v>
      </c>
      <c r="EV45" s="494">
        <f t="shared" si="27"/>
        <v>3934.4150943396226</v>
      </c>
      <c r="EW45" s="495">
        <v>12241</v>
      </c>
      <c r="EX45" s="496">
        <f t="shared" si="28"/>
        <v>461.92452830188677</v>
      </c>
      <c r="EY45" s="489">
        <f t="shared" si="29"/>
        <v>2309.6226415094338</v>
      </c>
      <c r="EZ45" s="689">
        <v>27</v>
      </c>
      <c r="FA45" s="628">
        <v>8898</v>
      </c>
      <c r="FB45" s="628">
        <v>1000</v>
      </c>
      <c r="FC45" s="608"/>
      <c r="FD45" s="629">
        <f>FA45/EZ45</f>
        <v>329.55555555555554</v>
      </c>
      <c r="FE45" s="630">
        <f>FB45*FD45/1000</f>
        <v>329.55555555555554</v>
      </c>
      <c r="FF45" s="631">
        <f>EY45/FE45</f>
        <v>7.0082952709321997</v>
      </c>
      <c r="FG45" s="610"/>
      <c r="FH45" s="615"/>
      <c r="FI45" s="694"/>
      <c r="FJ45" s="677"/>
      <c r="FK45" s="55"/>
      <c r="FL45" s="7"/>
      <c r="FM45" s="157">
        <f t="shared" si="30"/>
        <v>11.740614989161919</v>
      </c>
      <c r="FN45" s="145">
        <f t="shared" si="18"/>
        <v>0.46192452830188679</v>
      </c>
      <c r="FO45" s="114"/>
      <c r="FP45" s="157">
        <v>11.740614989161919</v>
      </c>
      <c r="FQ45" s="145">
        <v>0.46192452830188679</v>
      </c>
      <c r="FR45" s="147">
        <f t="shared" si="19"/>
        <v>1.9462053753778288</v>
      </c>
      <c r="FS45" s="7"/>
      <c r="FT45" s="35"/>
      <c r="FU45" s="7"/>
      <c r="FV45" s="35"/>
      <c r="FW45" s="35"/>
      <c r="FX45" s="455"/>
      <c r="FY45" s="152"/>
      <c r="FZ45" s="213"/>
      <c r="GA45" s="11"/>
      <c r="GB45" s="215"/>
      <c r="GC45" s="156"/>
      <c r="GD45" s="156"/>
      <c r="GE45" s="156"/>
      <c r="GF45" s="156"/>
      <c r="GG45" s="156"/>
      <c r="GH45" s="156"/>
      <c r="GI45" s="156"/>
      <c r="GJ45" s="156"/>
      <c r="GK45" s="156"/>
      <c r="GL45" s="156"/>
      <c r="GM45" s="156"/>
      <c r="GN45" s="156"/>
      <c r="GO45" s="156"/>
      <c r="GP45" s="156"/>
      <c r="GQ45" s="156"/>
      <c r="GR45" s="156"/>
      <c r="GS45" s="156"/>
      <c r="GT45" s="156"/>
      <c r="GU45" s="156"/>
      <c r="GV45" s="156"/>
      <c r="GW45" s="156"/>
      <c r="GX45" s="156"/>
      <c r="GY45" s="156"/>
      <c r="GZ45" s="156"/>
      <c r="HA45" s="156"/>
      <c r="HB45" s="156"/>
      <c r="HC45" s="156"/>
      <c r="HD45" s="156"/>
      <c r="HE45" s="156"/>
      <c r="HF45" s="156"/>
      <c r="HG45" s="156"/>
      <c r="HH45" s="156"/>
      <c r="HI45" s="156"/>
      <c r="HJ45" s="156"/>
      <c r="HK45" s="156"/>
      <c r="HL45" s="156"/>
      <c r="HM45" s="156"/>
      <c r="HN45" s="156"/>
      <c r="HO45" s="156"/>
      <c r="HP45" s="156"/>
      <c r="HQ45" s="156"/>
      <c r="HR45" s="156"/>
      <c r="HS45" s="156"/>
      <c r="HT45" s="156"/>
      <c r="HU45" s="156"/>
      <c r="HV45" s="156"/>
      <c r="HW45" s="156"/>
    </row>
    <row r="46" spans="1:231" x14ac:dyDescent="0.3">
      <c r="A46" s="7">
        <v>301</v>
      </c>
      <c r="B46" s="7">
        <f>COUNTIFS($D$3:D46,D46,$F$3:F46,F46)</f>
        <v>1</v>
      </c>
      <c r="C46" s="14">
        <v>9781</v>
      </c>
      <c r="D46" s="328" t="s">
        <v>1139</v>
      </c>
      <c r="E46" s="17" t="s">
        <v>1140</v>
      </c>
      <c r="F46" s="17">
        <v>6404271181</v>
      </c>
      <c r="G46" s="11">
        <f>LEFT(H46,4)-CONCATENATE(19,LEFT(F46,2))</f>
        <v>54</v>
      </c>
      <c r="H46" s="17" t="s">
        <v>1141</v>
      </c>
      <c r="I46" s="470" t="s">
        <v>1142</v>
      </c>
      <c r="J46" s="380" t="s">
        <v>35</v>
      </c>
      <c r="K46" s="17" t="s">
        <v>36</v>
      </c>
      <c r="L46" s="11">
        <v>35</v>
      </c>
      <c r="M46" s="11" t="s">
        <v>493</v>
      </c>
      <c r="N46" s="11" t="s">
        <v>38</v>
      </c>
      <c r="O46" s="11" t="s">
        <v>854</v>
      </c>
      <c r="P46" s="11" t="s">
        <v>854</v>
      </c>
      <c r="Q46" s="11"/>
      <c r="R46" s="11"/>
      <c r="S46" s="454" t="s">
        <v>122</v>
      </c>
      <c r="T46" s="453" t="s">
        <v>123</v>
      </c>
      <c r="U46" s="454" t="s">
        <v>124</v>
      </c>
      <c r="V46" s="602" t="s">
        <v>125</v>
      </c>
      <c r="W46" s="454" t="s">
        <v>126</v>
      </c>
      <c r="X46" s="476" t="s">
        <v>124</v>
      </c>
      <c r="Y46" s="476" t="s">
        <v>124</v>
      </c>
      <c r="Z46" s="455"/>
      <c r="AA46" s="11"/>
      <c r="AB46" s="55"/>
      <c r="AC46" s="361">
        <v>36524</v>
      </c>
      <c r="AD46" s="755">
        <v>913</v>
      </c>
      <c r="AE46" s="361" t="s">
        <v>124</v>
      </c>
      <c r="AF46" s="361" t="s">
        <v>124</v>
      </c>
      <c r="AG46" s="504" t="s">
        <v>128</v>
      </c>
      <c r="AH46" s="930"/>
      <c r="AI46" s="7"/>
      <c r="AJ46" s="7"/>
      <c r="AK46" s="114"/>
      <c r="AL46" s="114"/>
      <c r="AM46" s="114"/>
      <c r="AN46" s="114"/>
      <c r="AO46" s="934">
        <v>28.1</v>
      </c>
      <c r="AP46" s="39">
        <v>66.7</v>
      </c>
      <c r="AQ46" s="40">
        <v>2.4</v>
      </c>
      <c r="AR46" s="41">
        <f t="shared" si="20"/>
        <v>97.200000000000017</v>
      </c>
      <c r="AS46" s="42">
        <f t="shared" si="21"/>
        <v>0.42128935532233885</v>
      </c>
      <c r="AT46" s="43">
        <f t="shared" si="22"/>
        <v>1.0110944527736132</v>
      </c>
      <c r="AU46" s="44">
        <f t="shared" si="23"/>
        <v>0.40665701881331401</v>
      </c>
      <c r="AV46" s="521">
        <v>26.515160000000002</v>
      </c>
      <c r="AW46" s="45">
        <f t="shared" si="24"/>
        <v>94.36</v>
      </c>
      <c r="AX46" s="46">
        <v>0.17984000000000003</v>
      </c>
      <c r="AY46" s="62">
        <v>0.64</v>
      </c>
      <c r="AZ46" s="477" t="s">
        <v>121</v>
      </c>
      <c r="BA46" s="64">
        <v>39.200000000000003</v>
      </c>
      <c r="BB46" s="298">
        <v>0.23</v>
      </c>
      <c r="BC46" s="522"/>
      <c r="BD46" s="67"/>
      <c r="BE46" s="67"/>
      <c r="BF46" s="67"/>
      <c r="BG46" s="67"/>
      <c r="BH46" s="67"/>
      <c r="BI46" s="48"/>
      <c r="BJ46" s="7">
        <v>25.2</v>
      </c>
      <c r="BK46" s="84">
        <v>75.5</v>
      </c>
      <c r="BL46" s="78">
        <f t="shared" ref="BL46:BL77" si="31">BJ46/BK46</f>
        <v>0.33377483443708611</v>
      </c>
      <c r="BM46" s="79">
        <v>0.3</v>
      </c>
      <c r="BN46" s="80">
        <f>BM46*100/AO46</f>
        <v>1.0676156583629892</v>
      </c>
      <c r="BO46" s="304" t="s">
        <v>121</v>
      </c>
      <c r="BP46" s="7">
        <v>5.9</v>
      </c>
      <c r="BQ46" s="523">
        <v>10.4</v>
      </c>
      <c r="BR46" s="49"/>
      <c r="BS46" s="80">
        <f t="shared" si="26"/>
        <v>51</v>
      </c>
      <c r="BT46" s="49">
        <v>92</v>
      </c>
      <c r="BU46" s="86">
        <v>39319</v>
      </c>
      <c r="BV46" s="80">
        <f>100-BT46</f>
        <v>8</v>
      </c>
      <c r="BW46" s="80">
        <f t="shared" ref="BW46:BW77" si="32">BY46+CA46+CC46</f>
        <v>66.099700000000013</v>
      </c>
      <c r="BX46" s="49">
        <v>30.7</v>
      </c>
      <c r="BY46" s="84">
        <f>BX46*AP46/100</f>
        <v>20.476900000000001</v>
      </c>
      <c r="BZ46" s="49">
        <v>20.3</v>
      </c>
      <c r="CA46" s="84">
        <f>BZ46*AP46/100</f>
        <v>13.540100000000002</v>
      </c>
      <c r="CB46" s="49">
        <v>48.1</v>
      </c>
      <c r="CC46" s="84">
        <f>CB46*AP46/100</f>
        <v>32.082700000000003</v>
      </c>
      <c r="CD46" s="7">
        <v>0.9</v>
      </c>
      <c r="CE46" s="7"/>
      <c r="CF46" s="7"/>
      <c r="CG46" s="7"/>
      <c r="CH46" s="7"/>
      <c r="CI46" s="7"/>
      <c r="CJ46" s="7"/>
      <c r="CK46" s="7"/>
      <c r="CL46" s="45">
        <f t="shared" si="25"/>
        <v>1.5123152709359604</v>
      </c>
      <c r="CM46" s="7"/>
      <c r="CN46" s="13"/>
      <c r="CO46" s="618"/>
      <c r="CP46" s="13"/>
      <c r="CQ46" s="13"/>
      <c r="CR46" s="13"/>
      <c r="CS46" s="13"/>
      <c r="CT46" s="13"/>
      <c r="CU46" s="13"/>
      <c r="CV46" s="7"/>
      <c r="CW46" s="36"/>
      <c r="CX46" s="121"/>
      <c r="CY46" s="121"/>
      <c r="CZ46" s="49"/>
      <c r="DA46" s="9" t="s">
        <v>884</v>
      </c>
      <c r="DB46" s="111" t="s">
        <v>884</v>
      </c>
      <c r="DC46" s="7"/>
      <c r="DD46" s="35"/>
      <c r="DE46" s="11"/>
      <c r="DF46" s="11"/>
      <c r="DG46" s="11"/>
      <c r="DH46" s="328"/>
      <c r="DI46" s="243" t="s">
        <v>297</v>
      </c>
      <c r="DJ46" s="123" t="s">
        <v>128</v>
      </c>
      <c r="DK46" s="9">
        <v>2</v>
      </c>
      <c r="DL46" s="7"/>
      <c r="DM46" s="7"/>
      <c r="DN46" s="7"/>
      <c r="DO46" s="7"/>
      <c r="DP46" s="7"/>
      <c r="DQ46" s="7"/>
      <c r="DR46" s="11" t="s">
        <v>38</v>
      </c>
      <c r="DS46" s="11" t="s">
        <v>38</v>
      </c>
      <c r="DT46" s="11">
        <v>220</v>
      </c>
      <c r="DU46" s="11">
        <v>10.9</v>
      </c>
      <c r="DV46" s="11">
        <v>89.1</v>
      </c>
      <c r="DW46" s="11" t="s">
        <v>38</v>
      </c>
      <c r="DX46" s="11" t="s">
        <v>38</v>
      </c>
      <c r="DY46" s="11" t="s">
        <v>38</v>
      </c>
      <c r="DZ46" s="11" t="s">
        <v>38</v>
      </c>
      <c r="EA46" s="11" t="s">
        <v>1143</v>
      </c>
      <c r="EB46" s="7"/>
      <c r="EC46" s="116"/>
      <c r="ED46" s="125"/>
      <c r="EE46" s="125"/>
      <c r="EF46" s="7"/>
      <c r="EG46" s="7">
        <v>3</v>
      </c>
      <c r="EH46" s="7"/>
      <c r="EI46" s="7"/>
      <c r="EJ46" s="7"/>
      <c r="EK46" s="116"/>
      <c r="EL46" s="116"/>
      <c r="EM46" s="7"/>
      <c r="EN46" s="116"/>
      <c r="EO46" s="116"/>
      <c r="EP46" s="8"/>
      <c r="EQ46" s="7"/>
      <c r="ER46" s="492">
        <v>9781</v>
      </c>
      <c r="ES46" s="493">
        <v>55</v>
      </c>
      <c r="ET46" s="476">
        <v>15607</v>
      </c>
      <c r="EU46" s="476">
        <v>2</v>
      </c>
      <c r="EV46" s="494">
        <f t="shared" si="27"/>
        <v>567.5272727272727</v>
      </c>
      <c r="EW46" s="495">
        <v>4809</v>
      </c>
      <c r="EX46" s="496">
        <f t="shared" si="28"/>
        <v>174.87272727272727</v>
      </c>
      <c r="EY46" s="489">
        <f t="shared" si="29"/>
        <v>6120.545454545455</v>
      </c>
      <c r="EZ46" s="689">
        <v>22</v>
      </c>
      <c r="FA46" s="628">
        <v>36524</v>
      </c>
      <c r="FB46" s="719">
        <v>1000</v>
      </c>
      <c r="FC46" s="608"/>
      <c r="FD46" s="629">
        <f>FA46/EZ46</f>
        <v>1660.1818181818182</v>
      </c>
      <c r="FE46" s="630">
        <f>FB46*FD46/1000</f>
        <v>1660.1818181818182</v>
      </c>
      <c r="FF46" s="631">
        <f>EY46/FE46</f>
        <v>3.6866717774613953</v>
      </c>
      <c r="FG46" s="610"/>
      <c r="FH46" s="615"/>
      <c r="FI46" s="694"/>
      <c r="FJ46" s="677"/>
      <c r="FK46" s="55"/>
      <c r="FL46" s="7"/>
      <c r="FM46" s="157">
        <f t="shared" si="30"/>
        <v>30.813096687383865</v>
      </c>
      <c r="FN46" s="145">
        <f t="shared" si="18"/>
        <v>0.17487272727272726</v>
      </c>
      <c r="FO46" s="114"/>
      <c r="FP46" s="157">
        <v>30.813096687383865</v>
      </c>
      <c r="FQ46" s="145">
        <v>0.17487272727272726</v>
      </c>
      <c r="FR46" s="147">
        <f t="shared" si="19"/>
        <v>1.2580578082761489</v>
      </c>
      <c r="FS46" s="114"/>
      <c r="FT46" s="114"/>
      <c r="FU46" s="114"/>
      <c r="FV46" s="114"/>
      <c r="FW46" s="114"/>
      <c r="FX46" s="55"/>
      <c r="FY46" s="152"/>
      <c r="FZ46" s="213"/>
      <c r="GA46" s="11"/>
      <c r="GB46" s="215"/>
      <c r="GC46" s="156"/>
      <c r="GD46" s="156"/>
      <c r="GE46" s="156"/>
      <c r="GF46" s="156"/>
      <c r="GG46" s="156"/>
      <c r="GH46" s="156"/>
      <c r="GI46" s="156"/>
      <c r="GJ46" s="156"/>
      <c r="GK46" s="156"/>
      <c r="GL46" s="156"/>
      <c r="GM46" s="156"/>
      <c r="GN46" s="156"/>
      <c r="GO46" s="156"/>
      <c r="GP46" s="156"/>
      <c r="GQ46" s="156"/>
      <c r="GR46" s="156"/>
      <c r="GS46" s="156"/>
      <c r="GT46" s="156"/>
      <c r="GU46" s="156"/>
      <c r="GV46" s="156"/>
      <c r="GW46" s="156"/>
      <c r="GX46" s="156"/>
      <c r="GY46" s="156"/>
      <c r="GZ46" s="156"/>
      <c r="HA46" s="156"/>
      <c r="HB46" s="156"/>
      <c r="HC46" s="156"/>
      <c r="HD46" s="156"/>
      <c r="HE46" s="156"/>
      <c r="HF46" s="156"/>
      <c r="HG46" s="156"/>
      <c r="HH46" s="156"/>
      <c r="HI46" s="156"/>
      <c r="HJ46" s="156"/>
      <c r="HK46" s="156"/>
      <c r="HL46" s="156"/>
      <c r="HM46" s="156"/>
      <c r="HN46" s="156"/>
      <c r="HO46" s="156"/>
      <c r="HP46" s="156"/>
      <c r="HQ46" s="156"/>
      <c r="HR46" s="156"/>
      <c r="HS46" s="156"/>
      <c r="HT46" s="156"/>
      <c r="HU46" s="156"/>
      <c r="HV46" s="156"/>
      <c r="HW46" s="156"/>
    </row>
    <row r="47" spans="1:231" x14ac:dyDescent="0.3">
      <c r="A47" s="7">
        <v>311</v>
      </c>
      <c r="B47" s="7">
        <f>COUNTIFS($D$3:D47,D47,$F$3:F47,F47)</f>
        <v>1</v>
      </c>
      <c r="C47" s="14">
        <v>9867</v>
      </c>
      <c r="D47" s="328" t="s">
        <v>1047</v>
      </c>
      <c r="E47" s="17" t="s">
        <v>1048</v>
      </c>
      <c r="F47" s="17">
        <v>5658011865</v>
      </c>
      <c r="G47" s="11">
        <v>62</v>
      </c>
      <c r="H47" s="17" t="s">
        <v>1297</v>
      </c>
      <c r="I47" s="470" t="s">
        <v>513</v>
      </c>
      <c r="J47" s="380" t="s">
        <v>35</v>
      </c>
      <c r="K47" s="156" t="s">
        <v>36</v>
      </c>
      <c r="L47" s="11">
        <v>5</v>
      </c>
      <c r="M47" s="11" t="s">
        <v>674</v>
      </c>
      <c r="N47" s="11" t="s">
        <v>38</v>
      </c>
      <c r="O47" s="11"/>
      <c r="P47" s="11" t="s">
        <v>854</v>
      </c>
      <c r="Q47" s="11"/>
      <c r="R47" s="11"/>
      <c r="S47" s="454" t="s">
        <v>124</v>
      </c>
      <c r="T47" s="453" t="s">
        <v>124</v>
      </c>
      <c r="U47" s="454" t="s">
        <v>124</v>
      </c>
      <c r="V47" s="474" t="s">
        <v>573</v>
      </c>
      <c r="W47" s="454" t="s">
        <v>124</v>
      </c>
      <c r="X47" s="454" t="s">
        <v>124</v>
      </c>
      <c r="Y47" s="454" t="s">
        <v>124</v>
      </c>
      <c r="Z47" s="455"/>
      <c r="AA47" s="11"/>
      <c r="AB47" s="11"/>
      <c r="AC47" s="361" t="s">
        <v>124</v>
      </c>
      <c r="AD47" s="755" t="s">
        <v>124</v>
      </c>
      <c r="AE47" s="11" t="s">
        <v>124</v>
      </c>
      <c r="AF47" s="11" t="s">
        <v>124</v>
      </c>
      <c r="AG47" s="514" t="s">
        <v>444</v>
      </c>
      <c r="AH47" s="550"/>
      <c r="AI47" s="189"/>
      <c r="AJ47" s="7"/>
      <c r="AK47" s="7"/>
      <c r="AL47" s="114"/>
      <c r="AM47" s="114"/>
      <c r="AN47" s="114"/>
      <c r="AO47" s="934">
        <v>32</v>
      </c>
      <c r="AP47" s="39">
        <v>61.1</v>
      </c>
      <c r="AQ47" s="40">
        <v>3.7</v>
      </c>
      <c r="AR47" s="41">
        <f t="shared" si="20"/>
        <v>96.8</v>
      </c>
      <c r="AS47" s="42">
        <f t="shared" si="21"/>
        <v>0.52373158756137483</v>
      </c>
      <c r="AT47" s="43">
        <f t="shared" si="22"/>
        <v>1.9378068739770871</v>
      </c>
      <c r="AU47" s="44">
        <f t="shared" si="23"/>
        <v>0.49382716049382719</v>
      </c>
      <c r="AV47" s="521">
        <v>29.951999999999998</v>
      </c>
      <c r="AW47" s="45">
        <f t="shared" si="24"/>
        <v>93.6</v>
      </c>
      <c r="AX47" s="46">
        <v>0.44799999999999995</v>
      </c>
      <c r="AY47" s="62">
        <v>1.4</v>
      </c>
      <c r="AZ47" s="64" t="s">
        <v>121</v>
      </c>
      <c r="BA47" s="65">
        <v>38.200000000000003</v>
      </c>
      <c r="BB47" s="66" t="s">
        <v>121</v>
      </c>
      <c r="BC47" s="522"/>
      <c r="BD47" s="67"/>
      <c r="BE47" s="67"/>
      <c r="BF47" s="67"/>
      <c r="BG47" s="67"/>
      <c r="BH47" s="67"/>
      <c r="BI47" s="48"/>
      <c r="BJ47" s="7">
        <v>49</v>
      </c>
      <c r="BK47" s="84">
        <v>51</v>
      </c>
      <c r="BL47" s="195">
        <f t="shared" si="31"/>
        <v>0.96078431372549022</v>
      </c>
      <c r="BM47" s="79" t="s">
        <v>121</v>
      </c>
      <c r="BN47" s="7" t="s">
        <v>121</v>
      </c>
      <c r="BO47" s="9" t="s">
        <v>121</v>
      </c>
      <c r="BP47" s="7">
        <v>8.1</v>
      </c>
      <c r="BQ47" s="523">
        <v>8.5</v>
      </c>
      <c r="BR47" s="49"/>
      <c r="BS47" s="80">
        <f t="shared" si="26"/>
        <v>42.6</v>
      </c>
      <c r="BT47" s="49" t="s">
        <v>121</v>
      </c>
      <c r="BU47" s="86" t="s">
        <v>121</v>
      </c>
      <c r="BV47" s="80" t="s">
        <v>121</v>
      </c>
      <c r="BW47" s="561">
        <f t="shared" si="32"/>
        <v>60.3</v>
      </c>
      <c r="BX47" s="80">
        <v>17.3</v>
      </c>
      <c r="BY47" s="80">
        <v>10.6</v>
      </c>
      <c r="BZ47" s="80">
        <v>25.3</v>
      </c>
      <c r="CA47" s="80">
        <v>15.4</v>
      </c>
      <c r="CB47" s="80">
        <v>56.1</v>
      </c>
      <c r="CC47" s="80">
        <v>34.299999999999997</v>
      </c>
      <c r="CD47" s="9" t="s">
        <v>121</v>
      </c>
      <c r="CE47" s="7"/>
      <c r="CF47" s="7"/>
      <c r="CG47" s="7"/>
      <c r="CH47" s="7"/>
      <c r="CI47" s="7"/>
      <c r="CJ47" s="7"/>
      <c r="CK47" s="7"/>
      <c r="CL47" s="45">
        <f t="shared" si="25"/>
        <v>0.6837944664031621</v>
      </c>
      <c r="CM47" s="7"/>
      <c r="CN47" s="13"/>
      <c r="CO47" s="618"/>
      <c r="CP47" s="13"/>
      <c r="CQ47" s="13"/>
      <c r="CR47" s="13"/>
      <c r="CS47" s="13"/>
      <c r="CT47" s="13"/>
      <c r="CU47" s="13"/>
      <c r="CV47" s="7"/>
      <c r="CW47" s="36"/>
      <c r="CX47" s="121"/>
      <c r="CY47" s="121"/>
      <c r="CZ47" s="121">
        <v>3</v>
      </c>
      <c r="DA47" s="9" t="s">
        <v>17</v>
      </c>
      <c r="DB47" s="111" t="s">
        <v>17</v>
      </c>
      <c r="DC47" s="7"/>
      <c r="DD47" s="35"/>
      <c r="DE47" s="11"/>
      <c r="DF47" s="11"/>
      <c r="DG47" s="11"/>
      <c r="DH47" s="328"/>
      <c r="DI47" s="202" t="s">
        <v>294</v>
      </c>
      <c r="DJ47" s="250" t="s">
        <v>444</v>
      </c>
      <c r="DK47" s="9">
        <v>2</v>
      </c>
      <c r="DL47" s="7"/>
      <c r="DM47" s="7"/>
      <c r="DN47" s="7"/>
      <c r="DO47" s="7"/>
      <c r="DP47" s="7"/>
      <c r="DQ47" s="7"/>
      <c r="DR47" s="11" t="s">
        <v>38</v>
      </c>
      <c r="DS47" s="11" t="s">
        <v>38</v>
      </c>
      <c r="DT47" s="11">
        <v>116</v>
      </c>
      <c r="DU47" s="11">
        <v>24.1</v>
      </c>
      <c r="DV47" s="11">
        <v>75.900000000000006</v>
      </c>
      <c r="DW47" s="11" t="s">
        <v>38</v>
      </c>
      <c r="DX47" s="11" t="s">
        <v>38</v>
      </c>
      <c r="DY47" s="11" t="s">
        <v>38</v>
      </c>
      <c r="DZ47" s="11" t="s">
        <v>38</v>
      </c>
      <c r="EA47" s="11">
        <v>0</v>
      </c>
      <c r="EB47" s="7"/>
      <c r="EC47" s="116"/>
      <c r="ED47" s="125"/>
      <c r="EE47" s="125"/>
      <c r="EF47" s="7"/>
      <c r="EG47" s="7"/>
      <c r="EH47" s="7"/>
      <c r="EI47" s="7"/>
      <c r="EJ47" s="7"/>
      <c r="EK47" s="116"/>
      <c r="EL47" s="116"/>
      <c r="EM47" s="7"/>
      <c r="EN47" s="116"/>
      <c r="EO47" s="116"/>
      <c r="EP47" s="586"/>
      <c r="EQ47" s="7"/>
      <c r="ER47" s="492">
        <v>9867</v>
      </c>
      <c r="ES47" s="493">
        <v>49</v>
      </c>
      <c r="ET47" s="476">
        <v>9974</v>
      </c>
      <c r="EU47" s="476">
        <v>2</v>
      </c>
      <c r="EV47" s="494">
        <f t="shared" si="27"/>
        <v>407.10204081632651</v>
      </c>
      <c r="EW47" s="495">
        <v>682</v>
      </c>
      <c r="EX47" s="496">
        <f t="shared" si="28"/>
        <v>27.836734693877553</v>
      </c>
      <c r="EY47" s="489">
        <f t="shared" si="29"/>
        <v>139.18367346938777</v>
      </c>
      <c r="EZ47" s="689" t="s">
        <v>121</v>
      </c>
      <c r="FA47" s="628" t="s">
        <v>121</v>
      </c>
      <c r="FB47" s="628">
        <v>100</v>
      </c>
      <c r="FC47" s="55"/>
      <c r="FD47" s="629" t="s">
        <v>121</v>
      </c>
      <c r="FE47" s="630" t="s">
        <v>121</v>
      </c>
      <c r="FF47" s="631" t="s">
        <v>121</v>
      </c>
      <c r="FG47" s="610"/>
      <c r="FH47" s="615"/>
      <c r="FI47" s="694"/>
      <c r="FJ47" s="677"/>
      <c r="FK47" s="55"/>
      <c r="FL47" s="7"/>
      <c r="FM47" s="157">
        <f t="shared" si="30"/>
        <v>6.8377782233807904</v>
      </c>
      <c r="FN47" s="145">
        <f t="shared" si="18"/>
        <v>2.7836734693877551E-2</v>
      </c>
      <c r="FO47" s="114"/>
      <c r="FP47" s="157">
        <v>6.8377782233807904</v>
      </c>
      <c r="FQ47" s="145">
        <v>2.7836734693877551E-2</v>
      </c>
      <c r="FR47" s="147">
        <f t="shared" si="19"/>
        <v>4.1671554252199412</v>
      </c>
      <c r="FS47" s="114"/>
      <c r="FT47" s="114"/>
      <c r="FU47" s="114"/>
      <c r="FV47" s="114"/>
      <c r="FW47" s="114"/>
      <c r="FX47" s="55"/>
      <c r="FY47" s="152"/>
      <c r="FZ47" s="213"/>
      <c r="GA47" s="20"/>
      <c r="GB47" s="215"/>
      <c r="GC47" s="156"/>
      <c r="GD47" s="156"/>
      <c r="GE47" s="156"/>
      <c r="GF47" s="156"/>
      <c r="GG47" s="156"/>
      <c r="GH47" s="156"/>
      <c r="GI47" s="156"/>
      <c r="GJ47" s="156"/>
      <c r="GK47" s="156"/>
      <c r="GL47" s="156"/>
      <c r="GM47" s="156"/>
      <c r="GN47" s="156"/>
      <c r="GO47" s="156"/>
      <c r="GP47" s="156"/>
      <c r="GQ47" s="156"/>
      <c r="GR47" s="156"/>
      <c r="GS47" s="156"/>
      <c r="GT47" s="156"/>
      <c r="GU47" s="156"/>
      <c r="GV47" s="156"/>
      <c r="GW47" s="156"/>
      <c r="GX47" s="156"/>
      <c r="GY47" s="156"/>
      <c r="GZ47" s="156"/>
      <c r="HA47" s="156"/>
      <c r="HB47" s="156"/>
      <c r="HC47" s="156"/>
      <c r="HD47" s="156"/>
      <c r="HE47" s="156"/>
      <c r="HF47" s="156"/>
      <c r="HG47" s="156"/>
      <c r="HH47" s="156"/>
      <c r="HI47" s="156"/>
      <c r="HJ47" s="156"/>
      <c r="HK47" s="156"/>
      <c r="HL47" s="156"/>
      <c r="HM47" s="156"/>
      <c r="HN47" s="156"/>
      <c r="HO47" s="156"/>
      <c r="HP47" s="156"/>
      <c r="HQ47" s="156"/>
      <c r="HR47" s="156"/>
      <c r="HS47" s="156"/>
      <c r="HT47" s="156"/>
      <c r="HU47" s="156"/>
      <c r="HV47" s="156"/>
      <c r="HW47" s="156"/>
    </row>
    <row r="48" spans="1:231" x14ac:dyDescent="0.3">
      <c r="A48" s="7">
        <v>316</v>
      </c>
      <c r="B48" s="7">
        <f>COUNTIFS($D$3:D48,D48,$F$3:F48,F48)</f>
        <v>1</v>
      </c>
      <c r="C48" s="14">
        <v>9888</v>
      </c>
      <c r="D48" s="328" t="s">
        <v>926</v>
      </c>
      <c r="E48" s="17" t="s">
        <v>803</v>
      </c>
      <c r="F48" s="17">
        <v>410528403</v>
      </c>
      <c r="G48" s="11">
        <v>77</v>
      </c>
      <c r="H48" s="17" t="s">
        <v>927</v>
      </c>
      <c r="I48" s="470" t="s">
        <v>513</v>
      </c>
      <c r="J48" s="380" t="s">
        <v>35</v>
      </c>
      <c r="K48" s="156" t="s">
        <v>36</v>
      </c>
      <c r="L48" s="11">
        <v>7</v>
      </c>
      <c r="M48" s="11">
        <v>6</v>
      </c>
      <c r="N48" s="17" t="s">
        <v>38</v>
      </c>
      <c r="O48" s="11"/>
      <c r="P48" s="11" t="s">
        <v>459</v>
      </c>
      <c r="Q48" s="11"/>
      <c r="R48" s="11"/>
      <c r="S48" s="454" t="s">
        <v>124</v>
      </c>
      <c r="T48" s="454" t="s">
        <v>124</v>
      </c>
      <c r="U48" s="454" t="s">
        <v>124</v>
      </c>
      <c r="V48" s="474" t="s">
        <v>573</v>
      </c>
      <c r="W48" s="454" t="s">
        <v>124</v>
      </c>
      <c r="X48" s="454" t="s">
        <v>124</v>
      </c>
      <c r="Y48" s="454" t="s">
        <v>124</v>
      </c>
      <c r="Z48" s="455"/>
      <c r="AA48" s="11"/>
      <c r="AB48" s="11"/>
      <c r="AC48" s="361" t="s">
        <v>124</v>
      </c>
      <c r="AD48" s="755" t="s">
        <v>124</v>
      </c>
      <c r="AE48" s="361" t="s">
        <v>124</v>
      </c>
      <c r="AF48" s="361" t="s">
        <v>124</v>
      </c>
      <c r="AG48" s="504" t="s">
        <v>806</v>
      </c>
      <c r="AH48" s="7"/>
      <c r="AI48" s="189"/>
      <c r="AJ48" s="7"/>
      <c r="AK48" s="7"/>
      <c r="AL48" s="7"/>
      <c r="AM48" s="7"/>
      <c r="AN48" s="60"/>
      <c r="AO48" s="934">
        <v>10</v>
      </c>
      <c r="AP48" s="39">
        <v>82</v>
      </c>
      <c r="AQ48" s="40">
        <v>2.6</v>
      </c>
      <c r="AR48" s="41">
        <f t="shared" si="20"/>
        <v>94.6</v>
      </c>
      <c r="AS48" s="42">
        <f t="shared" si="21"/>
        <v>0.12195121951219512</v>
      </c>
      <c r="AT48" s="43">
        <f t="shared" si="22"/>
        <v>0.31707317073170732</v>
      </c>
      <c r="AU48" s="44">
        <f t="shared" si="23"/>
        <v>0.1182033096926714</v>
      </c>
      <c r="AV48" s="521">
        <v>8.8800000000000008</v>
      </c>
      <c r="AW48" s="45">
        <f t="shared" si="24"/>
        <v>88.8</v>
      </c>
      <c r="AX48" s="46">
        <v>0.62</v>
      </c>
      <c r="AY48" s="62">
        <v>6.2</v>
      </c>
      <c r="AZ48" s="64" t="s">
        <v>121</v>
      </c>
      <c r="BA48" s="65">
        <v>18.8</v>
      </c>
      <c r="BB48" s="66" t="s">
        <v>121</v>
      </c>
      <c r="BC48" s="522"/>
      <c r="BD48" s="67"/>
      <c r="BE48" s="67"/>
      <c r="BF48" s="67"/>
      <c r="BG48" s="67"/>
      <c r="BH48" s="67"/>
      <c r="BI48" s="48"/>
      <c r="BJ48" s="7">
        <v>59.4</v>
      </c>
      <c r="BK48" s="84">
        <v>40.299999999999997</v>
      </c>
      <c r="BL48" s="195">
        <f t="shared" si="31"/>
        <v>1.4739454094292805</v>
      </c>
      <c r="BM48" s="79" t="s">
        <v>121</v>
      </c>
      <c r="BN48" s="7" t="s">
        <v>121</v>
      </c>
      <c r="BO48" s="9" t="s">
        <v>121</v>
      </c>
      <c r="BP48" s="7">
        <v>7</v>
      </c>
      <c r="BQ48" s="523">
        <v>6</v>
      </c>
      <c r="BR48" s="49"/>
      <c r="BS48" s="80">
        <f t="shared" si="26"/>
        <v>69.5</v>
      </c>
      <c r="BT48" s="49" t="s">
        <v>121</v>
      </c>
      <c r="BU48" s="86" t="s">
        <v>121</v>
      </c>
      <c r="BV48" s="80" t="s">
        <v>121</v>
      </c>
      <c r="BW48" s="561">
        <f t="shared" si="32"/>
        <v>81.78</v>
      </c>
      <c r="BX48" s="80">
        <v>35.5</v>
      </c>
      <c r="BY48" s="80">
        <v>29.1</v>
      </c>
      <c r="BZ48" s="80">
        <v>34</v>
      </c>
      <c r="CA48" s="84">
        <f>BZ48*AP48/100</f>
        <v>27.88</v>
      </c>
      <c r="CB48" s="80">
        <v>30.2</v>
      </c>
      <c r="CC48" s="80">
        <v>24.8</v>
      </c>
      <c r="CD48" s="9" t="s">
        <v>121</v>
      </c>
      <c r="CE48" s="7"/>
      <c r="CF48" s="7"/>
      <c r="CG48" s="7"/>
      <c r="CH48" s="7"/>
      <c r="CI48" s="7"/>
      <c r="CJ48" s="7"/>
      <c r="CK48" s="7"/>
      <c r="CL48" s="45">
        <f t="shared" si="25"/>
        <v>1.0441176470588236</v>
      </c>
      <c r="CM48" s="7"/>
      <c r="CN48" s="13"/>
      <c r="CO48" s="618"/>
      <c r="CP48" s="13"/>
      <c r="CQ48" s="13"/>
      <c r="CR48" s="13"/>
      <c r="CS48" s="13"/>
      <c r="CT48" s="13"/>
      <c r="CU48" s="13"/>
      <c r="CV48" s="7"/>
      <c r="CW48" s="36"/>
      <c r="CX48" s="121"/>
      <c r="CY48" s="121"/>
      <c r="CZ48" s="121">
        <v>3</v>
      </c>
      <c r="DA48" s="9" t="s">
        <v>884</v>
      </c>
      <c r="DB48" s="111" t="s">
        <v>884</v>
      </c>
      <c r="DC48" s="7"/>
      <c r="DD48" s="35"/>
      <c r="DE48" s="11"/>
      <c r="DF48" s="11"/>
      <c r="DG48" s="11"/>
      <c r="DH48" s="328"/>
      <c r="DI48" s="243" t="s">
        <v>297</v>
      </c>
      <c r="DJ48" s="123" t="s">
        <v>806</v>
      </c>
      <c r="DK48" s="9">
        <v>2</v>
      </c>
      <c r="DL48" s="7"/>
      <c r="DM48" s="7"/>
      <c r="DN48" s="7"/>
      <c r="DO48" s="7"/>
      <c r="DP48" s="7"/>
      <c r="DQ48" s="7"/>
      <c r="DR48" s="11" t="s">
        <v>38</v>
      </c>
      <c r="DS48" s="11" t="s">
        <v>38</v>
      </c>
      <c r="DT48" s="11">
        <v>160</v>
      </c>
      <c r="DU48" s="11">
        <v>43.7</v>
      </c>
      <c r="DV48" s="11">
        <v>56.3</v>
      </c>
      <c r="DW48" s="11" t="s">
        <v>38</v>
      </c>
      <c r="DX48" s="11" t="s">
        <v>38</v>
      </c>
      <c r="DY48" s="11" t="s">
        <v>38</v>
      </c>
      <c r="DZ48" s="11" t="s">
        <v>38</v>
      </c>
      <c r="EA48" s="11">
        <v>0</v>
      </c>
      <c r="EB48" s="7"/>
      <c r="EC48" s="116"/>
      <c r="ED48" s="125"/>
      <c r="EE48" s="125"/>
      <c r="EF48" s="7"/>
      <c r="EG48" s="7"/>
      <c r="EH48" s="7"/>
      <c r="EI48" s="7"/>
      <c r="EJ48" s="7"/>
      <c r="EK48" s="116"/>
      <c r="EL48" s="116"/>
      <c r="EM48" s="7"/>
      <c r="EN48" s="116"/>
      <c r="EO48" s="116"/>
      <c r="EP48" s="586"/>
      <c r="EQ48" s="7"/>
      <c r="ER48" s="492">
        <v>9888</v>
      </c>
      <c r="ES48" s="493">
        <v>55</v>
      </c>
      <c r="ET48" s="476">
        <v>6028</v>
      </c>
      <c r="EU48" s="476">
        <v>2</v>
      </c>
      <c r="EV48" s="494">
        <f t="shared" si="27"/>
        <v>219.2</v>
      </c>
      <c r="EW48" s="495">
        <v>458</v>
      </c>
      <c r="EX48" s="496">
        <f t="shared" si="28"/>
        <v>16.654545454545456</v>
      </c>
      <c r="EY48" s="489">
        <f t="shared" si="29"/>
        <v>116.58181818181819</v>
      </c>
      <c r="EZ48" s="689" t="s">
        <v>121</v>
      </c>
      <c r="FA48" s="628" t="s">
        <v>121</v>
      </c>
      <c r="FB48" s="628">
        <v>100</v>
      </c>
      <c r="FC48" s="55"/>
      <c r="FD48" s="629" t="s">
        <v>121</v>
      </c>
      <c r="FE48" s="630" t="s">
        <v>121</v>
      </c>
      <c r="FF48" s="631" t="s">
        <v>121</v>
      </c>
      <c r="FG48" s="610"/>
      <c r="FH48" s="615"/>
      <c r="FI48" s="694"/>
      <c r="FJ48" s="677"/>
      <c r="FK48" s="55"/>
      <c r="FL48" s="7"/>
      <c r="FM48" s="157">
        <f t="shared" si="30"/>
        <v>7.5978765759787654</v>
      </c>
      <c r="FN48" s="145">
        <f t="shared" si="18"/>
        <v>1.6654545454545457E-2</v>
      </c>
      <c r="FO48" s="114"/>
      <c r="FP48" s="157">
        <v>7.5978765759787654</v>
      </c>
      <c r="FQ48" s="145">
        <v>1.6654545454545457E-2</v>
      </c>
      <c r="FR48" s="147">
        <f t="shared" si="19"/>
        <v>9.6069868995633172</v>
      </c>
      <c r="FS48" s="114"/>
      <c r="FT48" s="114"/>
      <c r="FU48" s="114"/>
      <c r="FV48" s="114"/>
      <c r="FW48" s="114"/>
      <c r="FX48" s="55"/>
      <c r="FY48" s="152"/>
      <c r="FZ48" s="213"/>
      <c r="GA48" s="11"/>
      <c r="GB48" s="215"/>
      <c r="GC48" s="156"/>
      <c r="GD48" s="156"/>
      <c r="GE48" s="156"/>
      <c r="GF48" s="156"/>
      <c r="GG48" s="156"/>
      <c r="GH48" s="156"/>
      <c r="GI48" s="156"/>
      <c r="GJ48" s="156"/>
      <c r="GK48" s="156"/>
      <c r="GL48" s="156"/>
      <c r="GM48" s="156"/>
      <c r="GN48" s="156"/>
      <c r="GO48" s="156"/>
      <c r="GP48" s="156"/>
      <c r="GQ48" s="156"/>
      <c r="GR48" s="156"/>
      <c r="GS48" s="156"/>
      <c r="GT48" s="156"/>
      <c r="GU48" s="156"/>
      <c r="GV48" s="156"/>
      <c r="GW48" s="156"/>
      <c r="GX48" s="156"/>
      <c r="GY48" s="156"/>
      <c r="GZ48" s="156"/>
      <c r="HA48" s="156"/>
      <c r="HB48" s="156"/>
      <c r="HC48" s="156"/>
      <c r="HD48" s="156"/>
      <c r="HE48" s="156"/>
      <c r="HF48" s="156"/>
      <c r="HG48" s="156"/>
      <c r="HH48" s="156"/>
      <c r="HI48" s="156"/>
      <c r="HJ48" s="156"/>
      <c r="HK48" s="156"/>
      <c r="HL48" s="156"/>
      <c r="HM48" s="156"/>
      <c r="HN48" s="156"/>
      <c r="HO48" s="156"/>
      <c r="HP48" s="156"/>
      <c r="HQ48" s="156"/>
      <c r="HR48" s="156"/>
      <c r="HS48" s="156"/>
      <c r="HT48" s="156"/>
      <c r="HU48" s="156"/>
      <c r="HV48" s="156"/>
      <c r="HW48" s="156"/>
    </row>
    <row r="49" spans="1:231" x14ac:dyDescent="0.3">
      <c r="A49" s="7">
        <v>318</v>
      </c>
      <c r="B49" s="7">
        <f>COUNTIFS($D$3:D49,D49,$F$3:F49,F49)</f>
        <v>1</v>
      </c>
      <c r="C49" s="14">
        <v>9900</v>
      </c>
      <c r="D49" s="328" t="s">
        <v>1062</v>
      </c>
      <c r="E49" s="17" t="s">
        <v>456</v>
      </c>
      <c r="F49" s="17">
        <v>525927061</v>
      </c>
      <c r="G49" s="11">
        <v>66</v>
      </c>
      <c r="H49" s="17" t="s">
        <v>1063</v>
      </c>
      <c r="I49" s="470" t="s">
        <v>1064</v>
      </c>
      <c r="J49" s="380" t="s">
        <v>35</v>
      </c>
      <c r="K49" s="156" t="s">
        <v>36</v>
      </c>
      <c r="L49" s="11">
        <v>4</v>
      </c>
      <c r="M49" s="11">
        <v>3</v>
      </c>
      <c r="N49" s="11" t="s">
        <v>38</v>
      </c>
      <c r="O49" s="11"/>
      <c r="P49" s="11" t="s">
        <v>459</v>
      </c>
      <c r="Q49" s="11"/>
      <c r="R49" s="11"/>
      <c r="S49" s="454" t="s">
        <v>122</v>
      </c>
      <c r="T49" s="454" t="s">
        <v>123</v>
      </c>
      <c r="U49" s="454" t="s">
        <v>124</v>
      </c>
      <c r="V49" s="602" t="s">
        <v>125</v>
      </c>
      <c r="W49" s="454" t="s">
        <v>126</v>
      </c>
      <c r="X49" s="454" t="s">
        <v>124</v>
      </c>
      <c r="Y49" s="454" t="s">
        <v>124</v>
      </c>
      <c r="Z49" s="455"/>
      <c r="AA49" s="11"/>
      <c r="AB49" s="11"/>
      <c r="AC49" s="361">
        <v>39837</v>
      </c>
      <c r="AD49" s="755">
        <v>398</v>
      </c>
      <c r="AE49" s="361" t="s">
        <v>124</v>
      </c>
      <c r="AF49" s="361" t="s">
        <v>124</v>
      </c>
      <c r="AG49" s="514" t="s">
        <v>128</v>
      </c>
      <c r="AH49" s="7"/>
      <c r="AI49" s="189"/>
      <c r="AJ49" s="7"/>
      <c r="AK49" s="7"/>
      <c r="AL49" s="7"/>
      <c r="AM49" s="7"/>
      <c r="AN49" s="60"/>
      <c r="AO49" s="411">
        <v>27</v>
      </c>
      <c r="AP49" s="39">
        <v>71</v>
      </c>
      <c r="AQ49" s="40">
        <v>1.3</v>
      </c>
      <c r="AR49" s="41">
        <f t="shared" si="20"/>
        <v>99.3</v>
      </c>
      <c r="AS49" s="42">
        <f t="shared" si="21"/>
        <v>0.38028169014084506</v>
      </c>
      <c r="AT49" s="43">
        <f t="shared" si="22"/>
        <v>0.4943661971830986</v>
      </c>
      <c r="AU49" s="44">
        <f t="shared" si="23"/>
        <v>0.37344398340248963</v>
      </c>
      <c r="AV49" s="521">
        <v>25.029</v>
      </c>
      <c r="AW49" s="45">
        <f t="shared" si="24"/>
        <v>92.7</v>
      </c>
      <c r="AX49" s="46">
        <v>0.621</v>
      </c>
      <c r="AY49" s="62">
        <v>2.2999999999999998</v>
      </c>
      <c r="AZ49" s="64" t="s">
        <v>121</v>
      </c>
      <c r="BA49" s="65">
        <v>5.3</v>
      </c>
      <c r="BB49" s="66">
        <v>0.04</v>
      </c>
      <c r="BC49" s="522"/>
      <c r="BD49" s="67"/>
      <c r="BE49" s="67"/>
      <c r="BF49" s="67"/>
      <c r="BG49" s="67"/>
      <c r="BH49" s="67"/>
      <c r="BI49" s="48"/>
      <c r="BJ49" s="7">
        <v>55.5</v>
      </c>
      <c r="BK49" s="84">
        <v>15.1</v>
      </c>
      <c r="BL49" s="78">
        <f t="shared" si="31"/>
        <v>3.6754966887417218</v>
      </c>
      <c r="BM49" s="79">
        <v>0.13</v>
      </c>
      <c r="BN49" s="80">
        <f>BM49*100/AO49</f>
        <v>0.48148148148148145</v>
      </c>
      <c r="BO49" s="9" t="s">
        <v>121</v>
      </c>
      <c r="BP49" s="7">
        <v>15.4</v>
      </c>
      <c r="BQ49" s="523">
        <v>22.2</v>
      </c>
      <c r="BR49" s="49"/>
      <c r="BS49" s="80">
        <f t="shared" si="26"/>
        <v>36.6</v>
      </c>
      <c r="BT49" s="49">
        <v>84.9</v>
      </c>
      <c r="BU49" s="86">
        <v>41313</v>
      </c>
      <c r="BV49" s="80">
        <f>100-BT49</f>
        <v>15.099999999999994</v>
      </c>
      <c r="BW49" s="561">
        <f t="shared" si="32"/>
        <v>70.644999999999996</v>
      </c>
      <c r="BX49" s="80">
        <v>22.2</v>
      </c>
      <c r="BY49" s="84">
        <f>BX49*AP49/100</f>
        <v>15.762</v>
      </c>
      <c r="BZ49" s="80">
        <v>14.4</v>
      </c>
      <c r="CA49" s="84">
        <f>BZ49*AP49/100</f>
        <v>10.224</v>
      </c>
      <c r="CB49" s="80">
        <v>62.9</v>
      </c>
      <c r="CC49" s="84">
        <f>CB49*AP49/100</f>
        <v>44.658999999999999</v>
      </c>
      <c r="CD49" s="7">
        <v>0.78</v>
      </c>
      <c r="CE49" s="7"/>
      <c r="CF49" s="7"/>
      <c r="CG49" s="7"/>
      <c r="CH49" s="7"/>
      <c r="CI49" s="7"/>
      <c r="CJ49" s="7"/>
      <c r="CK49" s="7"/>
      <c r="CL49" s="45">
        <f t="shared" si="25"/>
        <v>1.5416666666666665</v>
      </c>
      <c r="CM49" s="7"/>
      <c r="CN49" s="13"/>
      <c r="CO49" s="618"/>
      <c r="CP49" s="13"/>
      <c r="CQ49" s="13"/>
      <c r="CR49" s="13"/>
      <c r="CS49" s="13"/>
      <c r="CT49" s="13"/>
      <c r="CU49" s="13"/>
      <c r="CV49" s="7"/>
      <c r="CW49" s="36"/>
      <c r="CX49" s="121"/>
      <c r="CY49" s="121"/>
      <c r="CZ49" s="49"/>
      <c r="DA49" s="9" t="s">
        <v>17</v>
      </c>
      <c r="DB49" s="111" t="s">
        <v>17</v>
      </c>
      <c r="DC49" s="7"/>
      <c r="DD49" s="35"/>
      <c r="DE49" s="11"/>
      <c r="DF49" s="11"/>
      <c r="DG49" s="11"/>
      <c r="DH49" s="328"/>
      <c r="DI49" s="202" t="s">
        <v>294</v>
      </c>
      <c r="DJ49" s="250" t="s">
        <v>128</v>
      </c>
      <c r="DK49" s="9">
        <v>2</v>
      </c>
      <c r="DL49" s="7"/>
      <c r="DM49" s="7"/>
      <c r="DN49" s="7"/>
      <c r="DO49" s="7"/>
      <c r="DP49" s="7"/>
      <c r="DQ49" s="7"/>
      <c r="DR49" s="11" t="s">
        <v>38</v>
      </c>
      <c r="DS49" s="11" t="s">
        <v>38</v>
      </c>
      <c r="DT49" s="11">
        <v>570</v>
      </c>
      <c r="DU49" s="11">
        <v>14.6</v>
      </c>
      <c r="DV49" s="11">
        <v>85.4</v>
      </c>
      <c r="DW49" s="11" t="s">
        <v>38</v>
      </c>
      <c r="DX49" s="11" t="s">
        <v>38</v>
      </c>
      <c r="DY49" s="11" t="s">
        <v>38</v>
      </c>
      <c r="DZ49" s="11" t="s">
        <v>38</v>
      </c>
      <c r="EA49" s="11">
        <v>0</v>
      </c>
      <c r="EB49" s="7"/>
      <c r="EC49" s="116"/>
      <c r="ED49" s="125"/>
      <c r="EE49" s="125"/>
      <c r="EF49" s="7"/>
      <c r="EG49" s="7"/>
      <c r="EH49" s="7"/>
      <c r="EI49" s="7"/>
      <c r="EJ49" s="7"/>
      <c r="EK49" s="116"/>
      <c r="EL49" s="116"/>
      <c r="EM49" s="7"/>
      <c r="EN49" s="116"/>
      <c r="EO49" s="116"/>
      <c r="EP49" s="8"/>
      <c r="EQ49" s="7"/>
      <c r="ER49" s="492">
        <v>9900</v>
      </c>
      <c r="ES49" s="493">
        <v>62</v>
      </c>
      <c r="ET49" s="476">
        <v>26147</v>
      </c>
      <c r="EU49" s="476">
        <v>2</v>
      </c>
      <c r="EV49" s="494">
        <f t="shared" si="27"/>
        <v>843.45161290322585</v>
      </c>
      <c r="EW49" s="495">
        <v>11722</v>
      </c>
      <c r="EX49" s="496">
        <f t="shared" si="28"/>
        <v>378.12903225806451</v>
      </c>
      <c r="EY49" s="489">
        <f t="shared" si="29"/>
        <v>1512.516129032258</v>
      </c>
      <c r="EZ49" s="689">
        <v>26</v>
      </c>
      <c r="FA49" s="628">
        <v>39837</v>
      </c>
      <c r="FB49" s="628">
        <v>400</v>
      </c>
      <c r="FC49" s="608"/>
      <c r="FD49" s="629">
        <f>FA49/EZ49</f>
        <v>1532.1923076923076</v>
      </c>
      <c r="FE49" s="630">
        <f>FB49*FD49/1000</f>
        <v>612.87692307692305</v>
      </c>
      <c r="FF49" s="631">
        <f>EY49/FE49</f>
        <v>2.4678953833646302</v>
      </c>
      <c r="FG49" s="610"/>
      <c r="FH49" s="615"/>
      <c r="FI49" s="694"/>
      <c r="FJ49" s="677"/>
      <c r="FK49" s="55"/>
      <c r="FL49" s="7"/>
      <c r="FM49" s="157">
        <f t="shared" si="30"/>
        <v>44.831146976708609</v>
      </c>
      <c r="FN49" s="145">
        <f t="shared" si="18"/>
        <v>0.37812903225806449</v>
      </c>
      <c r="FO49" s="114"/>
      <c r="FP49" s="157">
        <v>44.831146976708609</v>
      </c>
      <c r="FQ49" s="145">
        <v>0.37812903225806449</v>
      </c>
      <c r="FR49" s="147">
        <f t="shared" si="19"/>
        <v>1.5074219416481829</v>
      </c>
      <c r="FS49" s="114"/>
      <c r="FT49" s="114"/>
      <c r="FU49" s="114"/>
      <c r="FV49" s="114"/>
      <c r="FW49" s="114"/>
      <c r="FX49" s="55"/>
      <c r="FY49" s="152"/>
      <c r="FZ49" s="213"/>
      <c r="GA49" s="329"/>
      <c r="GB49" s="215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6"/>
      <c r="HO49" s="156"/>
      <c r="HP49" s="156"/>
      <c r="HQ49" s="156"/>
      <c r="HR49" s="156"/>
      <c r="HS49" s="156"/>
      <c r="HT49" s="156"/>
      <c r="HU49" s="156"/>
      <c r="HV49" s="156"/>
      <c r="HW49" s="156"/>
    </row>
    <row r="50" spans="1:231" x14ac:dyDescent="0.3">
      <c r="A50" s="7">
        <v>321</v>
      </c>
      <c r="B50" s="7">
        <f>COUNTIFS($D$3:D50,D50,$F$3:F50,F50)</f>
        <v>1</v>
      </c>
      <c r="C50" s="14">
        <v>9911</v>
      </c>
      <c r="D50" s="328" t="s">
        <v>1028</v>
      </c>
      <c r="E50" s="17" t="s">
        <v>967</v>
      </c>
      <c r="F50" s="17">
        <v>7056175676</v>
      </c>
      <c r="G50" s="11">
        <v>70.3333333333333</v>
      </c>
      <c r="H50" s="17" t="s">
        <v>1029</v>
      </c>
      <c r="I50" s="470" t="s">
        <v>1030</v>
      </c>
      <c r="J50" s="380" t="s">
        <v>35</v>
      </c>
      <c r="K50" s="156" t="s">
        <v>36</v>
      </c>
      <c r="L50" s="11">
        <v>6</v>
      </c>
      <c r="M50" s="11">
        <v>3</v>
      </c>
      <c r="N50" s="11" t="s">
        <v>38</v>
      </c>
      <c r="O50" s="11" t="s">
        <v>459</v>
      </c>
      <c r="P50" s="11" t="s">
        <v>459</v>
      </c>
      <c r="Q50" s="11"/>
      <c r="R50" s="11"/>
      <c r="S50" s="454" t="s">
        <v>124</v>
      </c>
      <c r="T50" s="453" t="s">
        <v>124</v>
      </c>
      <c r="U50" s="454" t="s">
        <v>124</v>
      </c>
      <c r="V50" s="474" t="s">
        <v>573</v>
      </c>
      <c r="W50" s="454" t="s">
        <v>126</v>
      </c>
      <c r="X50" s="454" t="s">
        <v>124</v>
      </c>
      <c r="Y50" s="454" t="s">
        <v>124</v>
      </c>
      <c r="Z50" s="455"/>
      <c r="AA50" s="11"/>
      <c r="AB50" s="11"/>
      <c r="AC50" s="361">
        <v>18273</v>
      </c>
      <c r="AD50" s="755">
        <v>183</v>
      </c>
      <c r="AE50" s="361" t="s">
        <v>124</v>
      </c>
      <c r="AF50" s="361" t="s">
        <v>124</v>
      </c>
      <c r="AG50" s="514" t="s">
        <v>128</v>
      </c>
      <c r="AH50" s="7"/>
      <c r="AI50" s="189"/>
      <c r="AJ50" s="7"/>
      <c r="AK50" s="7"/>
      <c r="AL50" s="7"/>
      <c r="AM50" s="60"/>
      <c r="AN50" s="61"/>
      <c r="AO50" s="934">
        <v>12.8</v>
      </c>
      <c r="AP50" s="39">
        <v>73.099999999999994</v>
      </c>
      <c r="AQ50" s="40">
        <v>8.9</v>
      </c>
      <c r="AR50" s="41">
        <f t="shared" si="20"/>
        <v>94.8</v>
      </c>
      <c r="AS50" s="42">
        <f t="shared" si="21"/>
        <v>0.17510259917920659</v>
      </c>
      <c r="AT50" s="43">
        <f t="shared" si="22"/>
        <v>1.5584131326949386</v>
      </c>
      <c r="AU50" s="44">
        <f t="shared" si="23"/>
        <v>0.15609756097560976</v>
      </c>
      <c r="AV50" s="62">
        <v>11.993600000000001</v>
      </c>
      <c r="AW50" s="45">
        <f t="shared" si="24"/>
        <v>93.7</v>
      </c>
      <c r="AX50" s="46">
        <v>0.16639999999999999</v>
      </c>
      <c r="AY50" s="63">
        <v>1.3</v>
      </c>
      <c r="AZ50" s="64" t="s">
        <v>121</v>
      </c>
      <c r="BA50" s="65">
        <v>0</v>
      </c>
      <c r="BB50" s="66" t="s">
        <v>121</v>
      </c>
      <c r="BC50" s="67"/>
      <c r="BD50" s="67"/>
      <c r="BE50" s="67"/>
      <c r="BF50" s="67"/>
      <c r="BG50" s="67"/>
      <c r="BH50" s="7"/>
      <c r="BI50" s="48"/>
      <c r="BJ50" s="7">
        <v>48.5</v>
      </c>
      <c r="BK50" s="84">
        <v>51.5</v>
      </c>
      <c r="BL50" s="195">
        <f t="shared" si="31"/>
        <v>0.94174757281553401</v>
      </c>
      <c r="BM50" s="79">
        <v>0.14000000000000001</v>
      </c>
      <c r="BN50" s="80">
        <f>BM50*100/AO50</f>
        <v>1.09375</v>
      </c>
      <c r="BO50" s="9" t="s">
        <v>121</v>
      </c>
      <c r="BP50" s="7">
        <v>1.3</v>
      </c>
      <c r="BQ50" s="85">
        <v>2.1</v>
      </c>
      <c r="BR50" s="49"/>
      <c r="BS50" s="80">
        <f t="shared" si="26"/>
        <v>35.6</v>
      </c>
      <c r="BT50" s="49" t="s">
        <v>121</v>
      </c>
      <c r="BU50" s="86" t="s">
        <v>121</v>
      </c>
      <c r="BV50" s="80" t="s">
        <v>121</v>
      </c>
      <c r="BW50" s="561">
        <f t="shared" si="32"/>
        <v>71.5</v>
      </c>
      <c r="BX50" s="80">
        <v>16.5</v>
      </c>
      <c r="BY50" s="80">
        <v>12</v>
      </c>
      <c r="BZ50" s="80">
        <v>19.100000000000001</v>
      </c>
      <c r="CA50" s="80">
        <v>14</v>
      </c>
      <c r="CB50" s="80">
        <v>62.2</v>
      </c>
      <c r="CC50" s="45">
        <v>45.5</v>
      </c>
      <c r="CD50" s="9" t="s">
        <v>121</v>
      </c>
      <c r="CE50" s="7"/>
      <c r="CF50" s="7"/>
      <c r="CG50" s="7"/>
      <c r="CH50" s="7"/>
      <c r="CI50" s="7"/>
      <c r="CJ50" s="7"/>
      <c r="CK50" s="7"/>
      <c r="CL50" s="45">
        <f t="shared" si="25"/>
        <v>0.86387434554973819</v>
      </c>
      <c r="CM50" s="13"/>
      <c r="CN50" s="13"/>
      <c r="CO50" s="618"/>
      <c r="CP50" s="13"/>
      <c r="CQ50" s="13"/>
      <c r="CR50" s="13"/>
      <c r="CS50" s="13"/>
      <c r="CT50" s="13"/>
      <c r="CU50" s="7"/>
      <c r="CV50" s="7"/>
      <c r="CW50" s="752"/>
      <c r="CX50" s="121"/>
      <c r="CY50" s="49"/>
      <c r="CZ50" s="49"/>
      <c r="DA50" s="9" t="s">
        <v>17</v>
      </c>
      <c r="DB50" s="111" t="s">
        <v>17</v>
      </c>
      <c r="DC50" s="7"/>
      <c r="DD50" s="35"/>
      <c r="DE50" s="11"/>
      <c r="DF50" s="11"/>
      <c r="DG50" s="328"/>
      <c r="DH50" s="11"/>
      <c r="DI50" s="202" t="s">
        <v>294</v>
      </c>
      <c r="DJ50" s="250" t="s">
        <v>128</v>
      </c>
      <c r="DK50" s="9">
        <v>2</v>
      </c>
      <c r="DL50" s="7"/>
      <c r="DM50" s="7"/>
      <c r="DN50" s="7"/>
      <c r="DO50" s="7"/>
      <c r="DP50" s="7"/>
      <c r="DQ50" s="7"/>
      <c r="DR50" s="11" t="s">
        <v>38</v>
      </c>
      <c r="DS50" s="11" t="s">
        <v>38</v>
      </c>
      <c r="DT50" s="11">
        <v>306</v>
      </c>
      <c r="DU50" s="11">
        <v>13</v>
      </c>
      <c r="DV50" s="11">
        <v>87</v>
      </c>
      <c r="DW50" s="11" t="s">
        <v>38</v>
      </c>
      <c r="DX50" s="11" t="s">
        <v>38</v>
      </c>
      <c r="DY50" s="11" t="s">
        <v>38</v>
      </c>
      <c r="DZ50" s="11" t="s">
        <v>38</v>
      </c>
      <c r="EA50" s="11">
        <v>0</v>
      </c>
      <c r="EB50" s="7"/>
      <c r="EC50" s="116"/>
      <c r="ED50" s="125"/>
      <c r="EE50" s="125"/>
      <c r="EF50" s="7"/>
      <c r="EG50" s="7"/>
      <c r="EH50" s="7"/>
      <c r="EI50" s="7"/>
      <c r="EJ50" s="7"/>
      <c r="EK50" s="116"/>
      <c r="EL50" s="116"/>
      <c r="EM50" s="7"/>
      <c r="EN50" s="116"/>
      <c r="EO50" s="116"/>
      <c r="EP50" s="586"/>
      <c r="EQ50" s="7"/>
      <c r="ER50" s="492">
        <v>9911</v>
      </c>
      <c r="ES50" s="493">
        <v>68</v>
      </c>
      <c r="ET50" s="476">
        <v>19270</v>
      </c>
      <c r="EU50" s="476">
        <v>2</v>
      </c>
      <c r="EV50" s="494">
        <f t="shared" si="27"/>
        <v>566.76470588235293</v>
      </c>
      <c r="EW50" s="495">
        <v>3405</v>
      </c>
      <c r="EX50" s="496">
        <f t="shared" si="28"/>
        <v>100.14705882352941</v>
      </c>
      <c r="EY50" s="489">
        <f t="shared" si="29"/>
        <v>600.88235294117646</v>
      </c>
      <c r="EZ50" s="689">
        <v>32</v>
      </c>
      <c r="FA50" s="628">
        <v>15331</v>
      </c>
      <c r="FB50" s="628">
        <v>400</v>
      </c>
      <c r="FC50" s="608"/>
      <c r="FD50" s="629">
        <f>FA50/EZ50</f>
        <v>479.09375</v>
      </c>
      <c r="FE50" s="630">
        <f>FB50*FD50/1000</f>
        <v>191.63749999999999</v>
      </c>
      <c r="FF50" s="631">
        <f>EY50/FE50</f>
        <v>3.1355155068354392</v>
      </c>
      <c r="FG50" s="610"/>
      <c r="FH50" s="756"/>
      <c r="FI50" s="754"/>
      <c r="FJ50" s="598"/>
      <c r="FK50" s="11"/>
      <c r="FL50" s="114"/>
      <c r="FM50" s="157">
        <f t="shared" si="30"/>
        <v>17.669953295277633</v>
      </c>
      <c r="FN50" s="145">
        <f t="shared" si="18"/>
        <v>0.10014705882352941</v>
      </c>
      <c r="FO50" s="114"/>
      <c r="FP50" s="157">
        <v>17.669953295277633</v>
      </c>
      <c r="FQ50" s="145">
        <v>0.10014705882352941</v>
      </c>
      <c r="FR50" s="147">
        <f t="shared" si="19"/>
        <v>3.0555066079295155</v>
      </c>
      <c r="FS50" s="114"/>
      <c r="FT50" s="114"/>
      <c r="FU50" s="114"/>
      <c r="FV50" s="114"/>
      <c r="FW50" s="114"/>
      <c r="FX50" s="55"/>
      <c r="FY50" s="152"/>
      <c r="FZ50" s="213"/>
      <c r="GA50" s="11"/>
      <c r="GB50" s="215"/>
      <c r="GC50" s="156"/>
      <c r="GD50" s="156"/>
      <c r="GE50" s="156"/>
      <c r="GF50" s="156"/>
      <c r="GG50" s="156"/>
      <c r="GH50" s="156"/>
      <c r="GI50" s="156"/>
      <c r="GJ50" s="156"/>
      <c r="GK50" s="156"/>
      <c r="GL50" s="156"/>
      <c r="GM50" s="156"/>
      <c r="GN50" s="156"/>
      <c r="GO50" s="156"/>
      <c r="GP50" s="156"/>
      <c r="GQ50" s="156"/>
      <c r="GR50" s="156"/>
      <c r="GS50" s="156"/>
      <c r="GT50" s="156"/>
      <c r="GU50" s="156"/>
      <c r="GV50" s="156"/>
      <c r="GW50" s="156"/>
      <c r="GX50" s="156"/>
      <c r="GY50" s="156"/>
      <c r="GZ50" s="156"/>
      <c r="HA50" s="156"/>
      <c r="HB50" s="156"/>
      <c r="HC50" s="156"/>
      <c r="HD50" s="156"/>
      <c r="HE50" s="156"/>
      <c r="HF50" s="156"/>
      <c r="HG50" s="156"/>
      <c r="HH50" s="156"/>
      <c r="HI50" s="156"/>
      <c r="HJ50" s="156"/>
      <c r="HK50" s="156"/>
      <c r="HL50" s="156"/>
      <c r="HM50" s="156"/>
      <c r="HN50" s="156"/>
      <c r="HO50" s="156"/>
      <c r="HP50" s="156"/>
      <c r="HQ50" s="156"/>
      <c r="HR50" s="156"/>
      <c r="HS50" s="156"/>
      <c r="HT50" s="156"/>
      <c r="HU50" s="156"/>
      <c r="HV50" s="156"/>
      <c r="HW50" s="156"/>
    </row>
    <row r="51" spans="1:231" x14ac:dyDescent="0.3">
      <c r="A51" s="7">
        <v>331</v>
      </c>
      <c r="B51" s="7">
        <f>COUNTIFS($D$3:D51,D51,$F$3:F51,F51)</f>
        <v>1</v>
      </c>
      <c r="C51" s="14">
        <v>9926</v>
      </c>
      <c r="D51" s="328" t="s">
        <v>966</v>
      </c>
      <c r="E51" s="17" t="s">
        <v>967</v>
      </c>
      <c r="F51" s="17">
        <v>6756181762</v>
      </c>
      <c r="G51" s="11">
        <v>140.333333333333</v>
      </c>
      <c r="H51" s="17" t="s">
        <v>968</v>
      </c>
      <c r="I51" s="470" t="s">
        <v>969</v>
      </c>
      <c r="J51" s="380" t="s">
        <v>35</v>
      </c>
      <c r="K51" s="156" t="s">
        <v>36</v>
      </c>
      <c r="L51" s="11">
        <v>11</v>
      </c>
      <c r="M51" s="17" t="s">
        <v>674</v>
      </c>
      <c r="N51" s="11" t="s">
        <v>38</v>
      </c>
      <c r="O51" s="11"/>
      <c r="P51" s="11" t="s">
        <v>459</v>
      </c>
      <c r="Q51" s="11"/>
      <c r="R51" s="11"/>
      <c r="S51" s="454" t="s">
        <v>124</v>
      </c>
      <c r="T51" s="453" t="s">
        <v>124</v>
      </c>
      <c r="U51" s="454" t="s">
        <v>124</v>
      </c>
      <c r="V51" s="474" t="s">
        <v>573</v>
      </c>
      <c r="W51" s="454" t="s">
        <v>124</v>
      </c>
      <c r="X51" s="454" t="s">
        <v>124</v>
      </c>
      <c r="Y51" s="454" t="s">
        <v>124</v>
      </c>
      <c r="Z51" s="455"/>
      <c r="AA51" s="11"/>
      <c r="AB51" s="11"/>
      <c r="AC51" s="361">
        <v>11500</v>
      </c>
      <c r="AD51" s="755">
        <v>115</v>
      </c>
      <c r="AE51" s="361"/>
      <c r="AF51" s="361"/>
      <c r="AG51" s="514" t="s">
        <v>444</v>
      </c>
      <c r="AH51" s="550"/>
      <c r="AI51" s="189"/>
      <c r="AJ51" s="7"/>
      <c r="AK51" s="7"/>
      <c r="AL51" s="7"/>
      <c r="AM51" s="60"/>
      <c r="AN51" s="61"/>
      <c r="AO51" s="934">
        <v>4</v>
      </c>
      <c r="AP51" s="39">
        <v>77.7</v>
      </c>
      <c r="AQ51" s="40">
        <v>15.4</v>
      </c>
      <c r="AR51" s="41">
        <f t="shared" si="20"/>
        <v>97.100000000000009</v>
      </c>
      <c r="AS51" s="42">
        <f t="shared" si="21"/>
        <v>5.1480051480051477E-2</v>
      </c>
      <c r="AT51" s="43">
        <f t="shared" si="22"/>
        <v>0.7927927927927928</v>
      </c>
      <c r="AU51" s="44">
        <f t="shared" si="23"/>
        <v>4.2964554242749725E-2</v>
      </c>
      <c r="AV51" s="62">
        <v>3.4239999999999999</v>
      </c>
      <c r="AW51" s="45">
        <f t="shared" si="24"/>
        <v>85.6</v>
      </c>
      <c r="AX51" s="46">
        <v>0.376</v>
      </c>
      <c r="AY51" s="63">
        <v>9.4</v>
      </c>
      <c r="AZ51" s="64" t="s">
        <v>121</v>
      </c>
      <c r="BA51" s="65">
        <v>4.9000000000000004</v>
      </c>
      <c r="BB51" s="66" t="s">
        <v>121</v>
      </c>
      <c r="BC51" s="67"/>
      <c r="BD51" s="67"/>
      <c r="BE51" s="67"/>
      <c r="BF51" s="67"/>
      <c r="BG51" s="67"/>
      <c r="BH51" s="7"/>
      <c r="BI51" s="48"/>
      <c r="BJ51" s="7">
        <v>38</v>
      </c>
      <c r="BK51" s="84">
        <v>62</v>
      </c>
      <c r="BL51" s="195">
        <f t="shared" si="31"/>
        <v>0.61290322580645162</v>
      </c>
      <c r="BM51" s="79" t="s">
        <v>121</v>
      </c>
      <c r="BN51" s="7" t="s">
        <v>121</v>
      </c>
      <c r="BO51" s="9" t="s">
        <v>121</v>
      </c>
      <c r="BP51" s="7">
        <v>0.9</v>
      </c>
      <c r="BQ51" s="85">
        <v>0.2</v>
      </c>
      <c r="BR51" s="49"/>
      <c r="BS51" s="80">
        <f t="shared" si="26"/>
        <v>60.599999999999994</v>
      </c>
      <c r="BT51" s="49" t="s">
        <v>121</v>
      </c>
      <c r="BU51" s="86" t="s">
        <v>121</v>
      </c>
      <c r="BV51" s="80" t="s">
        <v>121</v>
      </c>
      <c r="BW51" s="561">
        <f t="shared" si="32"/>
        <v>75.8</v>
      </c>
      <c r="BX51" s="80">
        <v>46.8</v>
      </c>
      <c r="BY51" s="80">
        <v>36.4</v>
      </c>
      <c r="BZ51" s="80">
        <v>13.8</v>
      </c>
      <c r="CA51" s="80">
        <v>10.7</v>
      </c>
      <c r="CB51" s="80">
        <v>37</v>
      </c>
      <c r="CC51" s="45">
        <v>28.7</v>
      </c>
      <c r="CD51" s="9" t="s">
        <v>121</v>
      </c>
      <c r="CE51" s="7"/>
      <c r="CF51" s="7"/>
      <c r="CG51" s="7"/>
      <c r="CH51" s="7"/>
      <c r="CI51" s="7"/>
      <c r="CJ51" s="7"/>
      <c r="CK51" s="7"/>
      <c r="CL51" s="45">
        <f t="shared" si="25"/>
        <v>3.3913043478260865</v>
      </c>
      <c r="CM51" s="13"/>
      <c r="CN51" s="13"/>
      <c r="CO51" s="618"/>
      <c r="CP51" s="13"/>
      <c r="CQ51" s="13"/>
      <c r="CR51" s="13"/>
      <c r="CS51" s="13"/>
      <c r="CT51" s="13"/>
      <c r="CU51" s="7"/>
      <c r="CV51" s="7"/>
      <c r="CW51" s="752"/>
      <c r="CX51" s="121"/>
      <c r="CY51" s="49"/>
      <c r="CZ51" s="49"/>
      <c r="DA51" s="9" t="s">
        <v>17</v>
      </c>
      <c r="DB51" s="111" t="s">
        <v>17</v>
      </c>
      <c r="DC51" s="7"/>
      <c r="DD51" s="35"/>
      <c r="DE51" s="11"/>
      <c r="DF51" s="11"/>
      <c r="DG51" s="328"/>
      <c r="DH51" s="11"/>
      <c r="DI51" s="202" t="s">
        <v>294</v>
      </c>
      <c r="DJ51" s="250" t="s">
        <v>444</v>
      </c>
      <c r="DK51" s="9">
        <v>2</v>
      </c>
      <c r="DL51" s="7"/>
      <c r="DM51" s="7"/>
      <c r="DN51" s="7"/>
      <c r="DO51" s="7"/>
      <c r="DP51" s="7"/>
      <c r="DQ51" s="7"/>
      <c r="DR51" s="11" t="s">
        <v>38</v>
      </c>
      <c r="DS51" s="11" t="s">
        <v>38</v>
      </c>
      <c r="DT51" s="11">
        <v>422</v>
      </c>
      <c r="DU51" s="11">
        <v>8.8000000000000007</v>
      </c>
      <c r="DV51" s="11">
        <v>91.2</v>
      </c>
      <c r="DW51" s="11" t="s">
        <v>38</v>
      </c>
      <c r="DX51" s="11" t="s">
        <v>38</v>
      </c>
      <c r="DY51" s="11" t="s">
        <v>38</v>
      </c>
      <c r="DZ51" s="11" t="s">
        <v>38</v>
      </c>
      <c r="EA51" s="11">
        <v>0</v>
      </c>
      <c r="EB51" s="7"/>
      <c r="EC51" s="116"/>
      <c r="ED51" s="125"/>
      <c r="EE51" s="125"/>
      <c r="EF51" s="7"/>
      <c r="EG51" s="7"/>
      <c r="EH51" s="7"/>
      <c r="EI51" s="7"/>
      <c r="EJ51" s="7"/>
      <c r="EK51" s="116"/>
      <c r="EL51" s="116"/>
      <c r="EM51" s="7"/>
      <c r="EN51" s="116"/>
      <c r="EO51" s="116"/>
      <c r="EP51" s="586"/>
      <c r="EQ51" s="7"/>
      <c r="ER51" s="492">
        <v>9926</v>
      </c>
      <c r="ES51" s="493">
        <v>53</v>
      </c>
      <c r="ET51" s="476">
        <v>11478</v>
      </c>
      <c r="EU51" s="476">
        <v>2</v>
      </c>
      <c r="EV51" s="494">
        <f t="shared" si="27"/>
        <v>433.1320754716981</v>
      </c>
      <c r="EW51" s="495">
        <v>5598</v>
      </c>
      <c r="EX51" s="496">
        <f t="shared" si="28"/>
        <v>211.24528301886792</v>
      </c>
      <c r="EY51" s="489">
        <f t="shared" si="29"/>
        <v>2323.6981132075471</v>
      </c>
      <c r="EZ51" s="689">
        <v>23</v>
      </c>
      <c r="FA51" s="628">
        <v>11523</v>
      </c>
      <c r="FB51" s="719">
        <v>400</v>
      </c>
      <c r="FC51" s="608"/>
      <c r="FD51" s="629">
        <f>FA51/EZ51</f>
        <v>501</v>
      </c>
      <c r="FE51" s="630">
        <f>FB51*FD51/1000</f>
        <v>200.4</v>
      </c>
      <c r="FF51" s="631">
        <f>EY51/FE51</f>
        <v>11.595299966105523</v>
      </c>
      <c r="FG51" s="610"/>
      <c r="FH51" s="756"/>
      <c r="FI51" s="754"/>
      <c r="FJ51" s="598"/>
      <c r="FK51" s="11"/>
      <c r="FL51" s="114"/>
      <c r="FM51" s="157">
        <f t="shared" si="30"/>
        <v>48.771562990067956</v>
      </c>
      <c r="FN51" s="145">
        <f t="shared" si="18"/>
        <v>0.21124528301886791</v>
      </c>
      <c r="FO51" s="114"/>
      <c r="FP51" s="157">
        <v>48.771562990067956</v>
      </c>
      <c r="FQ51" s="145">
        <v>0.21124528301886791</v>
      </c>
      <c r="FR51" s="147">
        <f t="shared" si="19"/>
        <v>1.9976777420507323</v>
      </c>
      <c r="FS51" s="114"/>
      <c r="FT51" s="114"/>
      <c r="FU51" s="114"/>
      <c r="FV51" s="114"/>
      <c r="FW51" s="114"/>
      <c r="FX51" s="55"/>
      <c r="FY51" s="152"/>
      <c r="FZ51" s="213"/>
      <c r="GA51" s="11"/>
      <c r="GB51" s="215"/>
      <c r="GC51" s="156"/>
      <c r="GD51" s="156"/>
      <c r="GE51" s="156"/>
      <c r="GF51" s="156"/>
      <c r="GG51" s="156"/>
      <c r="GH51" s="156"/>
      <c r="GI51" s="156"/>
      <c r="GJ51" s="156"/>
      <c r="GK51" s="156"/>
      <c r="GL51" s="156"/>
      <c r="GM51" s="156"/>
      <c r="GN51" s="156"/>
      <c r="GO51" s="156"/>
      <c r="GP51" s="156"/>
      <c r="GQ51" s="156"/>
      <c r="GR51" s="156"/>
      <c r="GS51" s="156"/>
      <c r="GT51" s="156"/>
      <c r="GU51" s="156"/>
      <c r="GV51" s="156"/>
      <c r="GW51" s="156"/>
      <c r="GX51" s="156"/>
      <c r="GY51" s="156"/>
      <c r="GZ51" s="156"/>
      <c r="HA51" s="156"/>
      <c r="HB51" s="156"/>
      <c r="HC51" s="156"/>
      <c r="HD51" s="156"/>
      <c r="HE51" s="156"/>
      <c r="HF51" s="156"/>
      <c r="HG51" s="156"/>
      <c r="HH51" s="156"/>
      <c r="HI51" s="156"/>
      <c r="HJ51" s="156"/>
      <c r="HK51" s="156"/>
      <c r="HL51" s="156"/>
      <c r="HM51" s="156"/>
      <c r="HN51" s="156"/>
      <c r="HO51" s="156"/>
      <c r="HP51" s="156"/>
      <c r="HQ51" s="156"/>
      <c r="HR51" s="156"/>
      <c r="HS51" s="156"/>
      <c r="HT51" s="156"/>
      <c r="HU51" s="156"/>
      <c r="HV51" s="156"/>
      <c r="HW51" s="156"/>
    </row>
    <row r="52" spans="1:231" x14ac:dyDescent="0.3">
      <c r="A52" s="7">
        <v>336</v>
      </c>
      <c r="B52" s="7">
        <f>COUNTIFS($D$3:D52,D52,$F$3:F52,F52)</f>
        <v>1</v>
      </c>
      <c r="C52" s="442">
        <v>9955</v>
      </c>
      <c r="D52" s="443" t="s">
        <v>1247</v>
      </c>
      <c r="E52" s="16" t="s">
        <v>1131</v>
      </c>
      <c r="F52" s="16">
        <v>7710275793</v>
      </c>
      <c r="G52" s="11">
        <f>LEFT(H52,4)-CONCATENATE(19,LEFT(F52,2))</f>
        <v>41</v>
      </c>
      <c r="H52" s="16" t="s">
        <v>464</v>
      </c>
      <c r="I52" s="18" t="s">
        <v>1076</v>
      </c>
      <c r="J52" s="19" t="s">
        <v>35</v>
      </c>
      <c r="K52" s="20" t="s">
        <v>36</v>
      </c>
      <c r="L52" s="20">
        <v>36</v>
      </c>
      <c r="M52" s="16" t="s">
        <v>554</v>
      </c>
      <c r="N52" s="20" t="s">
        <v>38</v>
      </c>
      <c r="O52" s="20" t="s">
        <v>459</v>
      </c>
      <c r="P52" s="20" t="s">
        <v>459</v>
      </c>
      <c r="Q52" s="20"/>
      <c r="R52" s="20"/>
      <c r="S52" s="51" t="s">
        <v>122</v>
      </c>
      <c r="T52" s="51" t="s">
        <v>123</v>
      </c>
      <c r="U52" s="51" t="s">
        <v>124</v>
      </c>
      <c r="V52" s="52" t="s">
        <v>125</v>
      </c>
      <c r="W52" s="51" t="s">
        <v>126</v>
      </c>
      <c r="X52" s="454" t="s">
        <v>124</v>
      </c>
      <c r="Y52" s="454" t="s">
        <v>124</v>
      </c>
      <c r="Z52" s="182"/>
      <c r="AA52" s="20"/>
      <c r="AB52" s="55"/>
      <c r="AC52" s="361">
        <v>52774</v>
      </c>
      <c r="AD52" s="755">
        <v>3958</v>
      </c>
      <c r="AE52" s="361" t="s">
        <v>124</v>
      </c>
      <c r="AF52" s="361" t="s">
        <v>124</v>
      </c>
      <c r="AG52" s="514" t="s">
        <v>128</v>
      </c>
      <c r="AH52" s="557"/>
      <c r="AI52" s="7"/>
      <c r="AJ52" s="7"/>
      <c r="AK52" s="7"/>
      <c r="AL52" s="7"/>
      <c r="AM52" s="60"/>
      <c r="AN52" s="61"/>
      <c r="AO52" s="934">
        <v>35</v>
      </c>
      <c r="AP52" s="39">
        <v>63.5</v>
      </c>
      <c r="AQ52" s="40">
        <v>0.9</v>
      </c>
      <c r="AR52" s="41">
        <f t="shared" si="20"/>
        <v>99.4</v>
      </c>
      <c r="AS52" s="42">
        <f t="shared" si="21"/>
        <v>0.55118110236220474</v>
      </c>
      <c r="AT52" s="43">
        <f t="shared" si="22"/>
        <v>0.49606299212598426</v>
      </c>
      <c r="AU52" s="44">
        <f t="shared" si="23"/>
        <v>0.54347826086956519</v>
      </c>
      <c r="AV52" s="62">
        <v>26.004999999999999</v>
      </c>
      <c r="AW52" s="45">
        <f t="shared" si="24"/>
        <v>74.3</v>
      </c>
      <c r="AX52" s="46">
        <v>7.2450000000000001</v>
      </c>
      <c r="AY52" s="63">
        <v>20.7</v>
      </c>
      <c r="AZ52" s="64" t="s">
        <v>121</v>
      </c>
      <c r="BA52" s="65">
        <v>3.7</v>
      </c>
      <c r="BB52" s="66">
        <v>0.1</v>
      </c>
      <c r="BC52" s="67"/>
      <c r="BD52" s="67"/>
      <c r="BE52" s="67"/>
      <c r="BF52" s="67"/>
      <c r="BG52" s="67"/>
      <c r="BH52" s="7"/>
      <c r="BI52" s="48"/>
      <c r="BJ52" s="7">
        <v>43.3</v>
      </c>
      <c r="BK52" s="84">
        <v>57.2</v>
      </c>
      <c r="BL52" s="195">
        <f t="shared" si="31"/>
        <v>0.75699300699300687</v>
      </c>
      <c r="BM52" s="79">
        <v>0.5</v>
      </c>
      <c r="BN52" s="80">
        <f>BM52*100/AO52</f>
        <v>1.4285714285714286</v>
      </c>
      <c r="BO52" s="9" t="s">
        <v>121</v>
      </c>
      <c r="BP52" s="7">
        <v>10.9</v>
      </c>
      <c r="BQ52" s="85">
        <v>18</v>
      </c>
      <c r="BR52" s="49"/>
      <c r="BS52" s="80">
        <f t="shared" si="26"/>
        <v>36.4</v>
      </c>
      <c r="BT52" s="49">
        <v>96</v>
      </c>
      <c r="BU52" s="86">
        <v>62749</v>
      </c>
      <c r="BV52" s="80">
        <f>100-BT52</f>
        <v>4</v>
      </c>
      <c r="BW52" s="561">
        <f t="shared" si="32"/>
        <v>59.382043343653251</v>
      </c>
      <c r="BX52" s="80">
        <v>19.2</v>
      </c>
      <c r="BY52" s="84">
        <f>BX52*AP52/(CB52+BZ52+BX52+BV52)</f>
        <v>12.58204334365325</v>
      </c>
      <c r="BZ52" s="80">
        <v>17.2</v>
      </c>
      <c r="CA52" s="80">
        <v>10.9</v>
      </c>
      <c r="CB52" s="80">
        <v>56.5</v>
      </c>
      <c r="CC52" s="45">
        <v>35.9</v>
      </c>
      <c r="CD52" s="7">
        <v>1.1599999999999999</v>
      </c>
      <c r="CE52" s="7"/>
      <c r="CF52" s="7"/>
      <c r="CG52" s="7"/>
      <c r="CH52" s="7"/>
      <c r="CI52" s="7"/>
      <c r="CJ52" s="7"/>
      <c r="CK52" s="7"/>
      <c r="CL52" s="45">
        <f t="shared" si="25"/>
        <v>1.1162790697674418</v>
      </c>
      <c r="CM52" s="13"/>
      <c r="CN52" s="13"/>
      <c r="CO52" s="618"/>
      <c r="CP52" s="13"/>
      <c r="CQ52" s="13"/>
      <c r="CR52" s="13"/>
      <c r="CS52" s="13"/>
      <c r="CT52" s="13"/>
      <c r="CU52" s="7"/>
      <c r="CV52" s="7"/>
      <c r="CW52" s="752"/>
      <c r="CX52" s="121"/>
      <c r="CY52" s="49"/>
      <c r="CZ52" s="121">
        <v>1</v>
      </c>
      <c r="DA52" s="9" t="s">
        <v>884</v>
      </c>
      <c r="DB52" s="9" t="s">
        <v>884</v>
      </c>
      <c r="DC52" s="7"/>
      <c r="DD52" s="112" t="s">
        <v>1248</v>
      </c>
      <c r="DE52" s="11"/>
      <c r="DF52" s="11"/>
      <c r="DG52" s="328"/>
      <c r="DH52" s="11"/>
      <c r="DI52" s="776" t="s">
        <v>297</v>
      </c>
      <c r="DJ52" s="250" t="s">
        <v>128</v>
      </c>
      <c r="DK52" s="9">
        <v>2</v>
      </c>
      <c r="DL52" s="7"/>
      <c r="DM52" s="7"/>
      <c r="DN52" s="7"/>
      <c r="DO52" s="7"/>
      <c r="DP52" s="7"/>
      <c r="DQ52" s="7"/>
      <c r="DR52" s="11" t="s">
        <v>38</v>
      </c>
      <c r="DS52" s="11" t="s">
        <v>38</v>
      </c>
      <c r="DT52" s="11">
        <v>1088</v>
      </c>
      <c r="DU52" s="11">
        <v>3</v>
      </c>
      <c r="DV52" s="11">
        <v>97</v>
      </c>
      <c r="DW52" s="11" t="s">
        <v>38</v>
      </c>
      <c r="DX52" s="11" t="s">
        <v>38</v>
      </c>
      <c r="DY52" s="11" t="s">
        <v>38</v>
      </c>
      <c r="DZ52" s="11" t="s">
        <v>38</v>
      </c>
      <c r="EA52" s="11">
        <v>0</v>
      </c>
      <c r="EB52" s="7"/>
      <c r="EC52" s="116"/>
      <c r="ED52" s="125"/>
      <c r="EE52" s="125"/>
      <c r="EF52" s="7"/>
      <c r="EG52" s="7">
        <v>3</v>
      </c>
      <c r="EH52" s="7"/>
      <c r="EI52" s="7"/>
      <c r="EJ52" s="7"/>
      <c r="EK52" s="116"/>
      <c r="EL52" s="116"/>
      <c r="EM52" s="7"/>
      <c r="EN52" s="116"/>
      <c r="EO52" s="116"/>
      <c r="EP52" s="586"/>
      <c r="EQ52" s="7"/>
      <c r="ER52" s="297">
        <v>9955</v>
      </c>
      <c r="ES52" s="493">
        <v>75</v>
      </c>
      <c r="ET52" s="476">
        <v>57126</v>
      </c>
      <c r="EU52" s="476">
        <v>2</v>
      </c>
      <c r="EV52" s="494">
        <f t="shared" si="27"/>
        <v>1523.36</v>
      </c>
      <c r="EW52" s="495">
        <v>11152</v>
      </c>
      <c r="EX52" s="496">
        <f t="shared" si="28"/>
        <v>297.38666666666666</v>
      </c>
      <c r="EY52" s="489">
        <f t="shared" si="29"/>
        <v>10705.92</v>
      </c>
      <c r="EZ52" s="689">
        <v>25</v>
      </c>
      <c r="FA52" s="628">
        <v>76782</v>
      </c>
      <c r="FB52" s="719">
        <v>3000</v>
      </c>
      <c r="FC52" s="608"/>
      <c r="FD52" s="629">
        <f>FA52/EZ52</f>
        <v>3071.28</v>
      </c>
      <c r="FE52" s="630">
        <f>FB52*FD52/1000</f>
        <v>9213.84</v>
      </c>
      <c r="FF52" s="631">
        <f>EY52/FE52</f>
        <v>1.161938996118882</v>
      </c>
      <c r="FG52" s="610"/>
      <c r="FH52" s="756"/>
      <c r="FI52" s="754"/>
      <c r="FJ52" s="598"/>
      <c r="FK52" s="11"/>
      <c r="FL52" s="114"/>
      <c r="FM52" s="157">
        <f t="shared" si="30"/>
        <v>19.521758918881069</v>
      </c>
      <c r="FN52" s="145">
        <f t="shared" si="18"/>
        <v>0.29738666666666663</v>
      </c>
      <c r="FO52" s="114"/>
      <c r="FP52" s="157">
        <v>19.521758918881069</v>
      </c>
      <c r="FQ52" s="145">
        <v>0.29738666666666663</v>
      </c>
      <c r="FR52" s="147">
        <f t="shared" si="19"/>
        <v>3.6585365853658538</v>
      </c>
      <c r="FS52" s="114"/>
      <c r="FT52" s="114"/>
      <c r="FU52" s="114"/>
      <c r="FV52" s="114"/>
      <c r="FW52" s="114"/>
      <c r="FX52" s="55"/>
      <c r="FY52" s="152"/>
      <c r="FZ52" s="213"/>
      <c r="GA52" s="11"/>
      <c r="GB52" s="215"/>
      <c r="GC52" s="156"/>
      <c r="GD52" s="156"/>
      <c r="GE52" s="156"/>
      <c r="GF52" s="156"/>
      <c r="GG52" s="156"/>
      <c r="GH52" s="156"/>
      <c r="GI52" s="156"/>
      <c r="GJ52" s="156"/>
      <c r="GK52" s="156"/>
      <c r="GL52" s="156"/>
      <c r="GM52" s="156"/>
      <c r="GN52" s="156"/>
      <c r="GO52" s="156"/>
      <c r="GP52" s="156"/>
      <c r="GQ52" s="156"/>
      <c r="GR52" s="156"/>
      <c r="GS52" s="156"/>
      <c r="GT52" s="156"/>
      <c r="GU52" s="156"/>
      <c r="GV52" s="156"/>
      <c r="GW52" s="156"/>
      <c r="GX52" s="156"/>
      <c r="GY52" s="156"/>
      <c r="GZ52" s="156"/>
      <c r="HA52" s="156"/>
      <c r="HB52" s="156"/>
      <c r="HC52" s="156"/>
      <c r="HD52" s="156"/>
      <c r="HE52" s="156"/>
      <c r="HF52" s="156"/>
      <c r="HG52" s="156"/>
      <c r="HH52" s="156"/>
      <c r="HI52" s="156"/>
      <c r="HJ52" s="156"/>
      <c r="HK52" s="156"/>
      <c r="HL52" s="156"/>
      <c r="HM52" s="156"/>
      <c r="HN52" s="156"/>
      <c r="HO52" s="156"/>
      <c r="HP52" s="156"/>
      <c r="HQ52" s="156"/>
      <c r="HR52" s="156"/>
      <c r="HS52" s="156"/>
      <c r="HT52" s="156"/>
      <c r="HU52" s="156"/>
      <c r="HV52" s="156"/>
      <c r="HW52" s="156"/>
    </row>
    <row r="53" spans="1:231" x14ac:dyDescent="0.3">
      <c r="A53" s="7">
        <v>24</v>
      </c>
      <c r="B53" s="7">
        <f>COUNTIFS($D$3:D53,D53,$F$3:F53,F53)</f>
        <v>1</v>
      </c>
      <c r="C53" s="442">
        <v>10143</v>
      </c>
      <c r="D53" s="443" t="s">
        <v>1216</v>
      </c>
      <c r="E53" s="16" t="s">
        <v>1217</v>
      </c>
      <c r="F53" s="16">
        <v>6408151101</v>
      </c>
      <c r="G53" s="11">
        <v>55</v>
      </c>
      <c r="H53" s="16" t="s">
        <v>1218</v>
      </c>
      <c r="I53" s="18" t="s">
        <v>1219</v>
      </c>
      <c r="J53" s="19" t="s">
        <v>35</v>
      </c>
      <c r="K53" s="20" t="s">
        <v>36</v>
      </c>
      <c r="L53" s="20">
        <v>5</v>
      </c>
      <c r="M53" s="16" t="s">
        <v>907</v>
      </c>
      <c r="N53" s="20" t="s">
        <v>38</v>
      </c>
      <c r="O53" s="20" t="s">
        <v>44</v>
      </c>
      <c r="P53" s="20" t="s">
        <v>44</v>
      </c>
      <c r="Q53" s="20"/>
      <c r="R53" s="20"/>
      <c r="S53" s="51" t="s">
        <v>124</v>
      </c>
      <c r="T53" s="51" t="s">
        <v>124</v>
      </c>
      <c r="U53" s="51" t="s">
        <v>124</v>
      </c>
      <c r="V53" s="302" t="s">
        <v>573</v>
      </c>
      <c r="W53" s="51" t="s">
        <v>124</v>
      </c>
      <c r="X53" s="454" t="s">
        <v>124</v>
      </c>
      <c r="Y53" s="454" t="s">
        <v>124</v>
      </c>
      <c r="Z53" s="54" t="s">
        <v>127</v>
      </c>
      <c r="AA53" s="20"/>
      <c r="AB53" s="55"/>
      <c r="AC53" s="361">
        <v>12264</v>
      </c>
      <c r="AD53" s="755">
        <v>92</v>
      </c>
      <c r="AE53" s="361"/>
      <c r="AF53" s="361"/>
      <c r="AG53" s="504" t="s">
        <v>128</v>
      </c>
      <c r="AH53" s="558">
        <v>300</v>
      </c>
      <c r="AI53" s="7"/>
      <c r="AJ53" s="7"/>
      <c r="AK53" s="7"/>
      <c r="AL53" s="7"/>
      <c r="AM53" s="60"/>
      <c r="AN53" s="61"/>
      <c r="AO53" s="934">
        <v>27</v>
      </c>
      <c r="AP53" s="39">
        <v>64.900000000000006</v>
      </c>
      <c r="AQ53" s="40">
        <v>5.25</v>
      </c>
      <c r="AR53" s="41">
        <f t="shared" si="20"/>
        <v>97.15</v>
      </c>
      <c r="AS53" s="42">
        <f t="shared" si="21"/>
        <v>0.41602465331278887</v>
      </c>
      <c r="AT53" s="43">
        <f t="shared" si="22"/>
        <v>2.1841294298921414</v>
      </c>
      <c r="AU53" s="44">
        <f t="shared" si="23"/>
        <v>0.38488952245188879</v>
      </c>
      <c r="AV53" s="62">
        <v>24.3</v>
      </c>
      <c r="AW53" s="45">
        <f t="shared" si="24"/>
        <v>90</v>
      </c>
      <c r="AX53" s="46">
        <v>1.35</v>
      </c>
      <c r="AY53" s="63">
        <v>5</v>
      </c>
      <c r="AZ53" s="64" t="s">
        <v>121</v>
      </c>
      <c r="BA53" s="65">
        <v>6.6</v>
      </c>
      <c r="BB53" s="767" t="s">
        <v>121</v>
      </c>
      <c r="BC53" s="67"/>
      <c r="BD53" s="67"/>
      <c r="BE53" s="67"/>
      <c r="BF53" s="67"/>
      <c r="BG53" s="67"/>
      <c r="BH53" s="7"/>
      <c r="BI53" s="83"/>
      <c r="BJ53" s="7">
        <v>56.1</v>
      </c>
      <c r="BK53" s="84">
        <v>43.9</v>
      </c>
      <c r="BL53" s="195">
        <f t="shared" si="31"/>
        <v>1.2779043280182234</v>
      </c>
      <c r="BM53" s="79" t="s">
        <v>121</v>
      </c>
      <c r="BN53" s="7" t="s">
        <v>121</v>
      </c>
      <c r="BO53" s="65" t="s">
        <v>121</v>
      </c>
      <c r="BP53" s="7">
        <v>2.2000000000000002</v>
      </c>
      <c r="BQ53" s="85">
        <v>3.5</v>
      </c>
      <c r="BR53" s="49"/>
      <c r="BS53" s="80">
        <f t="shared" si="26"/>
        <v>45.8</v>
      </c>
      <c r="BT53" s="49" t="s">
        <v>121</v>
      </c>
      <c r="BU53" s="86" t="s">
        <v>121</v>
      </c>
      <c r="BV53" s="49" t="s">
        <v>121</v>
      </c>
      <c r="BW53" s="561">
        <f t="shared" si="32"/>
        <v>64.900000000000006</v>
      </c>
      <c r="BX53" s="80">
        <v>24.3</v>
      </c>
      <c r="BY53" s="84">
        <f>BX53*AP53/(CB53+BZ53+BX53)</f>
        <v>15.930000000000001</v>
      </c>
      <c r="BZ53" s="80">
        <v>21.5</v>
      </c>
      <c r="CA53" s="84">
        <f>BZ53*AP53/(CB53+BZ53+BX53)</f>
        <v>14.094444444444445</v>
      </c>
      <c r="CB53" s="80">
        <v>53.2</v>
      </c>
      <c r="CC53" s="84">
        <f>CB53*AP53/(CB53+BZ53+BX53)</f>
        <v>34.875555555555557</v>
      </c>
      <c r="CD53" s="9" t="s">
        <v>121</v>
      </c>
      <c r="CE53" s="7"/>
      <c r="CF53" s="7"/>
      <c r="CG53" s="7"/>
      <c r="CH53" s="7"/>
      <c r="CI53" s="7"/>
      <c r="CJ53" s="86"/>
      <c r="CK53" s="86"/>
      <c r="CL53" s="45">
        <f t="shared" si="25"/>
        <v>1.1302325581395349</v>
      </c>
      <c r="CM53" s="13"/>
      <c r="CN53" s="13"/>
      <c r="CO53" s="618"/>
      <c r="CP53" s="13"/>
      <c r="CQ53" s="13"/>
      <c r="CR53" s="13"/>
      <c r="CS53" s="13"/>
      <c r="CT53" s="13"/>
      <c r="CU53" s="7"/>
      <c r="CV53" s="7"/>
      <c r="CW53" s="752"/>
      <c r="CX53" s="121"/>
      <c r="CY53" s="45"/>
      <c r="CZ53" s="121">
        <v>3</v>
      </c>
      <c r="DA53" s="9" t="s">
        <v>884</v>
      </c>
      <c r="DB53" s="9" t="s">
        <v>884</v>
      </c>
      <c r="DC53" s="7"/>
      <c r="DD53" s="112" t="s">
        <v>1058</v>
      </c>
      <c r="DE53" s="11"/>
      <c r="DF53" s="11"/>
      <c r="DG53" s="328"/>
      <c r="DH53" s="11"/>
      <c r="DI53" s="10" t="s">
        <v>297</v>
      </c>
      <c r="DJ53" s="123" t="s">
        <v>128</v>
      </c>
      <c r="DK53" s="9">
        <v>2</v>
      </c>
      <c r="DL53" s="7"/>
      <c r="DM53" s="113" t="s">
        <v>1220</v>
      </c>
      <c r="DN53" s="7"/>
      <c r="DO53" s="7"/>
      <c r="DP53" s="7"/>
      <c r="DQ53" s="7"/>
      <c r="DR53" s="11" t="s">
        <v>38</v>
      </c>
      <c r="DS53" s="11" t="s">
        <v>38</v>
      </c>
      <c r="DT53" s="11">
        <v>261</v>
      </c>
      <c r="DU53" s="11">
        <v>16.899999999999999</v>
      </c>
      <c r="DV53" s="11">
        <v>83.1</v>
      </c>
      <c r="DW53" s="11" t="s">
        <v>38</v>
      </c>
      <c r="DX53" s="11" t="s">
        <v>38</v>
      </c>
      <c r="DY53" s="11" t="s">
        <v>38</v>
      </c>
      <c r="DZ53" s="11" t="s">
        <v>38</v>
      </c>
      <c r="EA53" s="11">
        <v>0</v>
      </c>
      <c r="EB53" s="7"/>
      <c r="EC53" s="116">
        <v>1</v>
      </c>
      <c r="ED53" s="125"/>
      <c r="EE53" s="125"/>
      <c r="EF53" s="7">
        <v>10</v>
      </c>
      <c r="EG53" s="7">
        <v>2</v>
      </c>
      <c r="EH53" s="7">
        <v>1</v>
      </c>
      <c r="EI53" s="7" t="s">
        <v>299</v>
      </c>
      <c r="EJ53" s="7" t="s">
        <v>299</v>
      </c>
      <c r="EK53" s="115" t="s">
        <v>299</v>
      </c>
      <c r="EL53" s="116">
        <v>2</v>
      </c>
      <c r="EM53" s="7"/>
      <c r="EN53" s="116">
        <v>2</v>
      </c>
      <c r="EO53" s="116">
        <v>2</v>
      </c>
      <c r="EP53" s="550"/>
      <c r="EQ53" s="7"/>
      <c r="ER53" s="492">
        <v>10143</v>
      </c>
      <c r="ES53" s="493">
        <v>36</v>
      </c>
      <c r="ET53" s="476">
        <v>10324</v>
      </c>
      <c r="EU53" s="476">
        <v>2</v>
      </c>
      <c r="EV53" s="494">
        <f t="shared" si="27"/>
        <v>573.55555555555554</v>
      </c>
      <c r="EW53" s="495">
        <v>3152</v>
      </c>
      <c r="EX53" s="496">
        <f t="shared" si="28"/>
        <v>175.11111111111111</v>
      </c>
      <c r="EY53" s="489">
        <f t="shared" si="29"/>
        <v>875.55555555555554</v>
      </c>
      <c r="EZ53" s="689"/>
      <c r="FA53" s="628"/>
      <c r="FB53" s="628"/>
      <c r="FC53" s="608"/>
      <c r="FD53" s="629"/>
      <c r="FE53" s="630"/>
      <c r="FF53" s="631"/>
      <c r="FG53" s="610"/>
      <c r="FH53" s="756"/>
      <c r="FI53" s="754"/>
      <c r="FJ53" s="598"/>
      <c r="FK53" s="11"/>
      <c r="FL53" s="114"/>
      <c r="FM53" s="157">
        <f t="shared" si="30"/>
        <v>30.530802014722976</v>
      </c>
      <c r="FN53" s="145">
        <f t="shared" si="18"/>
        <v>0.17511111111111111</v>
      </c>
      <c r="FO53" s="114"/>
      <c r="FP53" s="157">
        <v>30.530802014722976</v>
      </c>
      <c r="FQ53" s="145">
        <v>0.17511111111111111</v>
      </c>
      <c r="FR53" s="147">
        <f t="shared" si="19"/>
        <v>1.4904822335025381</v>
      </c>
      <c r="FS53" s="148" t="s">
        <v>423</v>
      </c>
      <c r="FT53" s="112" t="s">
        <v>1134</v>
      </c>
      <c r="FU53" s="49" t="s">
        <v>423</v>
      </c>
      <c r="FV53" s="112" t="s">
        <v>1221</v>
      </c>
      <c r="FW53" s="112" t="s">
        <v>614</v>
      </c>
      <c r="FX53" s="158">
        <v>10143</v>
      </c>
      <c r="FY53" s="159" t="s">
        <v>426</v>
      </c>
      <c r="FZ53" s="350">
        <v>0.2298188836</v>
      </c>
      <c r="GA53" s="161">
        <v>0.30288762402764802</v>
      </c>
      <c r="GB53" s="162">
        <v>0.16791953700000023</v>
      </c>
      <c r="GC53" s="163">
        <v>62.6</v>
      </c>
      <c r="GD53" s="163">
        <v>0.31</v>
      </c>
      <c r="GE53" s="163">
        <v>1530000</v>
      </c>
      <c r="GF53" s="167">
        <v>5.8</v>
      </c>
      <c r="GG53" s="167">
        <v>22.9</v>
      </c>
      <c r="GH53" s="163">
        <v>2810000</v>
      </c>
      <c r="GI53" s="164">
        <v>875.55555555555554</v>
      </c>
      <c r="GJ53" s="165">
        <f>GF53*GI53/100</f>
        <v>50.782222222222217</v>
      </c>
      <c r="GK53" s="163">
        <v>2.06</v>
      </c>
      <c r="GL53" s="163">
        <v>2000000</v>
      </c>
      <c r="GM53" s="311">
        <f>GG53-GK53</f>
        <v>20.84</v>
      </c>
      <c r="GN53" s="163">
        <f>GH53-GL53</f>
        <v>810000</v>
      </c>
      <c r="GO53" s="165">
        <f>GJ53*GG53/100</f>
        <v>11.629128888888888</v>
      </c>
      <c r="GP53" s="165">
        <f>GK53*GJ53/100</f>
        <v>1.0461137777777778</v>
      </c>
      <c r="GQ53" s="165">
        <f>GO53-GP53</f>
        <v>10.583015111111109</v>
      </c>
      <c r="GR53" s="166">
        <v>49</v>
      </c>
      <c r="GS53" s="165">
        <f>GO53/GR53</f>
        <v>0.23732916099773241</v>
      </c>
      <c r="GT53" s="165">
        <f>GP53/GR53</f>
        <v>2.1349260770975056E-2</v>
      </c>
      <c r="GU53" s="165">
        <f>GJ53/GR53</f>
        <v>1.0363718820861676</v>
      </c>
      <c r="GV53" s="167">
        <v>4.51</v>
      </c>
      <c r="GW53" s="167">
        <v>65.900000000000006</v>
      </c>
      <c r="GX53" s="163">
        <v>1968</v>
      </c>
      <c r="GY53" s="163">
        <v>2.61</v>
      </c>
      <c r="GZ53" s="163">
        <v>4952</v>
      </c>
      <c r="HA53" s="163">
        <v>84.1</v>
      </c>
      <c r="HB53" s="163">
        <v>7517</v>
      </c>
      <c r="HC53" s="163">
        <v>4.4800000000000004</v>
      </c>
      <c r="HD53" s="163">
        <v>3765</v>
      </c>
      <c r="HE53" s="163">
        <v>97.4</v>
      </c>
      <c r="HF53" s="163">
        <v>5200</v>
      </c>
      <c r="HG53" s="163">
        <v>96.8</v>
      </c>
      <c r="HH53" s="163">
        <v>10225</v>
      </c>
      <c r="HI53" s="167">
        <v>31.4</v>
      </c>
      <c r="HJ53" s="163">
        <v>42.7</v>
      </c>
      <c r="HK53" s="163">
        <v>55</v>
      </c>
      <c r="HL53" s="163">
        <v>5459</v>
      </c>
      <c r="HM53" s="163">
        <v>97.2</v>
      </c>
      <c r="HN53" s="163">
        <v>1634</v>
      </c>
      <c r="HO53" s="163">
        <v>36.6</v>
      </c>
      <c r="HP53" s="163">
        <v>2969</v>
      </c>
      <c r="HQ53" s="163">
        <v>77.5</v>
      </c>
      <c r="HR53" s="163">
        <v>4201</v>
      </c>
      <c r="HS53" s="163">
        <v>1.46</v>
      </c>
      <c r="HT53" s="163">
        <v>3395</v>
      </c>
      <c r="HU53" s="163">
        <v>4.67</v>
      </c>
      <c r="HV53" s="163">
        <v>4878</v>
      </c>
      <c r="HW53" s="163">
        <v>62.1</v>
      </c>
    </row>
    <row r="54" spans="1:231" x14ac:dyDescent="0.3">
      <c r="A54" s="7">
        <v>26</v>
      </c>
      <c r="B54" s="7">
        <f>COUNTIFS($D$3:D54,D54,$F$3:F54,F54)</f>
        <v>1</v>
      </c>
      <c r="C54" s="442">
        <v>10147</v>
      </c>
      <c r="D54" s="443" t="s">
        <v>1200</v>
      </c>
      <c r="E54" s="16" t="s">
        <v>894</v>
      </c>
      <c r="F54" s="16">
        <v>5503042655</v>
      </c>
      <c r="G54" s="11">
        <f t="shared" ref="G54:G62" si="33">LEFT(H54,4)-CONCATENATE(19,LEFT(F54,2))</f>
        <v>64</v>
      </c>
      <c r="H54" s="16" t="s">
        <v>1201</v>
      </c>
      <c r="I54" s="18" t="s">
        <v>1045</v>
      </c>
      <c r="J54" s="19" t="s">
        <v>35</v>
      </c>
      <c r="K54" s="20" t="s">
        <v>36</v>
      </c>
      <c r="L54" s="20">
        <v>7</v>
      </c>
      <c r="M54" s="16" t="s">
        <v>674</v>
      </c>
      <c r="N54" s="20" t="s">
        <v>38</v>
      </c>
      <c r="O54" s="20"/>
      <c r="P54" s="20" t="s">
        <v>44</v>
      </c>
      <c r="Q54" s="20"/>
      <c r="R54" s="20"/>
      <c r="S54" s="51" t="s">
        <v>124</v>
      </c>
      <c r="T54" s="51" t="s">
        <v>124</v>
      </c>
      <c r="U54" s="51" t="s">
        <v>124</v>
      </c>
      <c r="V54" s="302" t="s">
        <v>573</v>
      </c>
      <c r="W54" s="51" t="s">
        <v>124</v>
      </c>
      <c r="X54" s="476" t="s">
        <v>124</v>
      </c>
      <c r="Y54" s="476" t="s">
        <v>124</v>
      </c>
      <c r="Z54" s="182"/>
      <c r="AA54" s="20"/>
      <c r="AB54" s="55"/>
      <c r="AC54" s="361" t="s">
        <v>124</v>
      </c>
      <c r="AD54" s="755" t="s">
        <v>124</v>
      </c>
      <c r="AE54" s="11"/>
      <c r="AF54" s="11"/>
      <c r="AG54" s="58" t="s">
        <v>444</v>
      </c>
      <c r="AH54" s="59">
        <v>100</v>
      </c>
      <c r="AI54" s="7"/>
      <c r="AJ54" s="114"/>
      <c r="AK54" s="37"/>
      <c r="AL54" s="7"/>
      <c r="AM54" s="7"/>
      <c r="AN54" s="7"/>
      <c r="AO54" s="934">
        <v>23</v>
      </c>
      <c r="AP54" s="39">
        <v>65.5</v>
      </c>
      <c r="AQ54" s="40">
        <v>8.1</v>
      </c>
      <c r="AR54" s="41">
        <f t="shared" si="20"/>
        <v>96.6</v>
      </c>
      <c r="AS54" s="42">
        <f t="shared" si="21"/>
        <v>0.35114503816793891</v>
      </c>
      <c r="AT54" s="43">
        <f t="shared" si="22"/>
        <v>2.844274809160305</v>
      </c>
      <c r="AU54" s="44">
        <f t="shared" si="23"/>
        <v>0.3125</v>
      </c>
      <c r="AV54" s="62">
        <v>19.9755</v>
      </c>
      <c r="AW54" s="45">
        <f t="shared" si="24"/>
        <v>86.85</v>
      </c>
      <c r="AX54" s="46">
        <v>1.8745000000000003</v>
      </c>
      <c r="AY54" s="84">
        <v>8.15</v>
      </c>
      <c r="AZ54" s="304" t="s">
        <v>121</v>
      </c>
      <c r="BA54" s="221">
        <v>23.1</v>
      </c>
      <c r="BB54" s="222" t="s">
        <v>121</v>
      </c>
      <c r="BC54" s="67"/>
      <c r="BD54" s="67"/>
      <c r="BE54" s="67"/>
      <c r="BF54" s="67"/>
      <c r="BG54" s="67"/>
      <c r="BH54" s="7"/>
      <c r="BI54" s="83"/>
      <c r="BJ54" s="9">
        <v>53.7</v>
      </c>
      <c r="BK54" s="9">
        <v>46.3</v>
      </c>
      <c r="BL54" s="195">
        <f t="shared" si="31"/>
        <v>1.1598272138228942</v>
      </c>
      <c r="BM54" s="304" t="s">
        <v>121</v>
      </c>
      <c r="BN54" s="7" t="s">
        <v>121</v>
      </c>
      <c r="BO54" s="304" t="s">
        <v>121</v>
      </c>
      <c r="BP54" s="84">
        <v>12.9</v>
      </c>
      <c r="BQ54" s="282">
        <v>3.48</v>
      </c>
      <c r="BR54" s="49"/>
      <c r="BS54" s="80">
        <f t="shared" si="26"/>
        <v>64.400000000000006</v>
      </c>
      <c r="BT54" s="304" t="s">
        <v>121</v>
      </c>
      <c r="BU54" s="343" t="s">
        <v>121</v>
      </c>
      <c r="BV54" s="304" t="s">
        <v>121</v>
      </c>
      <c r="BW54" s="561">
        <f t="shared" si="32"/>
        <v>65.5</v>
      </c>
      <c r="BX54" s="84">
        <v>44.2</v>
      </c>
      <c r="BY54" s="84">
        <f>BX54*AP54/(CB54+BZ54+BX54)</f>
        <v>29.421747967479678</v>
      </c>
      <c r="BZ54" s="84">
        <v>20.2</v>
      </c>
      <c r="CA54" s="84">
        <f>BZ54*AP54/(CB54+BZ54+BX54)</f>
        <v>13.446138211382111</v>
      </c>
      <c r="CB54" s="84">
        <v>34</v>
      </c>
      <c r="CC54" s="84">
        <f>CB54*AP54/(CB54+BZ54+BX54)</f>
        <v>22.632113821138208</v>
      </c>
      <c r="CD54" s="304" t="s">
        <v>121</v>
      </c>
      <c r="CE54" s="7"/>
      <c r="CF54" s="7"/>
      <c r="CG54" s="7"/>
      <c r="CH54" s="7"/>
      <c r="CI54" s="7"/>
      <c r="CJ54" s="86"/>
      <c r="CK54" s="86"/>
      <c r="CL54" s="45">
        <f t="shared" si="25"/>
        <v>2.1881188118811883</v>
      </c>
      <c r="CM54" s="7"/>
      <c r="CN54" s="7"/>
      <c r="CO54" s="618"/>
      <c r="CP54" s="13"/>
      <c r="CQ54" s="13"/>
      <c r="CR54" s="13"/>
      <c r="CS54" s="13"/>
      <c r="CT54" s="13"/>
      <c r="CU54" s="13"/>
      <c r="CV54" s="634"/>
      <c r="CW54" s="36"/>
      <c r="CX54" s="7"/>
      <c r="CY54" s="45"/>
      <c r="CZ54" s="7"/>
      <c r="DA54" s="9" t="s">
        <v>884</v>
      </c>
      <c r="DB54" s="9" t="s">
        <v>884</v>
      </c>
      <c r="DC54" s="35"/>
      <c r="DD54" s="112" t="s">
        <v>1058</v>
      </c>
      <c r="DE54" s="11"/>
      <c r="DF54" s="11"/>
      <c r="DG54" s="11"/>
      <c r="DH54" s="11"/>
      <c r="DI54" s="10" t="s">
        <v>297</v>
      </c>
      <c r="DJ54" s="123" t="s">
        <v>444</v>
      </c>
      <c r="DK54" s="9">
        <v>2</v>
      </c>
      <c r="DL54" s="7"/>
      <c r="DM54" s="7"/>
      <c r="DN54" s="7"/>
      <c r="DO54" s="7"/>
      <c r="DP54" s="7"/>
      <c r="DQ54" s="7"/>
      <c r="DR54" s="11" t="s">
        <v>38</v>
      </c>
      <c r="DS54" s="11" t="s">
        <v>38</v>
      </c>
      <c r="DT54" s="11">
        <v>87</v>
      </c>
      <c r="DU54" s="11">
        <v>42.5</v>
      </c>
      <c r="DV54" s="11">
        <v>57.5</v>
      </c>
      <c r="DW54" s="11" t="s">
        <v>38</v>
      </c>
      <c r="DX54" s="11" t="s">
        <v>38</v>
      </c>
      <c r="DY54" s="11" t="s">
        <v>38</v>
      </c>
      <c r="DZ54" s="11" t="s">
        <v>38</v>
      </c>
      <c r="EA54" s="11">
        <v>0</v>
      </c>
      <c r="EB54" s="7"/>
      <c r="EC54" s="116"/>
      <c r="ED54" s="125"/>
      <c r="EE54" s="125"/>
      <c r="EF54" s="7"/>
      <c r="EG54" s="7"/>
      <c r="EH54" s="7"/>
      <c r="EI54" s="7"/>
      <c r="EJ54" s="7"/>
      <c r="EK54" s="116"/>
      <c r="EL54" s="116"/>
      <c r="EM54" s="7"/>
      <c r="EN54" s="116"/>
      <c r="EO54" s="116"/>
      <c r="EP54" s="550"/>
      <c r="EQ54" s="7"/>
      <c r="ER54" s="492">
        <v>10147</v>
      </c>
      <c r="ES54" s="493">
        <v>75</v>
      </c>
      <c r="ET54" s="476">
        <v>3721</v>
      </c>
      <c r="EU54" s="476">
        <v>2</v>
      </c>
      <c r="EV54" s="494">
        <f t="shared" si="27"/>
        <v>99.226666666666674</v>
      </c>
      <c r="EW54" s="495">
        <v>510</v>
      </c>
      <c r="EX54" s="496">
        <f t="shared" si="28"/>
        <v>13.6</v>
      </c>
      <c r="EY54" s="489">
        <f t="shared" si="29"/>
        <v>95.2</v>
      </c>
      <c r="EZ54" s="671"/>
      <c r="FA54" s="55"/>
      <c r="FB54" s="55"/>
      <c r="FC54" s="55"/>
      <c r="FD54" s="55"/>
      <c r="FE54" s="621"/>
      <c r="FF54" s="609"/>
      <c r="FG54" s="622"/>
      <c r="FH54" s="615"/>
      <c r="FI54" s="612"/>
      <c r="FJ54" s="1123"/>
      <c r="FK54" s="328"/>
      <c r="FL54" s="250"/>
      <c r="FM54" s="157">
        <f t="shared" si="30"/>
        <v>13.705993012631014</v>
      </c>
      <c r="FN54" s="145">
        <f t="shared" si="18"/>
        <v>1.3599999999999999E-2</v>
      </c>
      <c r="FO54" s="114"/>
      <c r="FP54" s="157">
        <v>13.705993012631014</v>
      </c>
      <c r="FQ54" s="145">
        <v>1.3599999999999999E-2</v>
      </c>
      <c r="FR54" s="147">
        <f t="shared" si="19"/>
        <v>6.3970588235294121</v>
      </c>
      <c r="FS54" s="114"/>
      <c r="FT54" s="114"/>
      <c r="FU54" s="114"/>
      <c r="FV54" s="114"/>
      <c r="FW54" s="114"/>
      <c r="FX54" s="55"/>
      <c r="FY54" s="152"/>
      <c r="FZ54" s="213"/>
      <c r="GA54" s="20"/>
      <c r="GB54" s="215"/>
      <c r="GC54" s="156"/>
      <c r="GD54" s="156"/>
      <c r="GE54" s="156"/>
      <c r="GF54" s="156"/>
      <c r="GG54" s="156"/>
      <c r="GH54" s="156"/>
      <c r="GI54" s="156"/>
      <c r="GJ54" s="156"/>
      <c r="GK54" s="156"/>
      <c r="GL54" s="156"/>
      <c r="GM54" s="156"/>
      <c r="GN54" s="156"/>
      <c r="GO54" s="156"/>
      <c r="GP54" s="156"/>
      <c r="GQ54" s="156"/>
      <c r="GR54" s="156"/>
      <c r="GS54" s="156"/>
      <c r="GT54" s="156"/>
      <c r="GU54" s="156"/>
      <c r="GV54" s="156"/>
      <c r="GW54" s="156"/>
      <c r="GX54" s="156"/>
      <c r="GY54" s="156"/>
      <c r="GZ54" s="156"/>
      <c r="HA54" s="156"/>
      <c r="HB54" s="156"/>
      <c r="HC54" s="156"/>
      <c r="HD54" s="156"/>
      <c r="HE54" s="156"/>
      <c r="HF54" s="156"/>
      <c r="HG54" s="156"/>
      <c r="HH54" s="156"/>
      <c r="HI54" s="156"/>
      <c r="HJ54" s="156"/>
      <c r="HK54" s="156"/>
      <c r="HL54" s="156"/>
      <c r="HM54" s="156"/>
      <c r="HN54" s="156"/>
      <c r="HO54" s="156"/>
      <c r="HP54" s="156"/>
      <c r="HQ54" s="156"/>
      <c r="HR54" s="156"/>
      <c r="HS54" s="156"/>
      <c r="HT54" s="156"/>
      <c r="HU54" s="156"/>
      <c r="HV54" s="156"/>
      <c r="HW54" s="156"/>
    </row>
    <row r="55" spans="1:231" x14ac:dyDescent="0.3">
      <c r="A55" s="7">
        <v>38</v>
      </c>
      <c r="B55" s="7">
        <f>COUNTIFS($D$3:D55,D55,$F$3:F55,F55)</f>
        <v>1</v>
      </c>
      <c r="C55" s="14">
        <v>10206</v>
      </c>
      <c r="D55" s="328" t="s">
        <v>912</v>
      </c>
      <c r="E55" s="17" t="s">
        <v>437</v>
      </c>
      <c r="F55" s="17">
        <v>7751294474</v>
      </c>
      <c r="G55" s="11">
        <f t="shared" si="33"/>
        <v>42</v>
      </c>
      <c r="H55" s="17" t="s">
        <v>913</v>
      </c>
      <c r="I55" s="470" t="s">
        <v>914</v>
      </c>
      <c r="J55" s="380" t="s">
        <v>35</v>
      </c>
      <c r="K55" s="11" t="s">
        <v>36</v>
      </c>
      <c r="L55" s="11">
        <v>31</v>
      </c>
      <c r="M55" s="17" t="s">
        <v>458</v>
      </c>
      <c r="N55" s="17" t="s">
        <v>38</v>
      </c>
      <c r="O55" s="11"/>
      <c r="P55" s="17" t="s">
        <v>619</v>
      </c>
      <c r="Q55" s="11"/>
      <c r="R55" s="11"/>
      <c r="S55" s="454" t="s">
        <v>122</v>
      </c>
      <c r="T55" s="454" t="s">
        <v>123</v>
      </c>
      <c r="U55" s="454" t="s">
        <v>124</v>
      </c>
      <c r="V55" s="602" t="s">
        <v>125</v>
      </c>
      <c r="W55" s="454" t="s">
        <v>126</v>
      </c>
      <c r="X55" s="476" t="s">
        <v>124</v>
      </c>
      <c r="Y55" s="476" t="s">
        <v>124</v>
      </c>
      <c r="Z55" s="469" t="s">
        <v>127</v>
      </c>
      <c r="AA55" s="11"/>
      <c r="AB55" s="55"/>
      <c r="AC55" s="361">
        <v>19112</v>
      </c>
      <c r="AD55" s="755">
        <v>478</v>
      </c>
      <c r="AE55" s="156"/>
      <c r="AF55" s="156"/>
      <c r="AG55" s="504" t="s">
        <v>444</v>
      </c>
      <c r="AH55" s="558">
        <v>1000</v>
      </c>
      <c r="AJ55" s="114"/>
      <c r="AK55" s="7"/>
      <c r="AL55" s="7"/>
      <c r="AM55" s="60"/>
      <c r="AN55" s="61"/>
      <c r="AO55" s="934">
        <v>9.5</v>
      </c>
      <c r="AP55" s="39">
        <v>82.7</v>
      </c>
      <c r="AQ55" s="40">
        <v>4.3099999999999996</v>
      </c>
      <c r="AR55" s="41">
        <f t="shared" si="20"/>
        <v>96.51</v>
      </c>
      <c r="AS55" s="42">
        <f t="shared" si="21"/>
        <v>0.11487303506650544</v>
      </c>
      <c r="AT55" s="43">
        <f t="shared" si="22"/>
        <v>0.49510278113663841</v>
      </c>
      <c r="AU55" s="44">
        <f t="shared" si="23"/>
        <v>0.1091828525456844</v>
      </c>
      <c r="AV55" s="62">
        <v>8.2744999999999997</v>
      </c>
      <c r="AW55" s="45">
        <f t="shared" si="24"/>
        <v>87.1</v>
      </c>
      <c r="AX55" s="46">
        <v>0.75049999999999994</v>
      </c>
      <c r="AY55" s="63">
        <v>7.9</v>
      </c>
      <c r="AZ55" s="304" t="s">
        <v>121</v>
      </c>
      <c r="BA55" s="65">
        <v>8.9</v>
      </c>
      <c r="BB55" s="66">
        <v>0.02</v>
      </c>
      <c r="BC55" s="67"/>
      <c r="BD55" s="67"/>
      <c r="BE55" s="67"/>
      <c r="BF55" s="67"/>
      <c r="BG55" s="67"/>
      <c r="BH55" s="7"/>
      <c r="BI55" s="83">
        <v>5.48</v>
      </c>
      <c r="BJ55" s="7">
        <v>64.2</v>
      </c>
      <c r="BK55" s="84">
        <v>36.1</v>
      </c>
      <c r="BL55" s="195">
        <f t="shared" si="31"/>
        <v>1.7783933518005541</v>
      </c>
      <c r="BM55" s="79">
        <v>0.1</v>
      </c>
      <c r="BN55" s="80">
        <f>BM55*100/AO55</f>
        <v>1.0526315789473684</v>
      </c>
      <c r="BO55" s="304" t="s">
        <v>121</v>
      </c>
      <c r="BP55" s="7">
        <v>7.4</v>
      </c>
      <c r="BQ55" s="85">
        <v>7</v>
      </c>
      <c r="BR55" s="49"/>
      <c r="BS55" s="80">
        <f t="shared" si="26"/>
        <v>66.3</v>
      </c>
      <c r="BT55" s="9">
        <v>98.1</v>
      </c>
      <c r="BU55" s="86">
        <v>81495</v>
      </c>
      <c r="BV55" s="80">
        <f>100-BT55</f>
        <v>1.9000000000000057</v>
      </c>
      <c r="BW55" s="346">
        <f t="shared" si="32"/>
        <v>79.861936587872563</v>
      </c>
      <c r="BX55" s="84">
        <v>42.1</v>
      </c>
      <c r="BY55" s="84">
        <f>BX55*AP55/(CB55+BZ55+BX55+BV55)</f>
        <v>35.782836587872559</v>
      </c>
      <c r="BZ55" s="84">
        <v>24.2</v>
      </c>
      <c r="CA55" s="84">
        <f>BZ55*AP55/100</f>
        <v>20.013400000000001</v>
      </c>
      <c r="CB55" s="84">
        <v>29.1</v>
      </c>
      <c r="CC55" s="84">
        <f>CB55*AP55/100</f>
        <v>24.065700000000003</v>
      </c>
      <c r="CD55" s="87">
        <v>0.26</v>
      </c>
      <c r="CE55" s="7"/>
      <c r="CF55" s="7"/>
      <c r="CG55" s="7"/>
      <c r="CH55" s="7"/>
      <c r="CI55" s="7"/>
      <c r="CJ55" s="86">
        <v>97.2</v>
      </c>
      <c r="CK55" s="86">
        <v>142738</v>
      </c>
      <c r="CL55" s="45">
        <f t="shared" si="25"/>
        <v>1.7396694214876034</v>
      </c>
      <c r="CM55" s="13"/>
      <c r="CN55" s="13"/>
      <c r="CO55" s="618"/>
      <c r="CP55" s="13"/>
      <c r="CQ55" s="13"/>
      <c r="CR55" s="13"/>
      <c r="CS55" s="13"/>
      <c r="CT55" s="13"/>
      <c r="CU55" s="7"/>
      <c r="CV55" s="7"/>
      <c r="CW55" s="752"/>
      <c r="CX55" s="121"/>
      <c r="CY55" s="45"/>
      <c r="CZ55" s="121">
        <v>3</v>
      </c>
      <c r="DA55" s="9" t="s">
        <v>17</v>
      </c>
      <c r="DB55" s="9" t="s">
        <v>17</v>
      </c>
      <c r="DC55" s="7"/>
      <c r="DD55" s="112" t="s">
        <v>901</v>
      </c>
      <c r="DE55" s="11"/>
      <c r="DF55" s="11"/>
      <c r="DG55" s="328"/>
      <c r="DH55" s="11"/>
      <c r="DI55" s="10" t="s">
        <v>294</v>
      </c>
      <c r="DJ55" s="123" t="s">
        <v>444</v>
      </c>
      <c r="DK55" s="9">
        <v>2</v>
      </c>
      <c r="DL55" s="7"/>
      <c r="DM55" s="113" t="s">
        <v>921</v>
      </c>
      <c r="DN55" s="7"/>
      <c r="DO55" s="7"/>
      <c r="DP55" s="7"/>
      <c r="DQ55" s="7"/>
      <c r="DR55" s="11" t="s">
        <v>38</v>
      </c>
      <c r="DS55" s="11" t="s">
        <v>38</v>
      </c>
      <c r="DT55" s="11">
        <v>391</v>
      </c>
      <c r="DU55" s="11">
        <v>7.7</v>
      </c>
      <c r="DV55" s="11">
        <v>92.3</v>
      </c>
      <c r="DW55" s="11" t="s">
        <v>38</v>
      </c>
      <c r="DX55" s="11" t="s">
        <v>38</v>
      </c>
      <c r="DY55" s="11" t="s">
        <v>38</v>
      </c>
      <c r="DZ55" s="11" t="s">
        <v>38</v>
      </c>
      <c r="EA55" s="11">
        <v>0</v>
      </c>
      <c r="EB55" s="7"/>
      <c r="EC55" s="116"/>
      <c r="ED55" s="125"/>
      <c r="EE55" s="125"/>
      <c r="EF55" s="7">
        <v>50</v>
      </c>
      <c r="EG55" s="7">
        <v>3</v>
      </c>
      <c r="EH55" s="7">
        <v>0</v>
      </c>
      <c r="EI55" s="7">
        <v>176</v>
      </c>
      <c r="EJ55" s="7">
        <v>75</v>
      </c>
      <c r="EK55" s="115">
        <f>EJ55/(EI55*EI55*0.01*0.01)</f>
        <v>24.212293388429753</v>
      </c>
      <c r="EL55" s="116">
        <v>2</v>
      </c>
      <c r="EM55" s="7"/>
      <c r="EN55" s="116">
        <v>1</v>
      </c>
      <c r="EO55" s="116">
        <v>1</v>
      </c>
      <c r="EP55" s="949"/>
      <c r="EQ55" s="114"/>
      <c r="ER55" s="492">
        <v>10206</v>
      </c>
      <c r="ES55" s="493">
        <v>67</v>
      </c>
      <c r="ET55" s="476">
        <v>383960</v>
      </c>
      <c r="EU55" s="476">
        <v>2</v>
      </c>
      <c r="EV55" s="494">
        <f t="shared" si="27"/>
        <v>11461.492537313432</v>
      </c>
      <c r="EW55" s="495">
        <v>5911</v>
      </c>
      <c r="EX55" s="496">
        <f t="shared" si="28"/>
        <v>176.44776119402985</v>
      </c>
      <c r="EY55" s="489">
        <f>L56*EX55</f>
        <v>705.79104477611941</v>
      </c>
      <c r="EZ55" s="689"/>
      <c r="FA55" s="628"/>
      <c r="FB55" s="628"/>
      <c r="FC55" s="608"/>
      <c r="FD55" s="629"/>
      <c r="FE55" s="630"/>
      <c r="FF55" s="631"/>
      <c r="FG55" s="610"/>
      <c r="FH55" s="756"/>
      <c r="FI55" s="754"/>
      <c r="FJ55" s="598"/>
      <c r="FK55" s="11"/>
      <c r="FL55" s="114"/>
      <c r="FM55" s="157">
        <f t="shared" si="30"/>
        <v>1.539483279508282</v>
      </c>
      <c r="FN55" s="145">
        <f t="shared" si="18"/>
        <v>0.17644776119402986</v>
      </c>
      <c r="FO55" s="114"/>
      <c r="FP55" s="157">
        <v>1.539483279508282</v>
      </c>
      <c r="FQ55" s="145">
        <v>0.17644776119402986</v>
      </c>
      <c r="FR55" s="147">
        <f t="shared" si="19"/>
        <v>2.2159533073929962</v>
      </c>
      <c r="FS55" s="148" t="s">
        <v>423</v>
      </c>
      <c r="FT55" s="112" t="s">
        <v>923</v>
      </c>
      <c r="FU55" s="49" t="s">
        <v>423</v>
      </c>
      <c r="FV55" s="112" t="s">
        <v>924</v>
      </c>
      <c r="FW55" s="112" t="s">
        <v>925</v>
      </c>
      <c r="FX55" s="158">
        <v>10206</v>
      </c>
      <c r="FY55" s="159" t="s">
        <v>426</v>
      </c>
      <c r="FZ55" s="160">
        <v>0</v>
      </c>
      <c r="GA55" s="161">
        <v>0.19386790855199998</v>
      </c>
      <c r="GB55" s="162">
        <v>0.53496013699999867</v>
      </c>
      <c r="GC55" s="163" t="s">
        <v>121</v>
      </c>
      <c r="GD55" s="163" t="s">
        <v>121</v>
      </c>
      <c r="GE55" s="163" t="s">
        <v>121</v>
      </c>
      <c r="GF55" s="163" t="s">
        <v>121</v>
      </c>
      <c r="GG55" s="163" t="s">
        <v>121</v>
      </c>
      <c r="GH55" s="163" t="s">
        <v>121</v>
      </c>
      <c r="GI55" s="164">
        <v>2117.373134328358</v>
      </c>
      <c r="GJ55" s="165">
        <f>HW55*GI55/100</f>
        <v>1837.8798805970146</v>
      </c>
      <c r="GK55" s="163" t="s">
        <v>121</v>
      </c>
      <c r="GL55" s="163" t="s">
        <v>121</v>
      </c>
      <c r="GM55" s="163" t="s">
        <v>121</v>
      </c>
      <c r="GN55" s="163" t="s">
        <v>121</v>
      </c>
      <c r="GO55" s="165" t="s">
        <v>121</v>
      </c>
      <c r="GP55" s="163" t="s">
        <v>121</v>
      </c>
      <c r="GQ55" s="163" t="s">
        <v>121</v>
      </c>
      <c r="GR55" s="166">
        <v>31</v>
      </c>
      <c r="GS55" s="167"/>
      <c r="GT55" s="167"/>
      <c r="GU55" s="163"/>
      <c r="GV55" s="167">
        <v>2.82</v>
      </c>
      <c r="GW55" s="167">
        <v>83.3</v>
      </c>
      <c r="GX55" s="163">
        <v>4240</v>
      </c>
      <c r="GY55" s="163">
        <v>10.9</v>
      </c>
      <c r="GZ55" s="163">
        <v>4660</v>
      </c>
      <c r="HA55" s="163">
        <v>67</v>
      </c>
      <c r="HB55" s="163">
        <v>5646</v>
      </c>
      <c r="HC55" s="163">
        <v>11.5</v>
      </c>
      <c r="HD55" s="163">
        <v>22437</v>
      </c>
      <c r="HE55" s="163">
        <v>86.7</v>
      </c>
      <c r="HF55" s="163">
        <v>4789</v>
      </c>
      <c r="HG55" s="163">
        <v>78.099999999999994</v>
      </c>
      <c r="HH55" s="163">
        <v>7225</v>
      </c>
      <c r="HI55" s="167">
        <v>9.3800000000000008</v>
      </c>
      <c r="HJ55" s="163">
        <v>68.8</v>
      </c>
      <c r="HK55" s="163">
        <v>97.7</v>
      </c>
      <c r="HL55" s="163">
        <v>12810</v>
      </c>
      <c r="HM55" s="163">
        <v>98.6</v>
      </c>
      <c r="HN55" s="163">
        <v>1753</v>
      </c>
      <c r="HO55" s="163">
        <v>6.34</v>
      </c>
      <c r="HP55" s="163">
        <v>2542</v>
      </c>
      <c r="HQ55" s="163">
        <v>98.1</v>
      </c>
      <c r="HR55" s="163">
        <v>18690</v>
      </c>
      <c r="HS55" s="163">
        <v>1.07</v>
      </c>
      <c r="HT55" s="163">
        <v>3117</v>
      </c>
      <c r="HU55" s="163">
        <v>6.89</v>
      </c>
      <c r="HV55" s="163">
        <v>3953</v>
      </c>
      <c r="HW55" s="163">
        <v>86.8</v>
      </c>
    </row>
    <row r="56" spans="1:231" x14ac:dyDescent="0.3">
      <c r="A56" s="7">
        <v>42</v>
      </c>
      <c r="B56" s="7">
        <f>COUNTIFS($D$3:D56,D56,$F$3:F56,F56)</f>
        <v>1</v>
      </c>
      <c r="C56" s="14">
        <v>10220</v>
      </c>
      <c r="D56" s="328" t="s">
        <v>1290</v>
      </c>
      <c r="E56" s="17" t="s">
        <v>1291</v>
      </c>
      <c r="F56" s="17">
        <v>5404263403</v>
      </c>
      <c r="G56" s="11">
        <f t="shared" si="33"/>
        <v>65</v>
      </c>
      <c r="H56" s="17" t="s">
        <v>1292</v>
      </c>
      <c r="I56" s="470" t="s">
        <v>1293</v>
      </c>
      <c r="J56" s="380" t="s">
        <v>35</v>
      </c>
      <c r="K56" s="11" t="s">
        <v>36</v>
      </c>
      <c r="L56" s="11">
        <v>4</v>
      </c>
      <c r="M56" s="17" t="s">
        <v>674</v>
      </c>
      <c r="N56" s="17" t="s">
        <v>38</v>
      </c>
      <c r="O56" s="11"/>
      <c r="P56" s="17" t="s">
        <v>619</v>
      </c>
      <c r="Q56" s="11"/>
      <c r="R56" s="11"/>
      <c r="S56" s="454" t="s">
        <v>124</v>
      </c>
      <c r="T56" s="454" t="s">
        <v>124</v>
      </c>
      <c r="U56" s="454" t="s">
        <v>124</v>
      </c>
      <c r="V56" s="602" t="s">
        <v>573</v>
      </c>
      <c r="W56" s="454" t="s">
        <v>124</v>
      </c>
      <c r="X56" s="476" t="s">
        <v>124</v>
      </c>
      <c r="Y56" s="476" t="s">
        <v>124</v>
      </c>
      <c r="Z56" s="455"/>
      <c r="AA56" s="11"/>
      <c r="AB56" s="55"/>
      <c r="AC56" s="361">
        <v>14171</v>
      </c>
      <c r="AD56" s="755">
        <v>71</v>
      </c>
      <c r="AE56" s="156"/>
      <c r="AF56" s="156"/>
      <c r="AG56" s="504" t="s">
        <v>444</v>
      </c>
      <c r="AH56" s="558">
        <v>200</v>
      </c>
      <c r="AJ56" s="114"/>
      <c r="AK56" s="7"/>
      <c r="AL56" s="7"/>
      <c r="AM56" s="60"/>
      <c r="AN56" s="61"/>
      <c r="AO56" s="934">
        <v>30.1</v>
      </c>
      <c r="AP56" s="39">
        <v>61.7</v>
      </c>
      <c r="AQ56" s="40">
        <v>6.26</v>
      </c>
      <c r="AR56" s="41">
        <f t="shared" si="20"/>
        <v>98.060000000000016</v>
      </c>
      <c r="AS56" s="42">
        <f t="shared" si="21"/>
        <v>0.4878444084278768</v>
      </c>
      <c r="AT56" s="43">
        <f t="shared" si="22"/>
        <v>3.0539059967585085</v>
      </c>
      <c r="AU56" s="44">
        <f t="shared" si="23"/>
        <v>0.44290759270158914</v>
      </c>
      <c r="AV56" s="62">
        <v>27.806380000000001</v>
      </c>
      <c r="AW56" s="45">
        <f t="shared" si="24"/>
        <v>92.38</v>
      </c>
      <c r="AX56" s="46">
        <v>0.7886200000000001</v>
      </c>
      <c r="AY56" s="84">
        <v>2.62</v>
      </c>
      <c r="AZ56" s="304" t="s">
        <v>121</v>
      </c>
      <c r="BA56" s="221">
        <v>3.7</v>
      </c>
      <c r="BB56" s="222" t="s">
        <v>121</v>
      </c>
      <c r="BC56" s="67"/>
      <c r="BD56" s="67"/>
      <c r="BE56" s="67"/>
      <c r="BF56" s="67"/>
      <c r="BG56" s="67"/>
      <c r="BH56" s="7"/>
      <c r="BI56" s="83"/>
      <c r="BJ56" s="9">
        <v>57.1</v>
      </c>
      <c r="BK56" s="9">
        <v>42.9</v>
      </c>
      <c r="BL56" s="195">
        <f t="shared" si="31"/>
        <v>1.3310023310023311</v>
      </c>
      <c r="BM56" s="304" t="s">
        <v>121</v>
      </c>
      <c r="BN56" s="7" t="s">
        <v>121</v>
      </c>
      <c r="BO56" s="304" t="s">
        <v>121</v>
      </c>
      <c r="BP56" s="84">
        <v>0.92</v>
      </c>
      <c r="BQ56" s="282">
        <v>1.18</v>
      </c>
      <c r="BR56" s="49"/>
      <c r="BS56" s="80">
        <f t="shared" si="26"/>
        <v>57.900000000000006</v>
      </c>
      <c r="BT56" s="304" t="s">
        <v>121</v>
      </c>
      <c r="BU56" s="343" t="s">
        <v>121</v>
      </c>
      <c r="BV56" s="304" t="s">
        <v>121</v>
      </c>
      <c r="BW56" s="561">
        <f t="shared" si="32"/>
        <v>61.7</v>
      </c>
      <c r="BX56" s="84">
        <v>29.8</v>
      </c>
      <c r="BY56" s="84">
        <f t="shared" ref="BY56:BY66" si="34">BX56*AP56/(CB56+BZ56+BX56)</f>
        <v>18.916255144032924</v>
      </c>
      <c r="BZ56" s="84">
        <v>28.1</v>
      </c>
      <c r="CA56" s="84">
        <f t="shared" ref="CA56:CA66" si="35">BZ56*AP56/(CB56+BZ56+BX56)</f>
        <v>17.837139917695474</v>
      </c>
      <c r="CB56" s="84">
        <v>39.299999999999997</v>
      </c>
      <c r="CC56" s="84">
        <f t="shared" ref="CC56:CC66" si="36">CB56*AP56/(CB56+BZ56+BX56)</f>
        <v>24.946604938271605</v>
      </c>
      <c r="CD56" s="304" t="s">
        <v>121</v>
      </c>
      <c r="CE56" s="7"/>
      <c r="CF56" s="7"/>
      <c r="CG56" s="7"/>
      <c r="CH56" s="7"/>
      <c r="CI56" s="7"/>
      <c r="CJ56" s="86"/>
      <c r="CK56" s="86"/>
      <c r="CL56" s="45">
        <f t="shared" si="25"/>
        <v>1.0604982206405693</v>
      </c>
      <c r="CM56" s="13"/>
      <c r="CN56" s="13"/>
      <c r="CO56" s="618"/>
      <c r="CP56" s="13"/>
      <c r="CQ56" s="13"/>
      <c r="CR56" s="13"/>
      <c r="CS56" s="13"/>
      <c r="CT56" s="13"/>
      <c r="CU56" s="7"/>
      <c r="CV56" s="7"/>
      <c r="CW56" s="752"/>
      <c r="CX56" s="121"/>
      <c r="CY56" s="45"/>
      <c r="CZ56" s="121">
        <v>3</v>
      </c>
      <c r="DA56" s="9" t="s">
        <v>884</v>
      </c>
      <c r="DB56" s="9" t="s">
        <v>884</v>
      </c>
      <c r="DC56" s="7"/>
      <c r="DD56" s="112" t="s">
        <v>1133</v>
      </c>
      <c r="DE56" s="11"/>
      <c r="DF56" s="11"/>
      <c r="DG56" s="328"/>
      <c r="DH56" s="11"/>
      <c r="DI56" s="10" t="s">
        <v>297</v>
      </c>
      <c r="DJ56" s="123" t="s">
        <v>444</v>
      </c>
      <c r="DK56" s="9">
        <v>2</v>
      </c>
      <c r="DL56" s="7"/>
      <c r="DM56" s="49"/>
      <c r="DN56" s="7"/>
      <c r="DO56" s="7"/>
      <c r="DP56" s="7"/>
      <c r="DQ56" s="7"/>
      <c r="DR56" s="11" t="s">
        <v>38</v>
      </c>
      <c r="DS56" s="11" t="s">
        <v>38</v>
      </c>
      <c r="DT56" s="11">
        <v>151</v>
      </c>
      <c r="DU56" s="11">
        <v>17.2</v>
      </c>
      <c r="DV56" s="11">
        <v>82.8</v>
      </c>
      <c r="DW56" s="11" t="s">
        <v>38</v>
      </c>
      <c r="DX56" s="11" t="s">
        <v>38</v>
      </c>
      <c r="DY56" s="11" t="s">
        <v>38</v>
      </c>
      <c r="DZ56" s="11" t="s">
        <v>38</v>
      </c>
      <c r="EA56" s="11">
        <v>0</v>
      </c>
      <c r="EB56" s="7"/>
      <c r="EC56" s="124">
        <v>1</v>
      </c>
      <c r="ED56" s="125"/>
      <c r="EE56" s="125"/>
      <c r="EF56" s="7"/>
      <c r="EG56" s="7"/>
      <c r="EH56" s="7"/>
      <c r="EI56" s="7"/>
      <c r="EJ56" s="7"/>
      <c r="EK56" s="115"/>
      <c r="EL56" s="116">
        <v>1</v>
      </c>
      <c r="EM56" s="7"/>
      <c r="EN56" s="116">
        <v>2</v>
      </c>
      <c r="EO56" s="116">
        <v>2</v>
      </c>
      <c r="EP56" s="949"/>
      <c r="EQ56" s="114"/>
      <c r="ER56" s="492">
        <v>10220</v>
      </c>
      <c r="ES56" s="493">
        <v>59</v>
      </c>
      <c r="ET56" s="476">
        <v>12570</v>
      </c>
      <c r="EU56" s="476">
        <v>2</v>
      </c>
      <c r="EV56" s="494">
        <f t="shared" si="27"/>
        <v>426.10169491525426</v>
      </c>
      <c r="EW56" s="495">
        <v>2431</v>
      </c>
      <c r="EX56" s="496">
        <f t="shared" si="28"/>
        <v>82.406779661016955</v>
      </c>
      <c r="EY56" s="489">
        <f>L57*EX56</f>
        <v>412.03389830508479</v>
      </c>
      <c r="EZ56" s="689"/>
      <c r="FA56" s="628"/>
      <c r="FB56" s="628"/>
      <c r="FC56" s="608"/>
      <c r="FD56" s="629"/>
      <c r="FE56" s="630"/>
      <c r="FF56" s="631"/>
      <c r="FG56" s="610"/>
      <c r="FH56" s="756"/>
      <c r="FI56" s="754"/>
      <c r="FJ56" s="598"/>
      <c r="FK56" s="11"/>
      <c r="FL56" s="114"/>
      <c r="FM56" s="157">
        <f t="shared" si="30"/>
        <v>19.33969769291965</v>
      </c>
      <c r="FN56" s="145">
        <f t="shared" si="18"/>
        <v>8.2406779661016949E-2</v>
      </c>
      <c r="FO56" s="114"/>
      <c r="FP56" s="157">
        <v>19.33969769291965</v>
      </c>
      <c r="FQ56" s="145">
        <v>8.2406779661016949E-2</v>
      </c>
      <c r="FR56" s="147">
        <f t="shared" si="19"/>
        <v>1.8323735088440969</v>
      </c>
      <c r="FS56" s="148"/>
      <c r="FT56" s="112"/>
      <c r="FU56" s="49"/>
      <c r="FV56" s="112"/>
      <c r="FW56" s="112"/>
      <c r="FX56" s="262"/>
      <c r="FY56" s="152"/>
      <c r="FZ56" s="263"/>
      <c r="GA56" s="626">
        <v>1.5791241810500001</v>
      </c>
      <c r="GB56" s="264"/>
      <c r="GC56" s="156"/>
      <c r="GD56" s="156"/>
      <c r="GE56" s="156"/>
      <c r="GF56" s="156"/>
      <c r="GG56" s="156"/>
      <c r="GH56" s="156"/>
      <c r="GI56" s="156"/>
      <c r="GJ56" s="156"/>
      <c r="GK56" s="156"/>
      <c r="GL56" s="156"/>
      <c r="GM56" s="156"/>
      <c r="GN56" s="156"/>
      <c r="GO56" s="156"/>
      <c r="GP56" s="156"/>
      <c r="GQ56" s="156"/>
      <c r="GR56" s="156"/>
      <c r="GS56" s="156"/>
      <c r="GT56" s="156"/>
      <c r="GU56" s="156"/>
      <c r="GV56" s="156"/>
      <c r="GW56" s="156"/>
      <c r="GX56" s="156"/>
      <c r="GY56" s="156"/>
      <c r="GZ56" s="156"/>
      <c r="HA56" s="156"/>
      <c r="HB56" s="156"/>
      <c r="HC56" s="156"/>
      <c r="HD56" s="156"/>
      <c r="HE56" s="156"/>
      <c r="HF56" s="156"/>
      <c r="HG56" s="156"/>
      <c r="HH56" s="156"/>
      <c r="HI56" s="156"/>
      <c r="HJ56" s="156"/>
      <c r="HK56" s="156"/>
      <c r="HL56" s="156"/>
      <c r="HM56" s="156"/>
      <c r="HN56" s="156"/>
      <c r="HO56" s="156"/>
      <c r="HP56" s="156"/>
      <c r="HQ56" s="156"/>
      <c r="HR56" s="156"/>
      <c r="HS56" s="156"/>
      <c r="HT56" s="156"/>
      <c r="HU56" s="156"/>
      <c r="HV56" s="156"/>
      <c r="HW56" s="156"/>
    </row>
    <row r="57" spans="1:231" x14ac:dyDescent="0.3">
      <c r="A57" s="7">
        <v>55</v>
      </c>
      <c r="B57" s="7">
        <f>COUNTIFS($D$3:D57,D57,$F$3:F57,F57)</f>
        <v>1</v>
      </c>
      <c r="C57" s="14">
        <v>10287</v>
      </c>
      <c r="D57" s="328" t="s">
        <v>1226</v>
      </c>
      <c r="E57" s="17" t="s">
        <v>1227</v>
      </c>
      <c r="F57" s="17">
        <v>455102410</v>
      </c>
      <c r="G57" s="11">
        <f t="shared" si="33"/>
        <v>74</v>
      </c>
      <c r="H57" s="17" t="s">
        <v>1228</v>
      </c>
      <c r="I57" s="470" t="s">
        <v>513</v>
      </c>
      <c r="J57" s="380" t="s">
        <v>35</v>
      </c>
      <c r="K57" s="17" t="s">
        <v>36</v>
      </c>
      <c r="L57" s="17">
        <v>5</v>
      </c>
      <c r="M57" s="17" t="s">
        <v>873</v>
      </c>
      <c r="N57" s="11" t="s">
        <v>38</v>
      </c>
      <c r="O57" s="11" t="s">
        <v>38</v>
      </c>
      <c r="P57" s="17" t="s">
        <v>619</v>
      </c>
      <c r="Q57" s="11"/>
      <c r="R57" s="11"/>
      <c r="S57" s="454" t="s">
        <v>124</v>
      </c>
      <c r="T57" s="454" t="s">
        <v>124</v>
      </c>
      <c r="U57" s="454" t="s">
        <v>124</v>
      </c>
      <c r="V57" s="474" t="s">
        <v>573</v>
      </c>
      <c r="W57" s="454" t="s">
        <v>124</v>
      </c>
      <c r="X57" s="476" t="s">
        <v>124</v>
      </c>
      <c r="Y57" s="476" t="s">
        <v>124</v>
      </c>
      <c r="Z57" s="455"/>
      <c r="AA57" s="11"/>
      <c r="AB57" s="55"/>
      <c r="AC57" s="361">
        <v>2269</v>
      </c>
      <c r="AD57" s="361">
        <v>11</v>
      </c>
      <c r="AE57" s="11"/>
      <c r="AF57" s="11"/>
      <c r="AG57" s="361" t="s">
        <v>124</v>
      </c>
      <c r="AH57" s="59">
        <v>200</v>
      </c>
      <c r="AI57" s="123"/>
      <c r="AJ57" s="7"/>
      <c r="AK57" s="7"/>
      <c r="AL57" s="7"/>
      <c r="AM57" s="60"/>
      <c r="AN57" s="61"/>
      <c r="AO57" s="934">
        <v>30.1</v>
      </c>
      <c r="AP57" s="39">
        <v>64.8</v>
      </c>
      <c r="AQ57" s="40">
        <v>1.5</v>
      </c>
      <c r="AR57" s="41">
        <f t="shared" si="20"/>
        <v>96.4</v>
      </c>
      <c r="AS57" s="42">
        <f t="shared" si="21"/>
        <v>0.46450617283950624</v>
      </c>
      <c r="AT57" s="43">
        <f t="shared" si="22"/>
        <v>0.6967592592592593</v>
      </c>
      <c r="AU57" s="44">
        <f t="shared" si="23"/>
        <v>0.45399698340874817</v>
      </c>
      <c r="AV57" s="62">
        <v>27.782299999999999</v>
      </c>
      <c r="AW57" s="45">
        <f t="shared" si="24"/>
        <v>92.3</v>
      </c>
      <c r="AX57" s="46">
        <v>0.81270000000000009</v>
      </c>
      <c r="AY57" s="63">
        <v>2.7</v>
      </c>
      <c r="AZ57" s="64" t="s">
        <v>121</v>
      </c>
      <c r="BA57" s="65">
        <v>8.5</v>
      </c>
      <c r="BB57" s="66" t="s">
        <v>121</v>
      </c>
      <c r="BC57" s="67"/>
      <c r="BD57" s="67"/>
      <c r="BE57" s="67"/>
      <c r="BF57" s="67"/>
      <c r="BG57" s="67"/>
      <c r="BH57" s="7"/>
      <c r="BI57" s="83"/>
      <c r="BJ57" s="7">
        <v>31.8</v>
      </c>
      <c r="BK57" s="84">
        <v>68.2</v>
      </c>
      <c r="BL57" s="78">
        <f t="shared" si="31"/>
        <v>0.4662756598240469</v>
      </c>
      <c r="BM57" s="79" t="s">
        <v>121</v>
      </c>
      <c r="BN57" s="7" t="s">
        <v>121</v>
      </c>
      <c r="BO57" s="9" t="s">
        <v>121</v>
      </c>
      <c r="BP57" s="7">
        <v>1.8</v>
      </c>
      <c r="BQ57" s="85">
        <v>0.5</v>
      </c>
      <c r="BR57" s="49"/>
      <c r="BS57" s="80">
        <f t="shared" si="26"/>
        <v>53.6</v>
      </c>
      <c r="BT57" s="49" t="s">
        <v>121</v>
      </c>
      <c r="BU57" s="86" t="s">
        <v>121</v>
      </c>
      <c r="BV57" s="49" t="s">
        <v>121</v>
      </c>
      <c r="BW57" s="561">
        <f t="shared" si="32"/>
        <v>64.800000000000011</v>
      </c>
      <c r="BX57" s="84">
        <v>16.100000000000001</v>
      </c>
      <c r="BY57" s="84">
        <f t="shared" si="34"/>
        <v>10.570212765957448</v>
      </c>
      <c r="BZ57" s="84">
        <v>37.5</v>
      </c>
      <c r="CA57" s="84">
        <f t="shared" si="35"/>
        <v>24.620060790273559</v>
      </c>
      <c r="CB57" s="84">
        <v>45.1</v>
      </c>
      <c r="CC57" s="84">
        <f t="shared" si="36"/>
        <v>29.609726443769002</v>
      </c>
      <c r="CD57" s="87" t="s">
        <v>121</v>
      </c>
      <c r="CE57" s="7"/>
      <c r="CF57" s="7"/>
      <c r="CG57" s="7"/>
      <c r="CH57" s="7"/>
      <c r="CI57" s="7"/>
      <c r="CJ57" s="86"/>
      <c r="CK57" s="86"/>
      <c r="CL57" s="45">
        <f t="shared" si="25"/>
        <v>0.42933333333333334</v>
      </c>
      <c r="CM57" s="13"/>
      <c r="CN57" s="13"/>
      <c r="CO57" s="618"/>
      <c r="CP57" s="13"/>
      <c r="CQ57" s="13"/>
      <c r="CR57" s="13"/>
      <c r="CS57" s="13"/>
      <c r="CT57" s="13"/>
      <c r="CU57" s="7"/>
      <c r="CV57" s="7"/>
      <c r="CW57" s="752"/>
      <c r="CX57" s="121"/>
      <c r="CY57" s="45"/>
      <c r="CZ57" s="121">
        <v>3</v>
      </c>
      <c r="DA57" s="9" t="s">
        <v>17</v>
      </c>
      <c r="DB57" s="9" t="s">
        <v>17</v>
      </c>
      <c r="DC57" s="7"/>
      <c r="DD57" s="112" t="s">
        <v>1133</v>
      </c>
      <c r="DE57" s="11"/>
      <c r="DF57" s="11"/>
      <c r="DG57" s="328"/>
      <c r="DH57" s="11"/>
      <c r="DI57" s="10" t="s">
        <v>294</v>
      </c>
      <c r="DJ57" s="59" t="s">
        <v>124</v>
      </c>
      <c r="DK57" s="7"/>
      <c r="DL57" s="7"/>
      <c r="DM57" s="7"/>
      <c r="DN57" s="7"/>
      <c r="DO57" s="7"/>
      <c r="DP57" s="7"/>
      <c r="DQ57" s="7"/>
      <c r="DR57" s="11">
        <v>3.5</v>
      </c>
      <c r="DS57" s="11" t="s">
        <v>38</v>
      </c>
      <c r="DT57" s="11">
        <v>517</v>
      </c>
      <c r="DU57" s="11">
        <v>44.1</v>
      </c>
      <c r="DV57" s="11">
        <v>55.9</v>
      </c>
      <c r="DW57" s="11" t="s">
        <v>38</v>
      </c>
      <c r="DX57" s="11" t="s">
        <v>38</v>
      </c>
      <c r="DY57" s="11" t="s">
        <v>38</v>
      </c>
      <c r="DZ57" s="11" t="s">
        <v>38</v>
      </c>
      <c r="EA57" s="11">
        <v>0</v>
      </c>
      <c r="EB57" s="7"/>
      <c r="EC57" s="116"/>
      <c r="ED57" s="125"/>
      <c r="EE57" s="125"/>
      <c r="EF57" s="7"/>
      <c r="EG57" s="7"/>
      <c r="EH57" s="7"/>
      <c r="EI57" s="7"/>
      <c r="EJ57" s="7"/>
      <c r="EK57" s="116"/>
      <c r="EL57" s="116"/>
      <c r="EM57" s="7"/>
      <c r="EN57" s="116"/>
      <c r="EO57" s="116"/>
      <c r="EP57" s="949"/>
      <c r="EQ57" s="114"/>
      <c r="ER57" s="492">
        <v>10287</v>
      </c>
      <c r="ES57" s="493">
        <v>65</v>
      </c>
      <c r="ET57" s="476">
        <v>13426</v>
      </c>
      <c r="EU57" s="476">
        <v>2</v>
      </c>
      <c r="EV57" s="494">
        <f t="shared" si="27"/>
        <v>413.10769230769233</v>
      </c>
      <c r="EW57" s="495">
        <v>2414</v>
      </c>
      <c r="EX57" s="496">
        <f t="shared" si="28"/>
        <v>74.276923076923083</v>
      </c>
      <c r="EY57" s="489">
        <f t="shared" ref="EY57:EY65" si="37">L57*EX57</f>
        <v>371.38461538461542</v>
      </c>
      <c r="EZ57" s="689"/>
      <c r="FA57" s="628"/>
      <c r="FB57" s="628"/>
      <c r="FC57" s="608"/>
      <c r="FD57" s="629"/>
      <c r="FE57" s="630"/>
      <c r="FF57" s="631"/>
      <c r="FG57" s="610"/>
      <c r="FH57" s="756"/>
      <c r="FI57" s="754"/>
      <c r="FJ57" s="598"/>
      <c r="FK57" s="11"/>
      <c r="FL57" s="114"/>
      <c r="FM57" s="157">
        <f t="shared" si="30"/>
        <v>17.980038730820795</v>
      </c>
      <c r="FN57" s="145">
        <f t="shared" si="18"/>
        <v>7.4276923076923088E-2</v>
      </c>
      <c r="FO57" s="114"/>
      <c r="FP57" s="157">
        <v>17.980038730820795</v>
      </c>
      <c r="FQ57" s="145">
        <v>7.4276923076923088E-2</v>
      </c>
      <c r="FR57" s="147">
        <f t="shared" si="19"/>
        <v>6.9604391052195522</v>
      </c>
      <c r="FS57" s="114"/>
      <c r="FT57" s="114"/>
      <c r="FU57" s="114"/>
      <c r="FV57" s="114"/>
      <c r="FW57" s="114"/>
      <c r="FX57" s="55"/>
      <c r="FY57" s="152"/>
      <c r="FZ57" s="213"/>
      <c r="GA57" s="20"/>
      <c r="GB57" s="215"/>
      <c r="GC57" s="156"/>
      <c r="GD57" s="156"/>
      <c r="GE57" s="156"/>
      <c r="GF57" s="156"/>
      <c r="GG57" s="156"/>
      <c r="GH57" s="156"/>
      <c r="GI57" s="156"/>
      <c r="GJ57" s="156"/>
      <c r="GK57" s="156"/>
      <c r="GL57" s="156"/>
      <c r="GM57" s="156"/>
      <c r="GN57" s="156"/>
      <c r="GO57" s="156"/>
      <c r="GP57" s="156"/>
      <c r="GQ57" s="156"/>
      <c r="GR57" s="156"/>
      <c r="GS57" s="156"/>
      <c r="GT57" s="156"/>
      <c r="GU57" s="156"/>
      <c r="GV57" s="156"/>
      <c r="GW57" s="156"/>
      <c r="GX57" s="156"/>
      <c r="GY57" s="156"/>
      <c r="GZ57" s="156"/>
      <c r="HA57" s="156"/>
      <c r="HB57" s="156"/>
      <c r="HC57" s="156"/>
      <c r="HD57" s="156"/>
      <c r="HE57" s="156"/>
      <c r="HF57" s="156"/>
      <c r="HG57" s="156"/>
      <c r="HH57" s="156"/>
      <c r="HI57" s="156"/>
      <c r="HJ57" s="156"/>
      <c r="HK57" s="156"/>
      <c r="HL57" s="156"/>
      <c r="HM57" s="156"/>
      <c r="HN57" s="156"/>
      <c r="HO57" s="156"/>
      <c r="HP57" s="156"/>
      <c r="HQ57" s="156"/>
      <c r="HR57" s="156"/>
      <c r="HS57" s="156"/>
      <c r="HT57" s="156"/>
      <c r="HU57" s="156"/>
      <c r="HV57" s="156"/>
      <c r="HW57" s="156"/>
    </row>
    <row r="58" spans="1:231" x14ac:dyDescent="0.3">
      <c r="A58" s="7">
        <v>60</v>
      </c>
      <c r="B58" s="7">
        <f>COUNTIFS($D$3:D58,D58,$F$3:F58,F58)</f>
        <v>1</v>
      </c>
      <c r="C58" s="14">
        <v>10301</v>
      </c>
      <c r="D58" s="328" t="s">
        <v>1206</v>
      </c>
      <c r="E58" s="17" t="s">
        <v>717</v>
      </c>
      <c r="F58" s="17">
        <v>485209405</v>
      </c>
      <c r="G58" s="11">
        <f t="shared" si="33"/>
        <v>71</v>
      </c>
      <c r="H58" s="17" t="s">
        <v>543</v>
      </c>
      <c r="I58" s="470" t="s">
        <v>1207</v>
      </c>
      <c r="J58" s="380" t="s">
        <v>35</v>
      </c>
      <c r="K58" s="17" t="s">
        <v>36</v>
      </c>
      <c r="L58" s="17">
        <v>6</v>
      </c>
      <c r="M58" s="17" t="s">
        <v>873</v>
      </c>
      <c r="N58" s="11" t="s">
        <v>38</v>
      </c>
      <c r="O58" s="11" t="s">
        <v>38</v>
      </c>
      <c r="P58" s="17" t="s">
        <v>546</v>
      </c>
      <c r="Q58" s="11"/>
      <c r="R58" s="11"/>
      <c r="S58" s="454" t="s">
        <v>124</v>
      </c>
      <c r="T58" s="454" t="s">
        <v>124</v>
      </c>
      <c r="U58" s="454" t="s">
        <v>124</v>
      </c>
      <c r="V58" s="474" t="s">
        <v>573</v>
      </c>
      <c r="W58" s="454" t="s">
        <v>124</v>
      </c>
      <c r="X58" s="476" t="s">
        <v>124</v>
      </c>
      <c r="Y58" s="476" t="s">
        <v>124</v>
      </c>
      <c r="Z58" s="455"/>
      <c r="AA58" s="11"/>
      <c r="AB58" s="55"/>
      <c r="AC58" s="361">
        <v>11924</v>
      </c>
      <c r="AD58" s="755">
        <v>60</v>
      </c>
      <c r="AE58" s="11"/>
      <c r="AF58" s="11"/>
      <c r="AG58" s="504" t="s">
        <v>444</v>
      </c>
      <c r="AH58" s="558">
        <v>200</v>
      </c>
      <c r="AI58" s="7"/>
      <c r="AJ58" s="7"/>
      <c r="AK58" s="7"/>
      <c r="AL58" s="7"/>
      <c r="AM58" s="60"/>
      <c r="AN58" s="61"/>
      <c r="AO58" s="934">
        <v>15.9</v>
      </c>
      <c r="AP58" s="39">
        <v>65.2</v>
      </c>
      <c r="AQ58" s="40">
        <v>14.4</v>
      </c>
      <c r="AR58" s="41">
        <f t="shared" si="20"/>
        <v>95.500000000000014</v>
      </c>
      <c r="AS58" s="42">
        <f t="shared" si="21"/>
        <v>0.24386503067484663</v>
      </c>
      <c r="AT58" s="43">
        <f t="shared" si="22"/>
        <v>3.5116564417177916</v>
      </c>
      <c r="AU58" s="44">
        <f t="shared" si="23"/>
        <v>0.19974874371859294</v>
      </c>
      <c r="AV58" s="62">
        <v>14.75043</v>
      </c>
      <c r="AW58" s="45">
        <f t="shared" si="24"/>
        <v>92.77</v>
      </c>
      <c r="AX58" s="46">
        <v>0.35457</v>
      </c>
      <c r="AY58" s="84">
        <v>2.23</v>
      </c>
      <c r="AZ58" s="64" t="s">
        <v>121</v>
      </c>
      <c r="BA58" s="221">
        <v>6.41</v>
      </c>
      <c r="BB58" s="222" t="s">
        <v>121</v>
      </c>
      <c r="BC58" s="67"/>
      <c r="BD58" s="67"/>
      <c r="BE58" s="67"/>
      <c r="BF58" s="67"/>
      <c r="BG58" s="67"/>
      <c r="BH58" s="7"/>
      <c r="BI58" s="83"/>
      <c r="BJ58" s="9">
        <v>36.200000000000003</v>
      </c>
      <c r="BK58" s="9">
        <v>63.8</v>
      </c>
      <c r="BL58" s="195">
        <f t="shared" si="31"/>
        <v>0.56739811912225713</v>
      </c>
      <c r="BM58" s="304" t="s">
        <v>121</v>
      </c>
      <c r="BN58" s="7" t="s">
        <v>121</v>
      </c>
      <c r="BO58" s="9" t="s">
        <v>121</v>
      </c>
      <c r="BP58" s="84">
        <v>2.37</v>
      </c>
      <c r="BQ58" s="282">
        <v>3.95</v>
      </c>
      <c r="BR58" s="49"/>
      <c r="BS58" s="80">
        <f t="shared" si="26"/>
        <v>55.9</v>
      </c>
      <c r="BT58" s="304" t="s">
        <v>121</v>
      </c>
      <c r="BU58" s="343" t="s">
        <v>121</v>
      </c>
      <c r="BV58" s="304" t="s">
        <v>121</v>
      </c>
      <c r="BW58" s="561">
        <f t="shared" si="32"/>
        <v>65.200000000000017</v>
      </c>
      <c r="BX58" s="84">
        <v>34</v>
      </c>
      <c r="BY58" s="84">
        <f t="shared" si="34"/>
        <v>22.597349643221207</v>
      </c>
      <c r="BZ58" s="84">
        <v>21.9</v>
      </c>
      <c r="CA58" s="84">
        <f t="shared" si="35"/>
        <v>14.555351681957186</v>
      </c>
      <c r="CB58" s="84">
        <v>42.2</v>
      </c>
      <c r="CC58" s="84">
        <f t="shared" si="36"/>
        <v>28.047298674821619</v>
      </c>
      <c r="CD58" s="304" t="s">
        <v>121</v>
      </c>
      <c r="CE58" s="7"/>
      <c r="CF58" s="7"/>
      <c r="CG58" s="7"/>
      <c r="CH58" s="7"/>
      <c r="CI58" s="7"/>
      <c r="CJ58" s="86"/>
      <c r="CK58" s="86"/>
      <c r="CL58" s="45">
        <f t="shared" si="25"/>
        <v>1.5525114155251143</v>
      </c>
      <c r="CM58" s="13"/>
      <c r="CN58" s="13"/>
      <c r="CO58" s="618"/>
      <c r="CP58" s="13"/>
      <c r="CQ58" s="13"/>
      <c r="CR58" s="13"/>
      <c r="CS58" s="13"/>
      <c r="CT58" s="13"/>
      <c r="CU58" s="7"/>
      <c r="CV58" s="7"/>
      <c r="CW58" s="752"/>
      <c r="CX58" s="121"/>
      <c r="CY58" s="45"/>
      <c r="CZ58" s="121">
        <v>3</v>
      </c>
      <c r="DA58" s="9" t="s">
        <v>17</v>
      </c>
      <c r="DB58" s="9" t="s">
        <v>17</v>
      </c>
      <c r="DC58" s="7"/>
      <c r="DD58" s="122" t="s">
        <v>1058</v>
      </c>
      <c r="DE58" s="11"/>
      <c r="DF58" s="11"/>
      <c r="DG58" s="328"/>
      <c r="DH58" s="11"/>
      <c r="DI58" s="10" t="s">
        <v>294</v>
      </c>
      <c r="DJ58" s="123" t="s">
        <v>444</v>
      </c>
      <c r="DK58" s="9">
        <v>2</v>
      </c>
      <c r="DL58" s="7"/>
      <c r="DM58" s="113" t="s">
        <v>483</v>
      </c>
      <c r="DN58" s="7"/>
      <c r="DO58" s="7"/>
      <c r="DP58" s="7"/>
      <c r="DQ58" s="7"/>
      <c r="DR58" s="11" t="s">
        <v>38</v>
      </c>
      <c r="DS58" s="11" t="s">
        <v>38</v>
      </c>
      <c r="DT58" s="11">
        <v>144</v>
      </c>
      <c r="DU58" s="11">
        <v>29.2</v>
      </c>
      <c r="DV58" s="11">
        <v>70.8</v>
      </c>
      <c r="DW58" s="11" t="s">
        <v>38</v>
      </c>
      <c r="DX58" s="11" t="s">
        <v>38</v>
      </c>
      <c r="DY58" s="11" t="s">
        <v>38</v>
      </c>
      <c r="DZ58" s="11" t="s">
        <v>38</v>
      </c>
      <c r="EA58" s="11">
        <v>0</v>
      </c>
      <c r="EB58" s="7"/>
      <c r="EC58" s="116"/>
      <c r="ED58" s="125"/>
      <c r="EE58" s="125"/>
      <c r="EF58" s="7">
        <v>15</v>
      </c>
      <c r="EG58" s="7">
        <v>2</v>
      </c>
      <c r="EH58" s="7">
        <v>1</v>
      </c>
      <c r="EI58" s="7">
        <v>178</v>
      </c>
      <c r="EJ58" s="7">
        <v>83</v>
      </c>
      <c r="EK58" s="115">
        <f>EJ58/(EI58*EI58*0.01*0.01)</f>
        <v>26.196187350082056</v>
      </c>
      <c r="EL58" s="116">
        <v>2</v>
      </c>
      <c r="EM58" s="7"/>
      <c r="EN58" s="116">
        <v>3</v>
      </c>
      <c r="EO58" s="116">
        <v>2</v>
      </c>
      <c r="EP58" s="949"/>
      <c r="EQ58" s="114"/>
      <c r="ER58" s="492">
        <v>10301</v>
      </c>
      <c r="ES58" s="493">
        <v>59</v>
      </c>
      <c r="ET58" s="476">
        <v>55134</v>
      </c>
      <c r="EU58" s="476">
        <v>2</v>
      </c>
      <c r="EV58" s="494">
        <f t="shared" si="27"/>
        <v>1868.949152542373</v>
      </c>
      <c r="EW58" s="495">
        <v>2442</v>
      </c>
      <c r="EX58" s="496">
        <f t="shared" si="28"/>
        <v>82.779661016949149</v>
      </c>
      <c r="EY58" s="489">
        <f t="shared" si="37"/>
        <v>496.67796610169489</v>
      </c>
      <c r="EZ58" s="689"/>
      <c r="FA58" s="628"/>
      <c r="FB58" s="628"/>
      <c r="FC58" s="608"/>
      <c r="FD58" s="629"/>
      <c r="FE58" s="630"/>
      <c r="FF58" s="631"/>
      <c r="FG58" s="610"/>
      <c r="FH58" s="756"/>
      <c r="FI58" s="754"/>
      <c r="FJ58" s="598"/>
      <c r="FK58" s="11"/>
      <c r="FL58" s="114"/>
      <c r="FM58" s="157">
        <f t="shared" si="30"/>
        <v>4.4292088366525197</v>
      </c>
      <c r="FN58" s="145">
        <f t="shared" si="18"/>
        <v>8.2779661016949155E-2</v>
      </c>
      <c r="FO58" s="114"/>
      <c r="FP58" s="157">
        <v>4.4292088366525197</v>
      </c>
      <c r="FQ58" s="145">
        <v>8.2779661016949155E-2</v>
      </c>
      <c r="FR58" s="147">
        <f t="shared" si="19"/>
        <v>1.7395577395577397</v>
      </c>
      <c r="FS58" s="49" t="s">
        <v>423</v>
      </c>
      <c r="FT58" s="112" t="s">
        <v>813</v>
      </c>
      <c r="FU58" s="49" t="s">
        <v>423</v>
      </c>
      <c r="FV58" s="112" t="s">
        <v>1208</v>
      </c>
      <c r="FW58" s="112" t="s">
        <v>1209</v>
      </c>
      <c r="FX58" s="158">
        <v>10301</v>
      </c>
      <c r="FY58" s="159" t="s">
        <v>1137</v>
      </c>
      <c r="FZ58" s="350">
        <v>0.33761080960000001</v>
      </c>
      <c r="GA58" s="161">
        <v>3.5745265252680003</v>
      </c>
      <c r="GB58" s="162">
        <v>0.22539064000000097</v>
      </c>
      <c r="GC58" s="163"/>
      <c r="GD58" s="163"/>
      <c r="GE58" s="163"/>
      <c r="GF58" s="163"/>
      <c r="GG58" s="163"/>
      <c r="GH58" s="163"/>
      <c r="GI58" s="163"/>
      <c r="GJ58" s="163"/>
      <c r="GK58" s="163"/>
      <c r="GL58" s="163"/>
      <c r="GM58" s="163"/>
      <c r="GN58" s="163"/>
      <c r="GO58" s="163"/>
      <c r="GP58" s="163"/>
      <c r="GQ58" s="163"/>
      <c r="GR58" s="166"/>
      <c r="GS58" s="163"/>
      <c r="GT58" s="163"/>
      <c r="GU58" s="163"/>
      <c r="GV58" s="163"/>
      <c r="GW58" s="163"/>
      <c r="GX58" s="163"/>
      <c r="GY58" s="163"/>
      <c r="GZ58" s="163"/>
      <c r="HA58" s="163"/>
      <c r="HB58" s="163"/>
      <c r="HC58" s="163"/>
      <c r="HD58" s="163"/>
      <c r="HE58" s="163"/>
      <c r="HF58" s="163"/>
      <c r="HG58" s="163"/>
      <c r="HH58" s="163"/>
      <c r="HI58" s="163"/>
      <c r="HJ58" s="163"/>
      <c r="HK58" s="163"/>
      <c r="HL58" s="163"/>
      <c r="HM58" s="163"/>
      <c r="HN58" s="163"/>
      <c r="HO58" s="163"/>
      <c r="HP58" s="163"/>
      <c r="HQ58" s="163"/>
      <c r="HR58" s="163"/>
      <c r="HS58" s="163"/>
      <c r="HT58" s="163"/>
      <c r="HU58" s="163"/>
      <c r="HV58" s="163"/>
      <c r="HW58" s="163"/>
    </row>
    <row r="59" spans="1:231" x14ac:dyDescent="0.3">
      <c r="A59" s="7">
        <v>69</v>
      </c>
      <c r="B59" s="7">
        <f>COUNTIFS($D$3:D59,D59,$F$3:F59,F59)</f>
        <v>1</v>
      </c>
      <c r="C59" s="14">
        <v>10342</v>
      </c>
      <c r="D59" s="335" t="s">
        <v>1203</v>
      </c>
      <c r="E59" s="17" t="s">
        <v>456</v>
      </c>
      <c r="F59" s="17">
        <v>6051181202</v>
      </c>
      <c r="G59" s="11">
        <f t="shared" si="33"/>
        <v>59</v>
      </c>
      <c r="H59" s="17" t="s">
        <v>1204</v>
      </c>
      <c r="I59" s="470" t="s">
        <v>1205</v>
      </c>
      <c r="J59" s="445" t="s">
        <v>839</v>
      </c>
      <c r="K59" s="17" t="s">
        <v>36</v>
      </c>
      <c r="L59" s="11">
        <v>9</v>
      </c>
      <c r="M59" s="17" t="s">
        <v>618</v>
      </c>
      <c r="N59" s="17" t="s">
        <v>435</v>
      </c>
      <c r="O59" s="11"/>
      <c r="P59" s="17" t="s">
        <v>546</v>
      </c>
      <c r="Q59" s="11"/>
      <c r="R59" s="11"/>
      <c r="S59" s="454" t="s">
        <v>124</v>
      </c>
      <c r="T59" s="454" t="s">
        <v>124</v>
      </c>
      <c r="U59" s="454" t="s">
        <v>124</v>
      </c>
      <c r="V59" s="474" t="s">
        <v>573</v>
      </c>
      <c r="W59" s="454" t="s">
        <v>126</v>
      </c>
      <c r="X59" s="476" t="s">
        <v>124</v>
      </c>
      <c r="Y59" s="476" t="s">
        <v>124</v>
      </c>
      <c r="Z59" s="455"/>
      <c r="AA59" s="11"/>
      <c r="AB59" s="55"/>
      <c r="AC59" s="361">
        <v>2308</v>
      </c>
      <c r="AD59" s="755">
        <v>17</v>
      </c>
      <c r="AE59" s="11"/>
      <c r="AF59" s="11"/>
      <c r="AG59" s="504" t="s">
        <v>444</v>
      </c>
      <c r="AH59" s="558">
        <v>300</v>
      </c>
      <c r="AI59" s="7"/>
      <c r="AJ59" s="7"/>
      <c r="AK59" s="7"/>
      <c r="AL59" s="7"/>
      <c r="AM59" s="60"/>
      <c r="AN59" s="61"/>
      <c r="AO59" s="934">
        <v>27.6</v>
      </c>
      <c r="AP59" s="39">
        <v>65.3</v>
      </c>
      <c r="AQ59" s="40">
        <v>5.22</v>
      </c>
      <c r="AR59" s="41">
        <f t="shared" si="20"/>
        <v>98.12</v>
      </c>
      <c r="AS59" s="42">
        <f t="shared" si="21"/>
        <v>0.42266462480857586</v>
      </c>
      <c r="AT59" s="43">
        <f t="shared" si="22"/>
        <v>2.206309341500766</v>
      </c>
      <c r="AU59" s="44">
        <f t="shared" si="23"/>
        <v>0.39137833238797509</v>
      </c>
      <c r="AV59" s="62">
        <v>25.077360000000002</v>
      </c>
      <c r="AW59" s="45">
        <f t="shared" si="24"/>
        <v>90.86</v>
      </c>
      <c r="AX59" s="46">
        <v>1.1426399999999999</v>
      </c>
      <c r="AY59" s="84">
        <v>4.1399999999999997</v>
      </c>
      <c r="AZ59" s="64" t="s">
        <v>121</v>
      </c>
      <c r="BA59" s="221">
        <v>12</v>
      </c>
      <c r="BB59" s="222" t="s">
        <v>121</v>
      </c>
      <c r="BC59" s="67"/>
      <c r="BD59" s="67"/>
      <c r="BE59" s="67"/>
      <c r="BF59" s="67"/>
      <c r="BG59" s="67"/>
      <c r="BH59" s="7"/>
      <c r="BI59" s="83"/>
      <c r="BJ59" s="9">
        <v>31.2</v>
      </c>
      <c r="BK59" s="9">
        <v>66.7</v>
      </c>
      <c r="BL59" s="78">
        <f t="shared" si="31"/>
        <v>0.4677661169415292</v>
      </c>
      <c r="BM59" s="304" t="s">
        <v>121</v>
      </c>
      <c r="BN59" s="7" t="s">
        <v>121</v>
      </c>
      <c r="BO59" s="9" t="s">
        <v>121</v>
      </c>
      <c r="BP59" s="84">
        <v>0</v>
      </c>
      <c r="BQ59" s="282">
        <v>1.1299999999999999</v>
      </c>
      <c r="BR59" s="49"/>
      <c r="BS59" s="80">
        <f t="shared" si="26"/>
        <v>45.900000000000006</v>
      </c>
      <c r="BT59" s="304" t="s">
        <v>121</v>
      </c>
      <c r="BU59" s="343" t="s">
        <v>121</v>
      </c>
      <c r="BV59" s="304" t="s">
        <v>121</v>
      </c>
      <c r="BW59" s="561">
        <f t="shared" si="32"/>
        <v>65.3</v>
      </c>
      <c r="BX59" s="84">
        <v>19.8</v>
      </c>
      <c r="BY59" s="84">
        <f t="shared" si="34"/>
        <v>13.288180883864339</v>
      </c>
      <c r="BZ59" s="84">
        <v>26.1</v>
      </c>
      <c r="CA59" s="84">
        <f t="shared" si="35"/>
        <v>17.516238437821173</v>
      </c>
      <c r="CB59" s="84">
        <v>51.4</v>
      </c>
      <c r="CC59" s="84">
        <f t="shared" si="36"/>
        <v>34.495580678314489</v>
      </c>
      <c r="CD59" s="304" t="s">
        <v>121</v>
      </c>
      <c r="CE59" s="7"/>
      <c r="CF59" s="7"/>
      <c r="CG59" s="7"/>
      <c r="CH59" s="7"/>
      <c r="CI59" s="7"/>
      <c r="CJ59" s="86"/>
      <c r="CK59" s="86"/>
      <c r="CL59" s="45">
        <f t="shared" si="25"/>
        <v>0.75862068965517238</v>
      </c>
      <c r="CM59" s="13"/>
      <c r="CN59" s="13"/>
      <c r="CO59" s="618"/>
      <c r="CP59" s="13"/>
      <c r="CQ59" s="13"/>
      <c r="CR59" s="13"/>
      <c r="CS59" s="13"/>
      <c r="CT59" s="13"/>
      <c r="CU59" s="7"/>
      <c r="CV59" s="7"/>
      <c r="CW59" s="752"/>
      <c r="CX59" s="121"/>
      <c r="CY59" s="45"/>
      <c r="CZ59" s="49"/>
      <c r="DA59" s="9" t="s">
        <v>17</v>
      </c>
      <c r="DB59" s="9" t="s">
        <v>17</v>
      </c>
      <c r="DC59" s="7"/>
      <c r="DD59" s="35"/>
      <c r="DE59" s="11"/>
      <c r="DF59" s="11"/>
      <c r="DG59" s="328"/>
      <c r="DH59" s="11"/>
      <c r="DI59" s="10" t="s">
        <v>294</v>
      </c>
      <c r="DJ59" s="123" t="s">
        <v>444</v>
      </c>
      <c r="DK59" s="9">
        <v>2</v>
      </c>
      <c r="DL59" s="7"/>
      <c r="DM59" s="7"/>
      <c r="DN59" s="7"/>
      <c r="DO59" s="7"/>
      <c r="DP59" s="7"/>
      <c r="DQ59" s="7"/>
      <c r="DR59" s="11">
        <v>1.2</v>
      </c>
      <c r="DS59" s="11" t="s">
        <v>38</v>
      </c>
      <c r="DT59" s="11" t="s">
        <v>38</v>
      </c>
      <c r="DU59" s="11" t="s">
        <v>38</v>
      </c>
      <c r="DV59" s="11" t="s">
        <v>38</v>
      </c>
      <c r="DW59" s="11" t="s">
        <v>38</v>
      </c>
      <c r="DX59" s="11" t="s">
        <v>38</v>
      </c>
      <c r="DY59" s="11" t="s">
        <v>38</v>
      </c>
      <c r="DZ59" s="11" t="s">
        <v>38</v>
      </c>
      <c r="EA59" s="11" t="s">
        <v>38</v>
      </c>
      <c r="EB59" s="7"/>
      <c r="EC59" s="116"/>
      <c r="ED59" s="125"/>
      <c r="EE59" s="125"/>
      <c r="EF59" s="7"/>
      <c r="EG59" s="7"/>
      <c r="EH59" s="7"/>
      <c r="EI59" s="7"/>
      <c r="EJ59" s="7"/>
      <c r="EK59" s="116"/>
      <c r="EL59" s="116"/>
      <c r="EM59" s="7"/>
      <c r="EN59" s="116"/>
      <c r="EO59" s="116"/>
      <c r="EP59" s="949"/>
      <c r="EQ59" s="114"/>
      <c r="ER59" s="492">
        <v>10342</v>
      </c>
      <c r="ES59" s="493">
        <v>33</v>
      </c>
      <c r="ET59" s="476">
        <v>7292</v>
      </c>
      <c r="EU59" s="476">
        <v>2</v>
      </c>
      <c r="EV59" s="494">
        <f t="shared" si="27"/>
        <v>441.93939393939394</v>
      </c>
      <c r="EW59" s="495">
        <v>2382</v>
      </c>
      <c r="EX59" s="496">
        <f t="shared" si="28"/>
        <v>144.36363636363637</v>
      </c>
      <c r="EY59" s="489">
        <f t="shared" si="37"/>
        <v>1299.2727272727275</v>
      </c>
      <c r="EZ59" s="689"/>
      <c r="FA59" s="628"/>
      <c r="FB59" s="628"/>
      <c r="FC59" s="608"/>
      <c r="FD59" s="629"/>
      <c r="FE59" s="630"/>
      <c r="FF59" s="631"/>
      <c r="FG59" s="610"/>
      <c r="FH59" s="756"/>
      <c r="FI59" s="754"/>
      <c r="FJ59" s="598"/>
      <c r="FK59" s="11"/>
      <c r="FL59" s="557"/>
      <c r="FM59" s="157">
        <f t="shared" si="30"/>
        <v>32.665935271530444</v>
      </c>
      <c r="FN59" s="145">
        <f t="shared" si="18"/>
        <v>0.14436363636363636</v>
      </c>
      <c r="FO59" s="114"/>
      <c r="FP59" s="157">
        <v>32.665935271530444</v>
      </c>
      <c r="FQ59" s="145">
        <v>0.14436363636363636</v>
      </c>
      <c r="FR59" s="147"/>
      <c r="FS59" s="114"/>
      <c r="FT59" s="114"/>
      <c r="FU59" s="114"/>
      <c r="FV59" s="114"/>
      <c r="FW59" s="114"/>
      <c r="FX59" s="55"/>
      <c r="FY59" s="152"/>
      <c r="FZ59" s="213"/>
      <c r="GA59" s="378"/>
      <c r="GB59" s="215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6"/>
      <c r="HO59" s="156"/>
      <c r="HP59" s="156"/>
      <c r="HQ59" s="156"/>
      <c r="HR59" s="156"/>
      <c r="HS59" s="156"/>
      <c r="HT59" s="156"/>
      <c r="HU59" s="156"/>
      <c r="HV59" s="156"/>
      <c r="HW59" s="156"/>
    </row>
    <row r="60" spans="1:231" x14ac:dyDescent="0.3">
      <c r="A60" s="7">
        <v>70</v>
      </c>
      <c r="B60" s="7">
        <f>COUNTIFS($D$3:D60,D60,$F$3:F60,F60)</f>
        <v>1</v>
      </c>
      <c r="C60" s="14">
        <v>10345</v>
      </c>
      <c r="D60" s="328" t="s">
        <v>1271</v>
      </c>
      <c r="E60" s="17" t="s">
        <v>530</v>
      </c>
      <c r="F60" s="17">
        <v>406108419</v>
      </c>
      <c r="G60" s="11">
        <f t="shared" si="33"/>
        <v>79</v>
      </c>
      <c r="H60" s="17" t="s">
        <v>1272</v>
      </c>
      <c r="I60" s="470" t="s">
        <v>511</v>
      </c>
      <c r="J60" s="380" t="s">
        <v>35</v>
      </c>
      <c r="K60" s="17" t="s">
        <v>36</v>
      </c>
      <c r="L60" s="11">
        <v>6</v>
      </c>
      <c r="M60" s="17" t="s">
        <v>1273</v>
      </c>
      <c r="N60" s="17" t="s">
        <v>435</v>
      </c>
      <c r="O60" s="11"/>
      <c r="P60" s="17" t="s">
        <v>546</v>
      </c>
      <c r="Q60" s="11"/>
      <c r="R60" s="11"/>
      <c r="S60" s="454" t="s">
        <v>124</v>
      </c>
      <c r="T60" s="454" t="s">
        <v>124</v>
      </c>
      <c r="U60" s="454" t="s">
        <v>124</v>
      </c>
      <c r="V60" s="474" t="s">
        <v>573</v>
      </c>
      <c r="W60" s="454" t="s">
        <v>124</v>
      </c>
      <c r="X60" s="476" t="s">
        <v>124</v>
      </c>
      <c r="Y60" s="476" t="s">
        <v>124</v>
      </c>
      <c r="Z60" s="455"/>
      <c r="AA60" s="11"/>
      <c r="AB60" s="55"/>
      <c r="AC60" s="361">
        <v>193415</v>
      </c>
      <c r="AD60" s="755">
        <v>77</v>
      </c>
      <c r="AE60" s="11"/>
      <c r="AF60" s="11"/>
      <c r="AG60" s="504" t="s">
        <v>444</v>
      </c>
      <c r="AH60" s="558">
        <v>100</v>
      </c>
      <c r="AI60" s="7"/>
      <c r="AJ60" s="7"/>
      <c r="AK60" s="7"/>
      <c r="AL60" s="7"/>
      <c r="AM60" s="60"/>
      <c r="AN60" s="61"/>
      <c r="AO60" s="411">
        <v>18.100000000000001</v>
      </c>
      <c r="AP60" s="39">
        <v>62.4</v>
      </c>
      <c r="AQ60" s="40">
        <v>17</v>
      </c>
      <c r="AR60" s="41">
        <f t="shared" si="20"/>
        <v>97.5</v>
      </c>
      <c r="AS60" s="42">
        <f t="shared" si="21"/>
        <v>0.29006410256410259</v>
      </c>
      <c r="AT60" s="43">
        <f t="shared" si="22"/>
        <v>4.9310897435897436</v>
      </c>
      <c r="AU60" s="44">
        <f t="shared" si="23"/>
        <v>0.22795969773299748</v>
      </c>
      <c r="AV60" s="62">
        <v>16.586840000000002</v>
      </c>
      <c r="AW60" s="45">
        <f t="shared" si="24"/>
        <v>91.64</v>
      </c>
      <c r="AX60" s="46">
        <v>0.60816000000000003</v>
      </c>
      <c r="AY60" s="84">
        <v>3.36</v>
      </c>
      <c r="AZ60" s="64" t="s">
        <v>121</v>
      </c>
      <c r="BA60" s="221">
        <v>11.1</v>
      </c>
      <c r="BB60" s="222" t="s">
        <v>121</v>
      </c>
      <c r="BC60" s="67"/>
      <c r="BD60" s="67"/>
      <c r="BE60" s="67"/>
      <c r="BF60" s="67"/>
      <c r="BG60" s="67"/>
      <c r="BH60" s="7"/>
      <c r="BI60" s="83">
        <v>0.8</v>
      </c>
      <c r="BJ60" s="9">
        <v>41.6</v>
      </c>
      <c r="BK60" s="9">
        <v>58.4</v>
      </c>
      <c r="BL60" s="195">
        <f t="shared" si="31"/>
        <v>0.71232876712328774</v>
      </c>
      <c r="BM60" s="304" t="s">
        <v>121</v>
      </c>
      <c r="BN60" s="7" t="s">
        <v>121</v>
      </c>
      <c r="BO60" s="9" t="s">
        <v>121</v>
      </c>
      <c r="BP60" s="84">
        <v>3.3</v>
      </c>
      <c r="BQ60" s="282">
        <v>6.25</v>
      </c>
      <c r="BR60" s="49"/>
      <c r="BS60" s="80">
        <f t="shared" si="26"/>
        <v>62.1</v>
      </c>
      <c r="BT60" s="304" t="s">
        <v>121</v>
      </c>
      <c r="BU60" s="343" t="s">
        <v>121</v>
      </c>
      <c r="BV60" s="304" t="s">
        <v>121</v>
      </c>
      <c r="BW60" s="561">
        <f t="shared" si="32"/>
        <v>62.399999999999991</v>
      </c>
      <c r="BX60" s="84">
        <v>27.6</v>
      </c>
      <c r="BY60" s="84">
        <f t="shared" si="34"/>
        <v>17.343806646525678</v>
      </c>
      <c r="BZ60" s="84">
        <v>34.5</v>
      </c>
      <c r="CA60" s="84">
        <f t="shared" si="35"/>
        <v>21.679758308157094</v>
      </c>
      <c r="CB60" s="84">
        <v>37.200000000000003</v>
      </c>
      <c r="CC60" s="84">
        <f t="shared" si="36"/>
        <v>23.376435045317219</v>
      </c>
      <c r="CD60" s="304" t="s">
        <v>121</v>
      </c>
      <c r="CE60" s="7"/>
      <c r="CF60" s="7"/>
      <c r="CG60" s="7"/>
      <c r="CH60" s="7"/>
      <c r="CI60" s="7"/>
      <c r="CJ60" s="86">
        <v>77.900000000000006</v>
      </c>
      <c r="CK60" s="86">
        <v>67754</v>
      </c>
      <c r="CL60" s="45">
        <f t="shared" si="25"/>
        <v>0.8</v>
      </c>
      <c r="CM60" s="13"/>
      <c r="CN60" s="13"/>
      <c r="CO60" s="618"/>
      <c r="CP60" s="13"/>
      <c r="CQ60" s="13"/>
      <c r="CR60" s="13"/>
      <c r="CS60" s="13"/>
      <c r="CT60" s="13"/>
      <c r="CU60" s="7"/>
      <c r="CV60" s="7"/>
      <c r="CW60" s="752"/>
      <c r="CX60" s="121"/>
      <c r="CY60" s="45"/>
      <c r="CZ60" s="121">
        <v>3</v>
      </c>
      <c r="DA60" s="9" t="s">
        <v>17</v>
      </c>
      <c r="DB60" s="9" t="s">
        <v>17</v>
      </c>
      <c r="DC60" s="7"/>
      <c r="DD60" s="122" t="s">
        <v>1058</v>
      </c>
      <c r="DE60" s="11"/>
      <c r="DF60" s="11"/>
      <c r="DG60" s="328"/>
      <c r="DH60" s="11"/>
      <c r="DI60" s="10" t="s">
        <v>294</v>
      </c>
      <c r="DJ60" s="123" t="s">
        <v>444</v>
      </c>
      <c r="DK60" s="9">
        <v>2</v>
      </c>
      <c r="DL60" s="7"/>
      <c r="DM60" s="7"/>
      <c r="DN60" s="7"/>
      <c r="DO60" s="7"/>
      <c r="DP60" s="7"/>
      <c r="DQ60" s="7"/>
      <c r="DR60" s="11" t="s">
        <v>38</v>
      </c>
      <c r="DS60" s="11" t="s">
        <v>38</v>
      </c>
      <c r="DT60" s="11">
        <v>184</v>
      </c>
      <c r="DU60" s="11">
        <v>19</v>
      </c>
      <c r="DV60" s="11">
        <v>81</v>
      </c>
      <c r="DW60" s="11">
        <v>0.3</v>
      </c>
      <c r="DX60" s="11">
        <v>2156</v>
      </c>
      <c r="DY60" s="11" t="s">
        <v>38</v>
      </c>
      <c r="DZ60" s="11">
        <v>1.48</v>
      </c>
      <c r="EA60" s="11">
        <v>0</v>
      </c>
      <c r="EB60" s="7"/>
      <c r="EC60" s="116"/>
      <c r="ED60" s="125"/>
      <c r="EE60" s="125"/>
      <c r="EF60" s="7"/>
      <c r="EG60" s="7"/>
      <c r="EH60" s="7"/>
      <c r="EI60" s="7"/>
      <c r="EJ60" s="7"/>
      <c r="EK60" s="116"/>
      <c r="EL60" s="116"/>
      <c r="EM60" s="7"/>
      <c r="EN60" s="116"/>
      <c r="EO60" s="116"/>
      <c r="EP60" s="118"/>
      <c r="EQ60" s="114"/>
      <c r="ER60" s="492">
        <v>10345</v>
      </c>
      <c r="ES60" s="493">
        <v>42</v>
      </c>
      <c r="ET60" s="476">
        <v>66479</v>
      </c>
      <c r="EU60" s="476">
        <v>2</v>
      </c>
      <c r="EV60" s="494">
        <f t="shared" si="27"/>
        <v>3165.6666666666665</v>
      </c>
      <c r="EW60" s="495">
        <v>1174</v>
      </c>
      <c r="EX60" s="496">
        <f t="shared" si="28"/>
        <v>55.904761904761905</v>
      </c>
      <c r="EY60" s="489">
        <f t="shared" si="37"/>
        <v>335.42857142857144</v>
      </c>
      <c r="EZ60" s="689"/>
      <c r="FA60" s="628"/>
      <c r="FB60" s="628"/>
      <c r="FC60" s="608"/>
      <c r="FD60" s="629"/>
      <c r="FE60" s="630"/>
      <c r="FF60" s="631"/>
      <c r="FG60" s="610"/>
      <c r="FH60" s="756"/>
      <c r="FI60" s="754"/>
      <c r="FJ60" s="598"/>
      <c r="FK60" s="11"/>
      <c r="FL60" s="557"/>
      <c r="FM60" s="157">
        <f t="shared" si="30"/>
        <v>1.7659712089532034</v>
      </c>
      <c r="FN60" s="145">
        <f t="shared" si="18"/>
        <v>5.5904761904761908E-2</v>
      </c>
      <c r="FO60" s="114"/>
      <c r="FP60" s="157">
        <v>1.7659712089532034</v>
      </c>
      <c r="FQ60" s="145">
        <v>5.5904761904761908E-2</v>
      </c>
      <c r="FR60" s="147">
        <f>DT60/EX60</f>
        <v>3.2913117546848381</v>
      </c>
      <c r="FS60" s="114"/>
      <c r="FT60" s="114"/>
      <c r="FU60" s="114"/>
      <c r="FV60" s="114"/>
      <c r="FW60" s="114"/>
      <c r="FX60" s="55"/>
      <c r="FY60" s="152"/>
      <c r="FZ60" s="213"/>
      <c r="GA60" s="218">
        <v>0.3</v>
      </c>
      <c r="GB60" s="215"/>
      <c r="GC60" s="156"/>
      <c r="GD60" s="156"/>
      <c r="GE60" s="156"/>
      <c r="GF60" s="156"/>
      <c r="GG60" s="156"/>
      <c r="GH60" s="156"/>
      <c r="GI60" s="156"/>
      <c r="GJ60" s="156"/>
      <c r="GK60" s="156"/>
      <c r="GL60" s="156"/>
      <c r="GM60" s="156"/>
      <c r="GN60" s="156"/>
      <c r="GO60" s="156"/>
      <c r="GP60" s="156"/>
      <c r="GQ60" s="156"/>
      <c r="GR60" s="156"/>
      <c r="GS60" s="156"/>
      <c r="GT60" s="156"/>
      <c r="GU60" s="156"/>
      <c r="GV60" s="156"/>
      <c r="GW60" s="156"/>
      <c r="GX60" s="156"/>
      <c r="GY60" s="156"/>
      <c r="GZ60" s="156"/>
      <c r="HA60" s="156"/>
      <c r="HB60" s="156"/>
      <c r="HC60" s="156"/>
      <c r="HD60" s="156"/>
      <c r="HE60" s="156"/>
      <c r="HF60" s="156"/>
      <c r="HG60" s="156"/>
      <c r="HH60" s="156"/>
      <c r="HI60" s="156"/>
      <c r="HJ60" s="156"/>
      <c r="HK60" s="156"/>
      <c r="HL60" s="156"/>
      <c r="HM60" s="156"/>
      <c r="HN60" s="156"/>
      <c r="HO60" s="156"/>
      <c r="HP60" s="156"/>
      <c r="HQ60" s="156"/>
      <c r="HR60" s="156"/>
      <c r="HS60" s="156"/>
      <c r="HT60" s="156"/>
      <c r="HU60" s="156"/>
      <c r="HV60" s="156"/>
      <c r="HW60" s="156"/>
    </row>
    <row r="61" spans="1:231" x14ac:dyDescent="0.3">
      <c r="A61" s="7">
        <v>71</v>
      </c>
      <c r="B61" s="7">
        <f>COUNTIFS($D$3:D61,D61,$F$3:F61,F61)</f>
        <v>1</v>
      </c>
      <c r="C61" s="442">
        <v>10346</v>
      </c>
      <c r="D61" s="443" t="s">
        <v>1276</v>
      </c>
      <c r="E61" s="16" t="s">
        <v>589</v>
      </c>
      <c r="F61" s="656">
        <v>410319170</v>
      </c>
      <c r="G61" s="11">
        <f t="shared" si="33"/>
        <v>78</v>
      </c>
      <c r="H61" s="173" t="s">
        <v>1272</v>
      </c>
      <c r="I61" s="18" t="s">
        <v>511</v>
      </c>
      <c r="J61" s="19" t="s">
        <v>35</v>
      </c>
      <c r="K61" s="16" t="s">
        <v>36</v>
      </c>
      <c r="L61" s="20">
        <v>17</v>
      </c>
      <c r="M61" s="17" t="s">
        <v>907</v>
      </c>
      <c r="N61" s="17" t="s">
        <v>38</v>
      </c>
      <c r="O61" s="11"/>
      <c r="P61" s="17" t="s">
        <v>546</v>
      </c>
      <c r="Q61" s="20"/>
      <c r="R61" s="20"/>
      <c r="S61" s="51" t="s">
        <v>124</v>
      </c>
      <c r="T61" s="51" t="s">
        <v>124</v>
      </c>
      <c r="U61" s="51" t="s">
        <v>124</v>
      </c>
      <c r="V61" s="302" t="s">
        <v>573</v>
      </c>
      <c r="W61" s="51" t="s">
        <v>124</v>
      </c>
      <c r="X61" s="299" t="s">
        <v>124</v>
      </c>
      <c r="Y61" s="299" t="s">
        <v>124</v>
      </c>
      <c r="Z61" s="182"/>
      <c r="AA61" s="20"/>
      <c r="AB61" s="55"/>
      <c r="AC61" s="56">
        <v>63510</v>
      </c>
      <c r="AD61" s="57">
        <v>6</v>
      </c>
      <c r="AE61" s="20"/>
      <c r="AF61" s="20"/>
      <c r="AG61" s="58" t="s">
        <v>444</v>
      </c>
      <c r="AH61" s="558">
        <v>400</v>
      </c>
      <c r="AI61" s="7"/>
      <c r="AJ61" s="7"/>
      <c r="AK61" s="7"/>
      <c r="AL61" s="7"/>
      <c r="AM61" s="60"/>
      <c r="AN61" s="61"/>
      <c r="AO61" s="411">
        <v>24.5</v>
      </c>
      <c r="AP61" s="39">
        <v>62.3</v>
      </c>
      <c r="AQ61" s="40">
        <v>8.3000000000000007</v>
      </c>
      <c r="AR61" s="41">
        <f t="shared" si="20"/>
        <v>95.1</v>
      </c>
      <c r="AS61" s="42">
        <f t="shared" si="21"/>
        <v>0.39325842696629215</v>
      </c>
      <c r="AT61" s="43">
        <f t="shared" si="22"/>
        <v>3.2640449438202253</v>
      </c>
      <c r="AU61" s="44">
        <f t="shared" si="23"/>
        <v>0.34702549575070823</v>
      </c>
      <c r="AV61" s="62">
        <v>21.807450000000003</v>
      </c>
      <c r="AW61" s="45">
        <f t="shared" si="24"/>
        <v>89.01</v>
      </c>
      <c r="AX61" s="46">
        <v>1.4675499999999999</v>
      </c>
      <c r="AY61" s="84">
        <v>5.99</v>
      </c>
      <c r="AZ61" s="64" t="s">
        <v>121</v>
      </c>
      <c r="BA61" s="221">
        <v>0</v>
      </c>
      <c r="BB61" s="222" t="s">
        <v>121</v>
      </c>
      <c r="BC61" s="67"/>
      <c r="BD61" s="67"/>
      <c r="BE61" s="67"/>
      <c r="BF61" s="67"/>
      <c r="BG61" s="67"/>
      <c r="BH61" s="7"/>
      <c r="BI61" s="83"/>
      <c r="BJ61" s="9">
        <v>27</v>
      </c>
      <c r="BK61" s="9">
        <v>73</v>
      </c>
      <c r="BL61" s="78">
        <f t="shared" si="31"/>
        <v>0.36986301369863012</v>
      </c>
      <c r="BM61" s="304" t="s">
        <v>121</v>
      </c>
      <c r="BN61" s="7" t="s">
        <v>121</v>
      </c>
      <c r="BO61" s="9" t="s">
        <v>121</v>
      </c>
      <c r="BP61" s="84">
        <v>0</v>
      </c>
      <c r="BQ61" s="282">
        <v>0</v>
      </c>
      <c r="BR61" s="49"/>
      <c r="BS61" s="80">
        <f t="shared" si="26"/>
        <v>53.9</v>
      </c>
      <c r="BT61" s="304" t="s">
        <v>121</v>
      </c>
      <c r="BU61" s="343" t="s">
        <v>121</v>
      </c>
      <c r="BV61" s="304" t="s">
        <v>121</v>
      </c>
      <c r="BW61" s="561">
        <f t="shared" si="32"/>
        <v>62.29999999999999</v>
      </c>
      <c r="BX61" s="84">
        <v>26.4</v>
      </c>
      <c r="BY61" s="84">
        <f t="shared" si="34"/>
        <v>17.061410788381739</v>
      </c>
      <c r="BZ61" s="84">
        <v>27.5</v>
      </c>
      <c r="CA61" s="84">
        <f t="shared" si="35"/>
        <v>17.772302904564313</v>
      </c>
      <c r="CB61" s="84">
        <v>42.5</v>
      </c>
      <c r="CC61" s="84">
        <f t="shared" si="36"/>
        <v>27.466286307053942</v>
      </c>
      <c r="CD61" s="304" t="s">
        <v>121</v>
      </c>
      <c r="CE61" s="7"/>
      <c r="CF61" s="7"/>
      <c r="CG61" s="7"/>
      <c r="CH61" s="7"/>
      <c r="CI61" s="7"/>
      <c r="CJ61" s="86"/>
      <c r="CK61" s="86"/>
      <c r="CL61" s="45">
        <f t="shared" si="25"/>
        <v>0.96</v>
      </c>
      <c r="CM61" s="13"/>
      <c r="CN61" s="13"/>
      <c r="CO61" s="618"/>
      <c r="CP61" s="13"/>
      <c r="CQ61" s="13"/>
      <c r="CR61" s="13"/>
      <c r="CS61" s="13"/>
      <c r="CT61" s="13"/>
      <c r="CU61" s="7"/>
      <c r="CV61" s="7"/>
      <c r="CW61" s="752"/>
      <c r="CX61" s="121"/>
      <c r="CY61" s="45"/>
      <c r="CZ61" s="121">
        <v>3</v>
      </c>
      <c r="DA61" s="9" t="s">
        <v>884</v>
      </c>
      <c r="DB61" s="9" t="s">
        <v>884</v>
      </c>
      <c r="DC61" s="7"/>
      <c r="DD61" s="122" t="s">
        <v>1058</v>
      </c>
      <c r="DE61" s="11"/>
      <c r="DF61" s="11"/>
      <c r="DG61" s="328"/>
      <c r="DH61" s="11"/>
      <c r="DI61" s="10" t="s">
        <v>297</v>
      </c>
      <c r="DJ61" s="123" t="s">
        <v>444</v>
      </c>
      <c r="DK61" s="9">
        <v>2</v>
      </c>
      <c r="DL61" s="7"/>
      <c r="DM61" s="7" t="s">
        <v>511</v>
      </c>
      <c r="DN61" s="7"/>
      <c r="DO61" s="7"/>
      <c r="DP61" s="7"/>
      <c r="DQ61" s="7"/>
      <c r="DR61" s="11" t="s">
        <v>38</v>
      </c>
      <c r="DS61" s="11" t="s">
        <v>38</v>
      </c>
      <c r="DT61" s="11">
        <v>300</v>
      </c>
      <c r="DU61" s="11">
        <v>40</v>
      </c>
      <c r="DV61" s="11">
        <v>60</v>
      </c>
      <c r="DW61" s="11" t="s">
        <v>38</v>
      </c>
      <c r="DX61" s="11" t="s">
        <v>38</v>
      </c>
      <c r="DY61" s="11" t="s">
        <v>38</v>
      </c>
      <c r="DZ61" s="11" t="s">
        <v>38</v>
      </c>
      <c r="EA61" s="11">
        <v>0</v>
      </c>
      <c r="EB61" s="7"/>
      <c r="EC61" s="116"/>
      <c r="ED61" s="125"/>
      <c r="EE61" s="125"/>
      <c r="EF61" s="7">
        <v>25</v>
      </c>
      <c r="EG61" s="212">
        <v>3</v>
      </c>
      <c r="EH61" s="7">
        <v>1</v>
      </c>
      <c r="EI61" s="7" t="s">
        <v>299</v>
      </c>
      <c r="EJ61" s="7" t="s">
        <v>299</v>
      </c>
      <c r="EK61" s="115" t="s">
        <v>299</v>
      </c>
      <c r="EL61" s="116">
        <v>2</v>
      </c>
      <c r="EM61" s="7"/>
      <c r="EN61" s="116">
        <v>3</v>
      </c>
      <c r="EO61" s="116">
        <v>2</v>
      </c>
      <c r="EP61" s="118"/>
      <c r="EQ61" s="114"/>
      <c r="ER61" s="297">
        <v>10346</v>
      </c>
      <c r="ES61" s="467">
        <v>38</v>
      </c>
      <c r="ET61" s="299">
        <v>10784</v>
      </c>
      <c r="EU61" s="299">
        <v>2</v>
      </c>
      <c r="EV61" s="433">
        <f t="shared" si="27"/>
        <v>567.57894736842104</v>
      </c>
      <c r="EW61" s="468">
        <v>2303</v>
      </c>
      <c r="EX61" s="435">
        <f t="shared" si="28"/>
        <v>121.21052631578948</v>
      </c>
      <c r="EY61" s="436">
        <f t="shared" si="37"/>
        <v>2060.5789473684213</v>
      </c>
      <c r="EZ61" s="657"/>
      <c r="FA61" s="351"/>
      <c r="FB61" s="351"/>
      <c r="FC61" s="713"/>
      <c r="FD61" s="658"/>
      <c r="FE61" s="659"/>
      <c r="FF61" s="660"/>
      <c r="FG61" s="661"/>
      <c r="FH61" s="694"/>
      <c r="FI61" s="754"/>
      <c r="FJ61" s="598"/>
      <c r="FK61" s="20"/>
      <c r="FL61" s="557"/>
      <c r="FM61" s="157">
        <f t="shared" si="30"/>
        <v>21.355712166172108</v>
      </c>
      <c r="FN61" s="145">
        <f t="shared" si="18"/>
        <v>0.12121052631578948</v>
      </c>
      <c r="FO61" s="114"/>
      <c r="FP61" s="157">
        <v>21.355712166172108</v>
      </c>
      <c r="FQ61" s="145">
        <v>0.12121052631578948</v>
      </c>
      <c r="FR61" s="147">
        <f>DT61/EX61</f>
        <v>2.4750325662179766</v>
      </c>
      <c r="FS61" s="148" t="s">
        <v>423</v>
      </c>
      <c r="FT61" s="112" t="s">
        <v>813</v>
      </c>
      <c r="FU61" s="49" t="s">
        <v>423</v>
      </c>
      <c r="FV61" s="112" t="s">
        <v>1277</v>
      </c>
      <c r="FW61" s="112" t="s">
        <v>1278</v>
      </c>
      <c r="FX61" s="158">
        <v>10346</v>
      </c>
      <c r="FY61" s="159" t="s">
        <v>1137</v>
      </c>
      <c r="FZ61" s="350">
        <v>0.35435856360000001</v>
      </c>
      <c r="GA61" s="772">
        <v>0.24530554149049996</v>
      </c>
      <c r="GB61" s="162">
        <v>0.20600498499999911</v>
      </c>
      <c r="GC61" s="163"/>
      <c r="GD61" s="163"/>
      <c r="GE61" s="163"/>
      <c r="GF61" s="163"/>
      <c r="GG61" s="163"/>
      <c r="GH61" s="163"/>
      <c r="GI61" s="163"/>
      <c r="GJ61" s="163"/>
      <c r="GK61" s="163"/>
      <c r="GL61" s="163"/>
      <c r="GM61" s="163"/>
      <c r="GN61" s="163"/>
      <c r="GO61" s="163"/>
      <c r="GP61" s="163"/>
      <c r="GQ61" s="163"/>
      <c r="GR61" s="166"/>
      <c r="GS61" s="163"/>
      <c r="GT61" s="163"/>
      <c r="GU61" s="163"/>
      <c r="GV61" s="163"/>
      <c r="GW61" s="163"/>
      <c r="GX61" s="163"/>
      <c r="GY61" s="163"/>
      <c r="GZ61" s="163"/>
      <c r="HA61" s="163"/>
      <c r="HB61" s="163"/>
      <c r="HC61" s="163"/>
      <c r="HD61" s="163"/>
      <c r="HE61" s="163"/>
      <c r="HF61" s="163"/>
      <c r="HG61" s="163"/>
      <c r="HH61" s="163"/>
      <c r="HI61" s="163"/>
      <c r="HJ61" s="163"/>
      <c r="HK61" s="163"/>
      <c r="HL61" s="163"/>
      <c r="HM61" s="163"/>
      <c r="HN61" s="163"/>
      <c r="HO61" s="163"/>
      <c r="HP61" s="163"/>
      <c r="HQ61" s="163"/>
      <c r="HR61" s="163"/>
      <c r="HS61" s="163"/>
      <c r="HT61" s="163"/>
      <c r="HU61" s="163"/>
      <c r="HV61" s="163"/>
      <c r="HW61" s="163"/>
    </row>
    <row r="62" spans="1:231" x14ac:dyDescent="0.3">
      <c r="A62" s="7">
        <v>72</v>
      </c>
      <c r="B62" s="7">
        <f>COUNTIFS($D$3:D62,D62,$F$3:F62,F62)</f>
        <v>1</v>
      </c>
      <c r="C62" s="442">
        <v>10347</v>
      </c>
      <c r="D62" s="443" t="s">
        <v>1284</v>
      </c>
      <c r="E62" s="16" t="s">
        <v>1285</v>
      </c>
      <c r="F62" s="656">
        <v>8809225821</v>
      </c>
      <c r="G62" s="11">
        <f t="shared" si="33"/>
        <v>31</v>
      </c>
      <c r="H62" s="173" t="s">
        <v>1272</v>
      </c>
      <c r="I62" s="18" t="s">
        <v>1286</v>
      </c>
      <c r="J62" s="19" t="s">
        <v>35</v>
      </c>
      <c r="K62" s="16" t="s">
        <v>36</v>
      </c>
      <c r="L62" s="20">
        <v>5</v>
      </c>
      <c r="M62" s="17" t="s">
        <v>907</v>
      </c>
      <c r="N62" s="656" t="s">
        <v>38</v>
      </c>
      <c r="O62" s="669"/>
      <c r="P62" s="656" t="s">
        <v>546</v>
      </c>
      <c r="Q62" s="20"/>
      <c r="R62" s="20"/>
      <c r="S62" s="51" t="s">
        <v>124</v>
      </c>
      <c r="T62" s="51" t="s">
        <v>124</v>
      </c>
      <c r="U62" s="51" t="s">
        <v>124</v>
      </c>
      <c r="V62" s="302" t="s">
        <v>573</v>
      </c>
      <c r="W62" s="51" t="s">
        <v>124</v>
      </c>
      <c r="X62" s="299" t="s">
        <v>124</v>
      </c>
      <c r="Y62" s="299" t="s">
        <v>124</v>
      </c>
      <c r="Z62" s="552"/>
      <c r="AA62" s="550"/>
      <c r="AB62" s="55"/>
      <c r="AC62" s="558">
        <v>76730</v>
      </c>
      <c r="AD62" s="928">
        <v>7</v>
      </c>
      <c r="AE62" s="550"/>
      <c r="AF62" s="550"/>
      <c r="AG62" s="930" t="s">
        <v>444</v>
      </c>
      <c r="AH62" s="558">
        <v>400</v>
      </c>
      <c r="AI62" s="7"/>
      <c r="AJ62" s="7"/>
      <c r="AK62" s="7"/>
      <c r="AL62" s="7"/>
      <c r="AM62" s="60"/>
      <c r="AN62" s="61"/>
      <c r="AO62" s="934">
        <v>28.5</v>
      </c>
      <c r="AP62" s="39">
        <v>62.3</v>
      </c>
      <c r="AQ62" s="40">
        <v>4.5999999999999996</v>
      </c>
      <c r="AR62" s="41">
        <f t="shared" si="20"/>
        <v>95.399999999999991</v>
      </c>
      <c r="AS62" s="42">
        <f t="shared" si="21"/>
        <v>0.4574638844301766</v>
      </c>
      <c r="AT62" s="43">
        <f t="shared" si="22"/>
        <v>2.1043338683788124</v>
      </c>
      <c r="AU62" s="44">
        <f t="shared" si="23"/>
        <v>0.42600896860986553</v>
      </c>
      <c r="AV62" s="62">
        <v>26.775750000000002</v>
      </c>
      <c r="AW62" s="45">
        <f t="shared" si="24"/>
        <v>93.95</v>
      </c>
      <c r="AX62" s="46">
        <v>0.29925000000000002</v>
      </c>
      <c r="AY62" s="84">
        <v>1.05</v>
      </c>
      <c r="AZ62" s="64" t="s">
        <v>121</v>
      </c>
      <c r="BA62" s="221">
        <v>0</v>
      </c>
      <c r="BB62" s="222" t="s">
        <v>121</v>
      </c>
      <c r="BC62" s="67"/>
      <c r="BD62" s="67"/>
      <c r="BE62" s="67"/>
      <c r="BF62" s="67"/>
      <c r="BG62" s="67"/>
      <c r="BH62" s="7"/>
      <c r="BI62" s="83"/>
      <c r="BJ62" s="9">
        <v>25.2</v>
      </c>
      <c r="BK62" s="9">
        <v>74.8</v>
      </c>
      <c r="BL62" s="78">
        <f t="shared" si="31"/>
        <v>0.33689839572192515</v>
      </c>
      <c r="BM62" s="304" t="s">
        <v>121</v>
      </c>
      <c r="BN62" s="7" t="s">
        <v>121</v>
      </c>
      <c r="BO62" s="9" t="s">
        <v>121</v>
      </c>
      <c r="BP62" s="84">
        <v>0</v>
      </c>
      <c r="BQ62" s="282">
        <v>0</v>
      </c>
      <c r="BR62" s="49"/>
      <c r="BS62" s="80">
        <f t="shared" si="26"/>
        <v>27.5</v>
      </c>
      <c r="BT62" s="304" t="s">
        <v>121</v>
      </c>
      <c r="BU62" s="343" t="s">
        <v>121</v>
      </c>
      <c r="BV62" s="304" t="s">
        <v>121</v>
      </c>
      <c r="BW62" s="561">
        <f t="shared" si="32"/>
        <v>62.29999999999999</v>
      </c>
      <c r="BX62" s="84">
        <v>11.5</v>
      </c>
      <c r="BY62" s="84">
        <f t="shared" si="34"/>
        <v>7.280995934959348</v>
      </c>
      <c r="BZ62" s="84">
        <v>16</v>
      </c>
      <c r="CA62" s="84">
        <f t="shared" si="35"/>
        <v>10.130081300813007</v>
      </c>
      <c r="CB62" s="84">
        <v>70.900000000000006</v>
      </c>
      <c r="CC62" s="84">
        <f t="shared" si="36"/>
        <v>44.888922764227637</v>
      </c>
      <c r="CD62" s="304" t="s">
        <v>121</v>
      </c>
      <c r="CE62" s="7"/>
      <c r="CF62" s="7"/>
      <c r="CG62" s="7"/>
      <c r="CH62" s="7"/>
      <c r="CI62" s="7"/>
      <c r="CJ62" s="86"/>
      <c r="CK62" s="86"/>
      <c r="CL62" s="45">
        <f t="shared" si="25"/>
        <v>0.71875</v>
      </c>
      <c r="CM62" s="13"/>
      <c r="CN62" s="13"/>
      <c r="CO62" s="618"/>
      <c r="CP62" s="13"/>
      <c r="CQ62" s="13"/>
      <c r="CR62" s="13"/>
      <c r="CS62" s="13"/>
      <c r="CT62" s="13"/>
      <c r="CU62" s="7"/>
      <c r="CV62" s="7"/>
      <c r="CW62" s="752"/>
      <c r="CX62" s="121"/>
      <c r="CY62" s="45"/>
      <c r="CZ62" s="49"/>
      <c r="DA62" s="9" t="s">
        <v>884</v>
      </c>
      <c r="DB62" s="9" t="s">
        <v>884</v>
      </c>
      <c r="DC62" s="7"/>
      <c r="DD62" s="122" t="s">
        <v>1058</v>
      </c>
      <c r="DE62" s="11"/>
      <c r="DF62" s="11"/>
      <c r="DG62" s="328"/>
      <c r="DH62" s="11"/>
      <c r="DI62" s="10" t="s">
        <v>297</v>
      </c>
      <c r="DJ62" s="123" t="s">
        <v>444</v>
      </c>
      <c r="DK62" s="9">
        <v>2</v>
      </c>
      <c r="DL62" s="7"/>
      <c r="DM62" s="7"/>
      <c r="DN62" s="7"/>
      <c r="DO62" s="7"/>
      <c r="DP62" s="7"/>
      <c r="DQ62" s="7"/>
      <c r="DR62" s="11" t="s">
        <v>38</v>
      </c>
      <c r="DS62" s="11" t="s">
        <v>38</v>
      </c>
      <c r="DT62" s="11">
        <v>277</v>
      </c>
      <c r="DU62" s="11">
        <v>15.9</v>
      </c>
      <c r="DV62" s="11">
        <v>84.1</v>
      </c>
      <c r="DW62" s="11">
        <v>0.2</v>
      </c>
      <c r="DX62" s="11" t="s">
        <v>38</v>
      </c>
      <c r="DY62" s="11" t="s">
        <v>38</v>
      </c>
      <c r="DZ62" s="11">
        <v>2.0499999999999998</v>
      </c>
      <c r="EA62" s="11">
        <v>0</v>
      </c>
      <c r="EB62" s="7"/>
      <c r="EC62" s="116"/>
      <c r="ED62" s="125"/>
      <c r="EE62" s="125"/>
      <c r="EF62" s="7"/>
      <c r="EG62" s="7"/>
      <c r="EH62" s="7"/>
      <c r="EI62" s="7"/>
      <c r="EJ62" s="7"/>
      <c r="EK62" s="115"/>
      <c r="EL62" s="116"/>
      <c r="EM62" s="7"/>
      <c r="EN62" s="116"/>
      <c r="EO62" s="116"/>
      <c r="EP62" s="949"/>
      <c r="EQ62" s="114"/>
      <c r="ER62" s="297">
        <v>10347</v>
      </c>
      <c r="ES62" s="953">
        <v>51</v>
      </c>
      <c r="ET62" s="920">
        <v>27566</v>
      </c>
      <c r="EU62" s="920">
        <v>2</v>
      </c>
      <c r="EV62" s="956">
        <f t="shared" si="27"/>
        <v>1081.0196078431372</v>
      </c>
      <c r="EW62" s="920">
        <v>7244</v>
      </c>
      <c r="EX62" s="507">
        <f t="shared" si="28"/>
        <v>284.07843137254901</v>
      </c>
      <c r="EY62" s="959">
        <f t="shared" si="37"/>
        <v>1420.392156862745</v>
      </c>
      <c r="EZ62" s="962"/>
      <c r="FA62" s="963"/>
      <c r="FB62" s="963"/>
      <c r="FC62" s="592"/>
      <c r="FD62" s="965"/>
      <c r="FE62" s="965"/>
      <c r="FF62" s="970"/>
      <c r="FG62" s="716"/>
      <c r="FH62" s="979"/>
      <c r="FI62" s="754"/>
      <c r="FJ62" s="598"/>
      <c r="FK62" s="550"/>
      <c r="FL62" s="114"/>
      <c r="FM62" s="157">
        <f t="shared" si="30"/>
        <v>26.278749183777116</v>
      </c>
      <c r="FN62" s="145">
        <f t="shared" si="18"/>
        <v>0.28407843137254901</v>
      </c>
      <c r="FO62" s="114"/>
      <c r="FP62" s="157">
        <v>26.278749183777116</v>
      </c>
      <c r="FQ62" s="145">
        <v>0.28407843137254901</v>
      </c>
      <c r="FR62" s="147">
        <f>DT62/EX62</f>
        <v>0.97508282716731087</v>
      </c>
      <c r="FS62" s="148"/>
      <c r="FT62" s="112"/>
      <c r="FU62" s="49"/>
      <c r="FV62" s="112"/>
      <c r="FW62" s="112"/>
      <c r="FX62" s="262"/>
      <c r="FY62" s="152"/>
      <c r="FZ62" s="263"/>
      <c r="GA62" s="218">
        <v>0.2</v>
      </c>
      <c r="GB62" s="264"/>
      <c r="GC62" s="156"/>
      <c r="GD62" s="156"/>
      <c r="GE62" s="156"/>
      <c r="GF62" s="156"/>
      <c r="GG62" s="156"/>
      <c r="GH62" s="156"/>
      <c r="GI62" s="156"/>
      <c r="GJ62" s="156"/>
      <c r="GK62" s="156"/>
      <c r="GL62" s="156"/>
      <c r="GM62" s="156"/>
      <c r="GN62" s="156"/>
      <c r="GO62" s="156"/>
      <c r="GP62" s="156"/>
      <c r="GQ62" s="156"/>
      <c r="GR62" s="156"/>
      <c r="GS62" s="156"/>
      <c r="GT62" s="156"/>
      <c r="GU62" s="156"/>
      <c r="GV62" s="156"/>
      <c r="GW62" s="156"/>
      <c r="GX62" s="156"/>
      <c r="GY62" s="156"/>
      <c r="GZ62" s="156"/>
      <c r="HA62" s="156"/>
      <c r="HB62" s="156"/>
      <c r="HC62" s="156"/>
      <c r="HD62" s="156"/>
      <c r="HE62" s="156"/>
      <c r="HF62" s="156"/>
      <c r="HG62" s="156"/>
      <c r="HH62" s="156"/>
      <c r="HI62" s="156"/>
      <c r="HJ62" s="156"/>
      <c r="HK62" s="156"/>
      <c r="HL62" s="156"/>
      <c r="HM62" s="156"/>
      <c r="HN62" s="156"/>
      <c r="HO62" s="156"/>
      <c r="HP62" s="156"/>
      <c r="HQ62" s="156"/>
      <c r="HR62" s="156"/>
      <c r="HS62" s="156"/>
      <c r="HT62" s="156"/>
      <c r="HU62" s="156"/>
      <c r="HV62" s="156"/>
      <c r="HW62" s="156"/>
    </row>
    <row r="63" spans="1:231" x14ac:dyDescent="0.3">
      <c r="A63" s="7">
        <v>78</v>
      </c>
      <c r="B63" s="7">
        <f>COUNTIFS($D$3:D63,D63,$F$3:F63,F63)</f>
        <v>1</v>
      </c>
      <c r="C63" s="442">
        <v>10374</v>
      </c>
      <c r="D63" s="443" t="s">
        <v>981</v>
      </c>
      <c r="E63" s="16" t="s">
        <v>982</v>
      </c>
      <c r="F63" s="656">
        <v>535227156</v>
      </c>
      <c r="G63" s="11">
        <v>66</v>
      </c>
      <c r="H63" s="173" t="s">
        <v>983</v>
      </c>
      <c r="I63" s="18" t="s">
        <v>984</v>
      </c>
      <c r="J63" s="19" t="s">
        <v>35</v>
      </c>
      <c r="K63" s="20" t="s">
        <v>36</v>
      </c>
      <c r="L63" s="20">
        <v>4</v>
      </c>
      <c r="M63" s="17" t="s">
        <v>554</v>
      </c>
      <c r="N63" s="669" t="s">
        <v>38</v>
      </c>
      <c r="O63" s="669"/>
      <c r="P63" s="669" t="s">
        <v>546</v>
      </c>
      <c r="Q63" s="20"/>
      <c r="R63" s="20"/>
      <c r="S63" s="51" t="s">
        <v>124</v>
      </c>
      <c r="T63" s="51" t="s">
        <v>124</v>
      </c>
      <c r="U63" s="51" t="s">
        <v>124</v>
      </c>
      <c r="V63" s="302" t="s">
        <v>573</v>
      </c>
      <c r="W63" s="51" t="s">
        <v>124</v>
      </c>
      <c r="X63" s="51" t="s">
        <v>124</v>
      </c>
      <c r="Y63" s="299" t="s">
        <v>124</v>
      </c>
      <c r="Z63" s="552"/>
      <c r="AA63" s="550"/>
      <c r="AB63" s="55"/>
      <c r="AC63" s="683" t="s">
        <v>124</v>
      </c>
      <c r="AD63" s="684" t="s">
        <v>124</v>
      </c>
      <c r="AE63" s="215"/>
      <c r="AF63" s="215"/>
      <c r="AG63" s="682" t="s">
        <v>444</v>
      </c>
      <c r="AH63" s="558">
        <v>100</v>
      </c>
      <c r="AI63" s="7"/>
      <c r="AJ63" s="7"/>
      <c r="AK63" s="7"/>
      <c r="AL63" s="7"/>
      <c r="AM63" s="60"/>
      <c r="AN63" s="61"/>
      <c r="AO63" s="411">
        <v>17.8</v>
      </c>
      <c r="AP63" s="39">
        <v>76.5</v>
      </c>
      <c r="AQ63" s="40">
        <v>3.27</v>
      </c>
      <c r="AR63" s="41">
        <f t="shared" si="20"/>
        <v>97.57</v>
      </c>
      <c r="AS63" s="42">
        <f t="shared" si="21"/>
        <v>0.23267973856209151</v>
      </c>
      <c r="AT63" s="43">
        <f t="shared" si="22"/>
        <v>0.76086274509803919</v>
      </c>
      <c r="AU63" s="44">
        <f t="shared" si="23"/>
        <v>0.22314153190422467</v>
      </c>
      <c r="AV63" s="62">
        <v>15.738760000000003</v>
      </c>
      <c r="AW63" s="45">
        <f t="shared" si="24"/>
        <v>88.42</v>
      </c>
      <c r="AX63" s="46">
        <v>1.1712400000000001</v>
      </c>
      <c r="AY63" s="84">
        <v>6.58</v>
      </c>
      <c r="AZ63" s="64" t="s">
        <v>121</v>
      </c>
      <c r="BA63" s="221">
        <v>13.6</v>
      </c>
      <c r="BB63" s="222" t="s">
        <v>121</v>
      </c>
      <c r="BC63" s="67"/>
      <c r="BD63" s="67"/>
      <c r="BE63" s="67"/>
      <c r="BF63" s="67"/>
      <c r="BG63" s="67"/>
      <c r="BH63" s="7"/>
      <c r="BI63" s="83"/>
      <c r="BJ63" s="9">
        <v>29.1</v>
      </c>
      <c r="BK63" s="9">
        <v>70.900000000000006</v>
      </c>
      <c r="BL63" s="78">
        <f t="shared" si="31"/>
        <v>0.41043723554301831</v>
      </c>
      <c r="BM63" s="304" t="s">
        <v>121</v>
      </c>
      <c r="BN63" s="7" t="s">
        <v>121</v>
      </c>
      <c r="BO63" s="9" t="s">
        <v>121</v>
      </c>
      <c r="BP63" s="84">
        <v>1.36</v>
      </c>
      <c r="BQ63" s="282">
        <v>1.68</v>
      </c>
      <c r="BR63" s="49"/>
      <c r="BS63" s="80">
        <f t="shared" si="26"/>
        <v>59.4</v>
      </c>
      <c r="BT63" s="304" t="s">
        <v>121</v>
      </c>
      <c r="BU63" s="343" t="s">
        <v>121</v>
      </c>
      <c r="BV63" s="304" t="s">
        <v>121</v>
      </c>
      <c r="BW63" s="561">
        <f t="shared" si="32"/>
        <v>76.5</v>
      </c>
      <c r="BX63" s="84">
        <v>33</v>
      </c>
      <c r="BY63" s="84">
        <f t="shared" si="34"/>
        <v>25.448588709677423</v>
      </c>
      <c r="BZ63" s="84">
        <v>26.4</v>
      </c>
      <c r="CA63" s="84">
        <f t="shared" si="35"/>
        <v>20.358870967741936</v>
      </c>
      <c r="CB63" s="84">
        <v>39.799999999999997</v>
      </c>
      <c r="CC63" s="84">
        <f t="shared" si="36"/>
        <v>30.692540322580648</v>
      </c>
      <c r="CD63" s="304" t="s">
        <v>121</v>
      </c>
      <c r="CE63" s="7"/>
      <c r="CF63" s="7"/>
      <c r="CG63" s="7"/>
      <c r="CH63" s="7"/>
      <c r="CI63" s="7"/>
      <c r="CJ63" s="86"/>
      <c r="CK63" s="86"/>
      <c r="CL63" s="45">
        <f t="shared" si="25"/>
        <v>1.25</v>
      </c>
      <c r="CM63" s="13"/>
      <c r="CN63" s="13"/>
      <c r="CO63" s="618"/>
      <c r="CP63" s="13"/>
      <c r="CQ63" s="13"/>
      <c r="CR63" s="13"/>
      <c r="CS63" s="13"/>
      <c r="CT63" s="13"/>
      <c r="CU63" s="7"/>
      <c r="CV63" s="7"/>
      <c r="CW63" s="752"/>
      <c r="CX63" s="121"/>
      <c r="CY63" s="45"/>
      <c r="CZ63" s="49"/>
      <c r="DA63" s="9" t="s">
        <v>17</v>
      </c>
      <c r="DB63" s="9" t="s">
        <v>17</v>
      </c>
      <c r="DC63" s="7"/>
      <c r="DD63" s="122" t="s">
        <v>901</v>
      </c>
      <c r="DE63" s="11"/>
      <c r="DF63" s="11"/>
      <c r="DG63" s="328"/>
      <c r="DH63" s="11"/>
      <c r="DI63" s="10" t="s">
        <v>294</v>
      </c>
      <c r="DJ63" s="123" t="s">
        <v>444</v>
      </c>
      <c r="DK63" s="9">
        <v>2</v>
      </c>
      <c r="DL63" s="7"/>
      <c r="DM63" s="49"/>
      <c r="DN63" s="7"/>
      <c r="DO63" s="7"/>
      <c r="DP63" s="7"/>
      <c r="DQ63" s="7"/>
      <c r="DR63" s="11" t="s">
        <v>38</v>
      </c>
      <c r="DS63" s="11" t="s">
        <v>38</v>
      </c>
      <c r="DT63" s="11">
        <v>133</v>
      </c>
      <c r="DU63" s="11">
        <v>23.3</v>
      </c>
      <c r="DV63" s="11">
        <v>76.7</v>
      </c>
      <c r="DW63" s="11" t="s">
        <v>38</v>
      </c>
      <c r="DX63" s="11" t="s">
        <v>38</v>
      </c>
      <c r="DY63" s="11" t="s">
        <v>38</v>
      </c>
      <c r="DZ63" s="11" t="s">
        <v>38</v>
      </c>
      <c r="EA63" s="11">
        <v>0</v>
      </c>
      <c r="EB63" s="7"/>
      <c r="EC63" s="116"/>
      <c r="ED63" s="125"/>
      <c r="EE63" s="125"/>
      <c r="EF63" s="7"/>
      <c r="EG63" s="7"/>
      <c r="EH63" s="7"/>
      <c r="EI63" s="7"/>
      <c r="EJ63" s="7"/>
      <c r="EK63" s="115"/>
      <c r="EL63" s="116"/>
      <c r="EM63" s="7"/>
      <c r="EN63" s="116"/>
      <c r="EO63" s="116"/>
      <c r="EP63" s="118"/>
      <c r="EQ63" s="114"/>
      <c r="ER63" s="492">
        <v>10374</v>
      </c>
      <c r="ES63" s="685">
        <v>69</v>
      </c>
      <c r="ET63" s="475">
        <v>12868</v>
      </c>
      <c r="EU63" s="475">
        <v>2</v>
      </c>
      <c r="EV63" s="686">
        <f t="shared" si="27"/>
        <v>372.98550724637681</v>
      </c>
      <c r="EW63" s="687">
        <v>1068</v>
      </c>
      <c r="EX63" s="688">
        <f t="shared" si="28"/>
        <v>30.956521739130434</v>
      </c>
      <c r="EY63" s="489">
        <f t="shared" si="37"/>
        <v>123.82608695652173</v>
      </c>
      <c r="EZ63" s="689"/>
      <c r="FA63" s="690"/>
      <c r="FB63" s="690"/>
      <c r="FC63" s="675"/>
      <c r="FD63" s="691"/>
      <c r="FE63" s="692"/>
      <c r="FF63" s="693"/>
      <c r="FG63" s="676"/>
      <c r="FH63" s="756"/>
      <c r="FI63" s="754"/>
      <c r="FJ63" s="598"/>
      <c r="FK63" s="215"/>
      <c r="FL63" s="114"/>
      <c r="FM63" s="157">
        <f t="shared" si="30"/>
        <v>8.2996580665216033</v>
      </c>
      <c r="FN63" s="145">
        <f t="shared" si="18"/>
        <v>3.0956521739130435E-2</v>
      </c>
      <c r="FO63" s="114"/>
      <c r="FP63" s="157">
        <v>8.2996580665216033</v>
      </c>
      <c r="FQ63" s="145">
        <v>3.0956521739130435E-2</v>
      </c>
      <c r="FR63" s="147">
        <f>DT63/EX63</f>
        <v>4.2963483146067416</v>
      </c>
      <c r="FS63" s="148"/>
      <c r="FT63" s="112"/>
      <c r="FU63" s="49"/>
      <c r="FV63" s="112"/>
      <c r="FW63" s="112"/>
      <c r="FX63" s="262"/>
      <c r="FY63" s="152"/>
      <c r="FZ63" s="263"/>
      <c r="GA63" s="163"/>
      <c r="GB63" s="264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56"/>
      <c r="HP63" s="156"/>
      <c r="HQ63" s="156"/>
      <c r="HR63" s="156"/>
      <c r="HS63" s="156"/>
      <c r="HT63" s="156"/>
      <c r="HU63" s="156"/>
      <c r="HV63" s="156"/>
      <c r="HW63" s="156"/>
    </row>
    <row r="64" spans="1:231" ht="15.6" x14ac:dyDescent="0.3">
      <c r="A64" s="7">
        <v>81</v>
      </c>
      <c r="B64" s="7">
        <f>COUNTIFS($D$3:D64,D64,$F$3:F64,F64)</f>
        <v>1</v>
      </c>
      <c r="C64" s="14">
        <v>10377</v>
      </c>
      <c r="D64" s="328" t="s">
        <v>1234</v>
      </c>
      <c r="E64" s="17" t="s">
        <v>1235</v>
      </c>
      <c r="F64" s="17">
        <v>6407210733</v>
      </c>
      <c r="G64" s="11">
        <v>55</v>
      </c>
      <c r="H64" s="17" t="s">
        <v>983</v>
      </c>
      <c r="I64" s="470" t="s">
        <v>511</v>
      </c>
      <c r="J64" s="380" t="s">
        <v>35</v>
      </c>
      <c r="K64" s="11" t="s">
        <v>36</v>
      </c>
      <c r="L64" s="11">
        <v>6</v>
      </c>
      <c r="M64" s="17" t="s">
        <v>493</v>
      </c>
      <c r="N64" s="11" t="s">
        <v>38</v>
      </c>
      <c r="O64" s="11"/>
      <c r="P64" s="11" t="s">
        <v>546</v>
      </c>
      <c r="Q64" s="11"/>
      <c r="R64" s="11"/>
      <c r="S64" s="454" t="s">
        <v>124</v>
      </c>
      <c r="T64" s="454" t="s">
        <v>124</v>
      </c>
      <c r="U64" s="454" t="s">
        <v>124</v>
      </c>
      <c r="V64" s="474" t="s">
        <v>573</v>
      </c>
      <c r="W64" s="454" t="s">
        <v>124</v>
      </c>
      <c r="X64" s="454" t="s">
        <v>124</v>
      </c>
      <c r="Y64" s="476" t="s">
        <v>124</v>
      </c>
      <c r="Z64" s="678"/>
      <c r="AA64" s="215"/>
      <c r="AB64" s="303"/>
      <c r="AC64" s="683" t="s">
        <v>124</v>
      </c>
      <c r="AD64" s="684" t="s">
        <v>124</v>
      </c>
      <c r="AE64" s="215"/>
      <c r="AF64" s="215"/>
      <c r="AG64" s="682" t="s">
        <v>128</v>
      </c>
      <c r="AH64" s="59">
        <v>100</v>
      </c>
      <c r="AI64" s="7"/>
      <c r="AJ64" s="7"/>
      <c r="AK64" s="189"/>
      <c r="AL64" s="7"/>
      <c r="AM64" s="7"/>
      <c r="AN64" s="7"/>
      <c r="AO64" s="411">
        <v>29.6</v>
      </c>
      <c r="AP64" s="39">
        <v>64.5</v>
      </c>
      <c r="AQ64" s="40">
        <v>2.82</v>
      </c>
      <c r="AR64" s="41">
        <f t="shared" si="20"/>
        <v>96.919999999999987</v>
      </c>
      <c r="AS64" s="42">
        <f t="shared" si="21"/>
        <v>0.45891472868217059</v>
      </c>
      <c r="AT64" s="43">
        <f t="shared" si="22"/>
        <v>1.294139534883721</v>
      </c>
      <c r="AU64" s="44">
        <f t="shared" si="23"/>
        <v>0.43969102792632209</v>
      </c>
      <c r="AV64" s="62">
        <v>27.232000000000003</v>
      </c>
      <c r="AW64" s="45">
        <f t="shared" si="24"/>
        <v>92</v>
      </c>
      <c r="AX64" s="46">
        <v>0.88800000000000012</v>
      </c>
      <c r="AY64" s="84">
        <v>3</v>
      </c>
      <c r="AZ64" s="64" t="s">
        <v>121</v>
      </c>
      <c r="BA64" s="221">
        <v>44.4</v>
      </c>
      <c r="BB64" s="222" t="s">
        <v>121</v>
      </c>
      <c r="BC64" s="67"/>
      <c r="BD64" s="67"/>
      <c r="BE64" s="67"/>
      <c r="BF64" s="67"/>
      <c r="BG64" s="67"/>
      <c r="BH64" s="7"/>
      <c r="BI64" s="83"/>
      <c r="BJ64" s="9">
        <v>43.8</v>
      </c>
      <c r="BK64" s="9">
        <v>56.2</v>
      </c>
      <c r="BL64" s="195">
        <f t="shared" si="31"/>
        <v>0.77935943060498214</v>
      </c>
      <c r="BM64" s="304" t="s">
        <v>121</v>
      </c>
      <c r="BN64" s="7" t="s">
        <v>121</v>
      </c>
      <c r="BO64" s="9" t="s">
        <v>121</v>
      </c>
      <c r="BP64" s="84">
        <v>2.72</v>
      </c>
      <c r="BQ64" s="282">
        <v>3.18</v>
      </c>
      <c r="BR64" s="49"/>
      <c r="BS64" s="80">
        <f t="shared" si="26"/>
        <v>75.400000000000006</v>
      </c>
      <c r="BT64" s="304" t="s">
        <v>121</v>
      </c>
      <c r="BU64" s="343" t="s">
        <v>121</v>
      </c>
      <c r="BV64" s="304" t="s">
        <v>121</v>
      </c>
      <c r="BW64" s="561">
        <f t="shared" si="32"/>
        <v>64.5</v>
      </c>
      <c r="BX64" s="84">
        <v>53.8</v>
      </c>
      <c r="BY64" s="84">
        <f t="shared" si="34"/>
        <v>35.051515151515147</v>
      </c>
      <c r="BZ64" s="84">
        <v>21.6</v>
      </c>
      <c r="CA64" s="84">
        <f t="shared" si="35"/>
        <v>14.072727272727272</v>
      </c>
      <c r="CB64" s="84">
        <v>23.6</v>
      </c>
      <c r="CC64" s="84">
        <f t="shared" si="36"/>
        <v>15.375757575757577</v>
      </c>
      <c r="CD64" s="304" t="s">
        <v>121</v>
      </c>
      <c r="CE64" s="7"/>
      <c r="CF64" s="7"/>
      <c r="CG64" s="7"/>
      <c r="CH64" s="7"/>
      <c r="CI64" s="7"/>
      <c r="CJ64" s="86"/>
      <c r="CK64" s="86"/>
      <c r="CL64" s="45">
        <f t="shared" si="25"/>
        <v>2.4907407407407405</v>
      </c>
      <c r="CM64" s="7"/>
      <c r="CN64" s="7"/>
      <c r="CO64" s="618"/>
      <c r="CP64" s="13"/>
      <c r="CQ64" s="13"/>
      <c r="CR64" s="13"/>
      <c r="CS64" s="13"/>
      <c r="CT64" s="13"/>
      <c r="CU64" s="13"/>
      <c r="CV64" s="634"/>
      <c r="CW64" s="36"/>
      <c r="CX64" s="7"/>
      <c r="CY64" s="45"/>
      <c r="CZ64" s="121">
        <v>3</v>
      </c>
      <c r="DA64" s="9" t="s">
        <v>884</v>
      </c>
      <c r="DB64" s="9" t="s">
        <v>884</v>
      </c>
      <c r="DC64" s="35"/>
      <c r="DD64" s="112" t="s">
        <v>1133</v>
      </c>
      <c r="DE64" s="11"/>
      <c r="DF64" s="11"/>
      <c r="DG64" s="11"/>
      <c r="DH64" s="11"/>
      <c r="DI64" s="10" t="s">
        <v>297</v>
      </c>
      <c r="DJ64" s="123" t="s">
        <v>128</v>
      </c>
      <c r="DK64" s="9">
        <v>2</v>
      </c>
      <c r="DL64" s="7"/>
      <c r="DM64" s="49"/>
      <c r="DN64" s="7"/>
      <c r="DO64" s="7"/>
      <c r="DP64" s="7"/>
      <c r="DQ64" s="7"/>
      <c r="DR64" s="11" t="s">
        <v>38</v>
      </c>
      <c r="DS64" s="11" t="s">
        <v>38</v>
      </c>
      <c r="DT64" s="11">
        <v>303</v>
      </c>
      <c r="DU64" s="11">
        <v>32.299999999999997</v>
      </c>
      <c r="DV64" s="11">
        <v>67.7</v>
      </c>
      <c r="DW64" s="11">
        <v>1.3</v>
      </c>
      <c r="DX64" s="11" t="s">
        <v>38</v>
      </c>
      <c r="DY64" s="11" t="s">
        <v>38</v>
      </c>
      <c r="DZ64" s="11">
        <v>3.46</v>
      </c>
      <c r="EA64" s="11">
        <v>0</v>
      </c>
      <c r="EB64" s="7"/>
      <c r="EC64" s="116"/>
      <c r="ED64" s="125"/>
      <c r="EE64" s="125"/>
      <c r="EF64" s="7"/>
      <c r="EG64" s="7"/>
      <c r="EH64" s="7"/>
      <c r="EI64" s="7"/>
      <c r="EJ64" s="7"/>
      <c r="EK64" s="115"/>
      <c r="EL64" s="116"/>
      <c r="EM64" s="7"/>
      <c r="EN64" s="116"/>
      <c r="EO64" s="116"/>
      <c r="EP64" s="114"/>
      <c r="EQ64" s="114"/>
      <c r="ER64" s="492">
        <v>10377</v>
      </c>
      <c r="ES64" s="685">
        <v>53</v>
      </c>
      <c r="ET64" s="475">
        <v>6393</v>
      </c>
      <c r="EU64" s="475">
        <v>2</v>
      </c>
      <c r="EV64" s="686">
        <f t="shared" si="27"/>
        <v>241.24528301886792</v>
      </c>
      <c r="EW64" s="687">
        <v>1141</v>
      </c>
      <c r="EX64" s="688">
        <f t="shared" si="28"/>
        <v>43.056603773584904</v>
      </c>
      <c r="EY64" s="489">
        <f t="shared" si="37"/>
        <v>258.33962264150944</v>
      </c>
      <c r="EZ64" s="598"/>
      <c r="FA64" s="598"/>
      <c r="FB64" s="598"/>
      <c r="FC64" s="598"/>
      <c r="FD64" s="675"/>
      <c r="FE64" s="623"/>
      <c r="FF64" s="623"/>
      <c r="FG64" s="676"/>
      <c r="FH64" s="615"/>
      <c r="FI64" s="612"/>
      <c r="FJ64" s="616"/>
      <c r="FK64" s="677"/>
      <c r="FL64" s="114"/>
      <c r="FM64" s="157">
        <f t="shared" si="30"/>
        <v>17.847645862662286</v>
      </c>
      <c r="FN64" s="145">
        <f t="shared" si="18"/>
        <v>4.3056603773584903E-2</v>
      </c>
      <c r="FO64" s="114"/>
      <c r="FP64" s="157">
        <v>17.847645862662286</v>
      </c>
      <c r="FQ64" s="145">
        <v>4.3056603773584903E-2</v>
      </c>
      <c r="FR64" s="147">
        <f>DT64/EX64</f>
        <v>7.0372480280455747</v>
      </c>
      <c r="FS64" s="49"/>
      <c r="FT64" s="112"/>
      <c r="FU64" s="49"/>
      <c r="FV64" s="112"/>
      <c r="FW64" s="112"/>
      <c r="FX64" s="262"/>
      <c r="FY64" s="152"/>
      <c r="FZ64" s="263"/>
      <c r="GA64" s="218">
        <v>1.3</v>
      </c>
      <c r="GB64" s="264"/>
      <c r="GC64" s="156"/>
      <c r="GD64" s="156"/>
      <c r="GE64" s="156"/>
      <c r="GF64" s="156"/>
      <c r="GG64" s="156"/>
      <c r="GH64" s="156"/>
      <c r="GI64" s="156"/>
      <c r="GJ64" s="156"/>
      <c r="GK64" s="156"/>
      <c r="GL64" s="156"/>
      <c r="GM64" s="156"/>
      <c r="GN64" s="156"/>
      <c r="GO64" s="156"/>
      <c r="GP64" s="156"/>
      <c r="GQ64" s="156"/>
      <c r="GR64" s="156"/>
      <c r="GS64" s="156"/>
      <c r="GT64" s="156"/>
      <c r="GU64" s="156"/>
      <c r="GV64" s="156"/>
      <c r="GW64" s="156"/>
      <c r="GX64" s="156"/>
      <c r="GY64" s="156"/>
      <c r="GZ64" s="156"/>
      <c r="HA64" s="156"/>
      <c r="HB64" s="156"/>
      <c r="HC64" s="156"/>
      <c r="HD64" s="156"/>
      <c r="HE64" s="156"/>
      <c r="HF64" s="156"/>
      <c r="HG64" s="156"/>
      <c r="HH64" s="156"/>
      <c r="HI64" s="156"/>
      <c r="HJ64" s="156"/>
      <c r="HK64" s="156"/>
      <c r="HL64" s="156"/>
      <c r="HM64" s="156"/>
      <c r="HN64" s="156"/>
      <c r="HO64" s="156"/>
      <c r="HP64" s="156"/>
      <c r="HQ64" s="156"/>
      <c r="HR64" s="156"/>
      <c r="HS64" s="156"/>
      <c r="HT64" s="156"/>
      <c r="HU64" s="156"/>
      <c r="HV64" s="156"/>
      <c r="HW64" s="156"/>
    </row>
    <row r="65" spans="1:231" ht="15.6" x14ac:dyDescent="0.3">
      <c r="A65" s="7">
        <v>105</v>
      </c>
      <c r="B65" s="7">
        <f>COUNTIFS($D$3:D65,D65,$F$3:F65,F65)</f>
        <v>1</v>
      </c>
      <c r="C65" s="442">
        <v>10456</v>
      </c>
      <c r="D65" s="443" t="s">
        <v>1110</v>
      </c>
      <c r="E65" s="16" t="s">
        <v>516</v>
      </c>
      <c r="F65" s="656">
        <v>5712091671</v>
      </c>
      <c r="G65" s="11">
        <v>62</v>
      </c>
      <c r="H65" s="173" t="s">
        <v>1138</v>
      </c>
      <c r="I65" s="18" t="s">
        <v>511</v>
      </c>
      <c r="J65" s="291" t="s">
        <v>839</v>
      </c>
      <c r="K65" s="20" t="s">
        <v>36</v>
      </c>
      <c r="L65" s="20">
        <v>10</v>
      </c>
      <c r="M65" s="17">
        <v>2</v>
      </c>
      <c r="N65" s="669" t="s">
        <v>38</v>
      </c>
      <c r="O65" s="669"/>
      <c r="P65" s="669" t="s">
        <v>551</v>
      </c>
      <c r="Q65" s="20"/>
      <c r="R65" s="20"/>
      <c r="S65" s="51" t="s">
        <v>124</v>
      </c>
      <c r="T65" s="51" t="s">
        <v>124</v>
      </c>
      <c r="U65" s="51" t="s">
        <v>124</v>
      </c>
      <c r="V65" s="302" t="s">
        <v>573</v>
      </c>
      <c r="W65" s="51" t="s">
        <v>124</v>
      </c>
      <c r="X65" s="51" t="s">
        <v>124</v>
      </c>
      <c r="Y65" s="299" t="s">
        <v>124</v>
      </c>
      <c r="Z65" s="552"/>
      <c r="AA65" s="550"/>
      <c r="AB65" s="303"/>
      <c r="AC65" s="683">
        <v>15751</v>
      </c>
      <c r="AD65" s="684">
        <v>118</v>
      </c>
      <c r="AE65" s="215"/>
      <c r="AF65" s="215"/>
      <c r="AG65" s="682" t="s">
        <v>448</v>
      </c>
      <c r="AH65" s="59">
        <v>300</v>
      </c>
      <c r="AI65" s="7"/>
      <c r="AJ65" s="7"/>
      <c r="AK65" s="189"/>
      <c r="AL65" s="7"/>
      <c r="AM65" s="7"/>
      <c r="AN65" s="7"/>
      <c r="AO65" s="934">
        <v>20.9</v>
      </c>
      <c r="AP65" s="39">
        <v>66.8</v>
      </c>
      <c r="AQ65" s="40">
        <v>10.8</v>
      </c>
      <c r="AR65" s="41">
        <f t="shared" si="20"/>
        <v>98.499999999999986</v>
      </c>
      <c r="AS65" s="42">
        <f t="shared" si="21"/>
        <v>0.31287425149700598</v>
      </c>
      <c r="AT65" s="43">
        <f t="shared" si="22"/>
        <v>3.3790419161676648</v>
      </c>
      <c r="AU65" s="44">
        <f t="shared" si="23"/>
        <v>0.26932989690721648</v>
      </c>
      <c r="AV65" s="84">
        <v>19.499699999999997</v>
      </c>
      <c r="AW65" s="45">
        <f t="shared" si="24"/>
        <v>93.3</v>
      </c>
      <c r="AX65" s="46">
        <v>0.35529999999999995</v>
      </c>
      <c r="AY65" s="84">
        <v>1.7</v>
      </c>
      <c r="AZ65" s="9" t="s">
        <v>121</v>
      </c>
      <c r="BA65" s="65">
        <v>22.2</v>
      </c>
      <c r="BB65" s="187" t="s">
        <v>121</v>
      </c>
      <c r="BC65" s="301"/>
      <c r="BD65" s="216"/>
      <c r="BI65" s="83"/>
      <c r="BJ65" s="7">
        <v>28.1</v>
      </c>
      <c r="BK65" s="7">
        <v>71.900000000000006</v>
      </c>
      <c r="BL65" s="78">
        <f t="shared" si="31"/>
        <v>0.39082058414464532</v>
      </c>
      <c r="BM65" s="82" t="s">
        <v>121</v>
      </c>
      <c r="BN65" s="7" t="s">
        <v>121</v>
      </c>
      <c r="BO65" s="9" t="s">
        <v>121</v>
      </c>
      <c r="BP65" s="7">
        <v>2.4</v>
      </c>
      <c r="BQ65" s="48">
        <v>2.2000000000000002</v>
      </c>
      <c r="BR65" s="81"/>
      <c r="BS65" s="80">
        <f t="shared" si="26"/>
        <v>47.8</v>
      </c>
      <c r="BT65" s="304" t="s">
        <v>121</v>
      </c>
      <c r="BU65" s="343" t="s">
        <v>121</v>
      </c>
      <c r="BV65" s="304" t="s">
        <v>121</v>
      </c>
      <c r="BW65" s="561">
        <f t="shared" si="32"/>
        <v>66.800000000000011</v>
      </c>
      <c r="BX65" s="84">
        <v>21.5</v>
      </c>
      <c r="BY65" s="84">
        <f t="shared" si="34"/>
        <v>14.760534429599179</v>
      </c>
      <c r="BZ65" s="84">
        <v>26.3</v>
      </c>
      <c r="CA65" s="84">
        <f t="shared" si="35"/>
        <v>18.055909558067832</v>
      </c>
      <c r="CB65" s="84">
        <v>49.5</v>
      </c>
      <c r="CC65" s="84">
        <f t="shared" si="36"/>
        <v>33.98355601233299</v>
      </c>
      <c r="CD65" s="304" t="s">
        <v>121</v>
      </c>
      <c r="CE65" s="7"/>
      <c r="CF65" s="7"/>
      <c r="CG65" s="7"/>
      <c r="CH65" s="7"/>
      <c r="CI65" s="7"/>
      <c r="CJ65" s="86"/>
      <c r="CK65" s="86"/>
      <c r="CL65" s="45">
        <f t="shared" si="25"/>
        <v>0.81749049429657794</v>
      </c>
      <c r="CM65" s="7"/>
      <c r="CN65" s="7"/>
      <c r="CO65" s="618"/>
      <c r="CP65" s="13"/>
      <c r="CQ65" s="13"/>
      <c r="CR65" s="13"/>
      <c r="CS65" s="13"/>
      <c r="CT65" s="13"/>
      <c r="CU65" s="13"/>
      <c r="CV65" s="634"/>
      <c r="CW65" s="36"/>
      <c r="CX65" s="7"/>
      <c r="CY65" s="7"/>
      <c r="CZ65" s="121">
        <v>3</v>
      </c>
      <c r="DA65" s="9" t="s">
        <v>884</v>
      </c>
      <c r="DB65" s="111" t="s">
        <v>884</v>
      </c>
      <c r="DC65" s="35"/>
      <c r="DD65" s="12"/>
      <c r="DE65" s="11"/>
      <c r="DF65" s="11"/>
      <c r="DG65" s="11"/>
      <c r="DH65" s="11"/>
      <c r="DI65" s="10" t="s">
        <v>297</v>
      </c>
      <c r="DJ65" s="123" t="s">
        <v>448</v>
      </c>
      <c r="DK65" s="9">
        <v>2</v>
      </c>
      <c r="DL65" s="7"/>
      <c r="DM65" s="7"/>
      <c r="DN65" s="7"/>
      <c r="DO65" s="7"/>
      <c r="DP65" s="7"/>
      <c r="DQ65" s="7"/>
      <c r="DR65" s="11" t="s">
        <v>450</v>
      </c>
      <c r="DS65" s="11" t="s">
        <v>38</v>
      </c>
      <c r="DT65" s="11" t="s">
        <v>38</v>
      </c>
      <c r="DU65" s="11" t="s">
        <v>38</v>
      </c>
      <c r="DV65" s="11" t="s">
        <v>38</v>
      </c>
      <c r="DW65" s="11" t="s">
        <v>38</v>
      </c>
      <c r="DX65" s="11" t="s">
        <v>38</v>
      </c>
      <c r="DY65" s="11" t="s">
        <v>38</v>
      </c>
      <c r="DZ65" s="11" t="s">
        <v>38</v>
      </c>
      <c r="EA65" s="11" t="s">
        <v>38</v>
      </c>
      <c r="EB65" s="7"/>
      <c r="EC65" s="114"/>
      <c r="ED65" s="114"/>
      <c r="EE65" s="114"/>
      <c r="EF65" s="114"/>
      <c r="EG65" s="114"/>
      <c r="EH65" s="114"/>
      <c r="EI65" s="114"/>
      <c r="EJ65" s="114"/>
      <c r="EK65" s="114"/>
      <c r="EL65" s="114"/>
      <c r="EM65" s="114"/>
      <c r="EN65" s="114"/>
      <c r="EO65" s="114"/>
      <c r="EP65" s="557"/>
      <c r="EQ65" s="114"/>
      <c r="ER65" s="492">
        <v>10456</v>
      </c>
      <c r="ES65" s="685">
        <v>55</v>
      </c>
      <c r="ET65" s="475">
        <v>14491</v>
      </c>
      <c r="EU65" s="475">
        <v>2</v>
      </c>
      <c r="EV65" s="686">
        <f t="shared" si="27"/>
        <v>526.9454545454546</v>
      </c>
      <c r="EW65" s="687">
        <v>1852</v>
      </c>
      <c r="EX65" s="688">
        <f t="shared" si="28"/>
        <v>67.345454545454544</v>
      </c>
      <c r="EY65" s="489">
        <f t="shared" si="37"/>
        <v>673.4545454545455</v>
      </c>
      <c r="EZ65" s="598"/>
      <c r="FA65" s="598"/>
      <c r="FB65" s="598"/>
      <c r="FC65" s="598"/>
      <c r="FD65" s="675"/>
      <c r="FE65" s="623"/>
      <c r="FF65" s="623"/>
      <c r="FG65" s="676"/>
      <c r="FH65" s="615"/>
      <c r="FI65" s="612"/>
      <c r="FJ65" s="616"/>
      <c r="FK65" s="677"/>
      <c r="FL65" s="114"/>
      <c r="FM65" s="157">
        <f t="shared" si="30"/>
        <v>12.780346421917052</v>
      </c>
      <c r="FN65" s="145">
        <f t="shared" si="18"/>
        <v>6.7345454545454542E-2</v>
      </c>
      <c r="FO65" s="114"/>
      <c r="FP65" s="157">
        <v>12.780346421917052</v>
      </c>
      <c r="FQ65" s="145">
        <v>6.7345454545454542E-2</v>
      </c>
      <c r="FR65" s="147"/>
      <c r="FS65" s="114"/>
      <c r="FT65" s="114"/>
      <c r="FU65" s="114"/>
      <c r="FV65" s="114"/>
      <c r="FW65" s="114"/>
      <c r="FX65" s="55"/>
      <c r="FY65" s="152"/>
      <c r="FZ65" s="213"/>
      <c r="GA65" s="11"/>
      <c r="GB65" s="215"/>
      <c r="GC65" s="156"/>
      <c r="GD65" s="156"/>
      <c r="GE65" s="156"/>
      <c r="GF65" s="156"/>
      <c r="GG65" s="156"/>
      <c r="GH65" s="156"/>
      <c r="GI65" s="156"/>
      <c r="GJ65" s="156"/>
      <c r="GK65" s="156"/>
      <c r="GL65" s="156"/>
      <c r="GM65" s="156"/>
      <c r="GN65" s="156"/>
      <c r="GO65" s="156"/>
      <c r="GP65" s="156"/>
      <c r="GQ65" s="156"/>
      <c r="GR65" s="156"/>
      <c r="GS65" s="156"/>
      <c r="GT65" s="156"/>
      <c r="GU65" s="156"/>
      <c r="GV65" s="156"/>
      <c r="GW65" s="156"/>
      <c r="GX65" s="156"/>
      <c r="GY65" s="156"/>
      <c r="GZ65" s="156"/>
      <c r="HA65" s="156"/>
      <c r="HB65" s="156"/>
      <c r="HC65" s="156"/>
      <c r="HD65" s="156"/>
      <c r="HE65" s="156"/>
      <c r="HF65" s="156"/>
      <c r="HG65" s="156"/>
      <c r="HH65" s="156"/>
      <c r="HI65" s="156"/>
      <c r="HJ65" s="156"/>
      <c r="HK65" s="156"/>
      <c r="HL65" s="156"/>
      <c r="HM65" s="156"/>
      <c r="HN65" s="156"/>
      <c r="HO65" s="156"/>
      <c r="HP65" s="156"/>
      <c r="HQ65" s="156"/>
      <c r="HR65" s="156"/>
      <c r="HS65" s="156"/>
      <c r="HT65" s="156"/>
      <c r="HU65" s="156"/>
      <c r="HV65" s="156"/>
      <c r="HW65" s="156"/>
    </row>
    <row r="66" spans="1:231" x14ac:dyDescent="0.3">
      <c r="A66" s="7">
        <v>144</v>
      </c>
      <c r="B66" s="7">
        <f>COUNTIFS($D$3:D66,D66,$F$3:F66,F66)</f>
        <v>1</v>
      </c>
      <c r="C66" s="14">
        <v>10647</v>
      </c>
      <c r="D66" s="328" t="s">
        <v>999</v>
      </c>
      <c r="E66" s="17" t="s">
        <v>456</v>
      </c>
      <c r="F66" s="17">
        <v>306205460</v>
      </c>
      <c r="G66" s="11">
        <v>89</v>
      </c>
      <c r="H66" s="17" t="s">
        <v>1000</v>
      </c>
      <c r="I66" s="469" t="s">
        <v>1001</v>
      </c>
      <c r="J66" s="380" t="s">
        <v>35</v>
      </c>
      <c r="K66" s="17" t="s">
        <v>36</v>
      </c>
      <c r="L66" s="11">
        <v>12</v>
      </c>
      <c r="M66" s="17" t="s">
        <v>907</v>
      </c>
      <c r="N66" s="17" t="s">
        <v>475</v>
      </c>
      <c r="O66" s="11"/>
      <c r="P66" s="11" t="s">
        <v>494</v>
      </c>
      <c r="Q66" s="11"/>
      <c r="R66" s="11"/>
      <c r="S66" s="454" t="s">
        <v>124</v>
      </c>
      <c r="T66" s="454" t="s">
        <v>124</v>
      </c>
      <c r="U66" s="454" t="s">
        <v>124</v>
      </c>
      <c r="V66" s="474" t="s">
        <v>573</v>
      </c>
      <c r="W66" s="454" t="s">
        <v>124</v>
      </c>
      <c r="X66" s="476" t="s">
        <v>124</v>
      </c>
      <c r="Y66" s="476" t="s">
        <v>124</v>
      </c>
      <c r="Z66" s="678"/>
      <c r="AA66" s="215" t="s">
        <v>120</v>
      </c>
      <c r="AB66" s="11"/>
      <c r="AC66" s="683">
        <v>4919</v>
      </c>
      <c r="AD66" s="684">
        <v>12</v>
      </c>
      <c r="AE66" s="683" t="s">
        <v>124</v>
      </c>
      <c r="AF66" s="683" t="s">
        <v>124</v>
      </c>
      <c r="AG66" s="682" t="s">
        <v>444</v>
      </c>
      <c r="AH66" s="558">
        <v>100</v>
      </c>
      <c r="AI66" s="7"/>
      <c r="AJ66" s="7"/>
      <c r="AK66" s="37"/>
      <c r="AL66" s="7"/>
      <c r="AM66" s="7"/>
      <c r="AN66" s="7"/>
      <c r="AO66" s="411">
        <v>16.399999999999999</v>
      </c>
      <c r="AP66" s="39">
        <v>75.3</v>
      </c>
      <c r="AQ66" s="40">
        <v>5.8</v>
      </c>
      <c r="AR66" s="41">
        <f t="shared" si="20"/>
        <v>97.499999999999986</v>
      </c>
      <c r="AS66" s="42">
        <f t="shared" si="21"/>
        <v>0.21779548472775564</v>
      </c>
      <c r="AT66" s="43">
        <f t="shared" si="22"/>
        <v>1.2632138114209828</v>
      </c>
      <c r="AU66" s="44">
        <f t="shared" si="23"/>
        <v>0.20221948212083846</v>
      </c>
      <c r="AV66" s="45">
        <v>14.284399999999998</v>
      </c>
      <c r="AW66" s="45">
        <f t="shared" si="24"/>
        <v>87.1</v>
      </c>
      <c r="AX66" s="46">
        <v>1.2956000000000001</v>
      </c>
      <c r="AY66" s="45">
        <v>7.9</v>
      </c>
      <c r="AZ66" s="9" t="s">
        <v>121</v>
      </c>
      <c r="BA66" s="47">
        <v>2</v>
      </c>
      <c r="BB66" s="187" t="s">
        <v>121</v>
      </c>
      <c r="BC66" s="317" t="s">
        <v>121</v>
      </c>
      <c r="BD66" s="49"/>
      <c r="BE66" s="7"/>
      <c r="BF66" s="7"/>
      <c r="BG66" s="7"/>
      <c r="BH66" s="7"/>
      <c r="BI66" s="48"/>
      <c r="BJ66" s="7">
        <v>58.1</v>
      </c>
      <c r="BK66" s="7">
        <v>41.9</v>
      </c>
      <c r="BL66" s="195">
        <f t="shared" si="31"/>
        <v>1.3866348448687351</v>
      </c>
      <c r="BM66" s="82" t="s">
        <v>121</v>
      </c>
      <c r="BN66" s="7" t="s">
        <v>121</v>
      </c>
      <c r="BO66" s="9" t="s">
        <v>121</v>
      </c>
      <c r="BP66" s="7">
        <v>0.5</v>
      </c>
      <c r="BQ66" s="48">
        <v>0.5</v>
      </c>
      <c r="BR66" s="81"/>
      <c r="BS66" s="80">
        <f t="shared" si="26"/>
        <v>63.9</v>
      </c>
      <c r="BT66" s="304" t="s">
        <v>121</v>
      </c>
      <c r="BU66" s="343" t="s">
        <v>121</v>
      </c>
      <c r="BV66" s="304" t="s">
        <v>121</v>
      </c>
      <c r="BW66" s="561">
        <f t="shared" si="32"/>
        <v>75.300000000000011</v>
      </c>
      <c r="BX66" s="49">
        <v>34.9</v>
      </c>
      <c r="BY66" s="84">
        <f t="shared" si="34"/>
        <v>26.925922131147541</v>
      </c>
      <c r="BZ66" s="49">
        <v>29</v>
      </c>
      <c r="CA66" s="84">
        <f t="shared" si="35"/>
        <v>22.373975409836063</v>
      </c>
      <c r="CB66" s="49">
        <v>33.700000000000003</v>
      </c>
      <c r="CC66" s="84">
        <f t="shared" si="36"/>
        <v>26.000102459016396</v>
      </c>
      <c r="CD66" s="304" t="s">
        <v>121</v>
      </c>
      <c r="CE66" s="7"/>
      <c r="CF66" s="7"/>
      <c r="CG66" s="7"/>
      <c r="CH66" s="7"/>
      <c r="CI66" s="7"/>
      <c r="CJ66" s="7"/>
      <c r="CK66" s="7"/>
      <c r="CL66" s="45">
        <f t="shared" si="25"/>
        <v>1.2034482758620688</v>
      </c>
      <c r="CM66" s="7"/>
      <c r="CN66" s="7"/>
      <c r="CO66" s="618"/>
      <c r="CP66" s="13"/>
      <c r="CQ66" s="13"/>
      <c r="CR66" s="13"/>
      <c r="CS66" s="13"/>
      <c r="CT66" s="13"/>
      <c r="CU66" s="13"/>
      <c r="CV66" s="634"/>
      <c r="CW66" s="36"/>
      <c r="CX66" s="7"/>
      <c r="CY66" s="7"/>
      <c r="CZ66" s="7"/>
      <c r="DA66" s="9" t="s">
        <v>17</v>
      </c>
      <c r="DB66" s="9" t="s">
        <v>17</v>
      </c>
      <c r="DC66" s="251">
        <f>AP66-(BY66+CA66+CC66)</f>
        <v>0</v>
      </c>
      <c r="DD66" s="122" t="s">
        <v>901</v>
      </c>
      <c r="DE66" s="11"/>
      <c r="DF66" s="11"/>
      <c r="DG66" s="11"/>
      <c r="DH66" s="11"/>
      <c r="DI66" s="10" t="s">
        <v>294</v>
      </c>
      <c r="DJ66" s="123" t="s">
        <v>444</v>
      </c>
      <c r="DK66" s="9">
        <v>2</v>
      </c>
      <c r="DL66" s="7"/>
      <c r="DM66" s="49"/>
      <c r="DN66" s="7"/>
      <c r="DO66" s="7"/>
      <c r="DP66" s="7"/>
      <c r="DQ66" s="7"/>
      <c r="DR66" s="11" t="s">
        <v>38</v>
      </c>
      <c r="DS66" s="11" t="s">
        <v>38</v>
      </c>
      <c r="DT66" s="11">
        <v>130</v>
      </c>
      <c r="DU66" s="11">
        <v>0.13</v>
      </c>
      <c r="DV66" s="11">
        <v>0.86</v>
      </c>
      <c r="DW66" s="11" t="s">
        <v>38</v>
      </c>
      <c r="DX66" s="11" t="s">
        <v>38</v>
      </c>
      <c r="DY66" s="11" t="s">
        <v>38</v>
      </c>
      <c r="DZ66" s="11" t="s">
        <v>38</v>
      </c>
      <c r="EA66" s="11">
        <v>0</v>
      </c>
      <c r="EB66" s="7"/>
      <c r="EC66" s="114"/>
      <c r="ED66" s="114"/>
      <c r="EE66" s="114"/>
      <c r="EF66" s="7"/>
      <c r="EG66" s="7"/>
      <c r="EH66" s="7"/>
      <c r="EI66" s="7"/>
      <c r="EJ66" s="7"/>
      <c r="EK66" s="115"/>
      <c r="EL66" s="116"/>
      <c r="EM66" s="7"/>
      <c r="EN66" s="116"/>
      <c r="EO66" s="116"/>
      <c r="EP66" s="114"/>
      <c r="EQ66" s="114"/>
      <c r="ER66" s="492">
        <v>10647</v>
      </c>
      <c r="ES66" s="685">
        <v>36</v>
      </c>
      <c r="ET66" s="475">
        <v>1848</v>
      </c>
      <c r="EU66" s="475">
        <v>2</v>
      </c>
      <c r="EV66" s="686">
        <v>102.66666666666667</v>
      </c>
      <c r="EW66" s="687">
        <v>644</v>
      </c>
      <c r="EX66" s="688">
        <v>35.777777777777779</v>
      </c>
      <c r="EY66" s="489">
        <v>429.33333333333337</v>
      </c>
      <c r="EZ66" s="598"/>
      <c r="FA66" s="598"/>
      <c r="FB66" s="598"/>
      <c r="FC66" s="598"/>
      <c r="FD66" s="675"/>
      <c r="FE66" s="623"/>
      <c r="FF66" s="623"/>
      <c r="FG66" s="676"/>
      <c r="FH66" s="615"/>
      <c r="FI66" s="612"/>
      <c r="FJ66" s="616"/>
      <c r="FK66" s="677"/>
      <c r="FL66" s="114"/>
      <c r="FM66" s="157">
        <f t="shared" si="30"/>
        <v>34.848484848484851</v>
      </c>
      <c r="FN66" s="145">
        <f t="shared" si="18"/>
        <v>3.5777777777777776E-2</v>
      </c>
      <c r="FO66" s="114"/>
      <c r="FP66" s="157">
        <v>34.848484848484851</v>
      </c>
      <c r="FQ66" s="145">
        <v>3.5777777777777776E-2</v>
      </c>
      <c r="FR66" s="147">
        <f>DT66/EX66</f>
        <v>3.6335403726708075</v>
      </c>
      <c r="FS66" s="148"/>
      <c r="FT66" s="149"/>
      <c r="FU66" s="150"/>
      <c r="FV66" s="149"/>
      <c r="FW66" s="149"/>
      <c r="FX66" s="151"/>
      <c r="FY66" s="152"/>
      <c r="FZ66" s="153"/>
      <c r="GA66" s="154"/>
      <c r="GB66" s="155"/>
      <c r="GC66" s="156"/>
      <c r="GD66" s="156"/>
      <c r="GE66" s="156"/>
      <c r="GF66" s="156"/>
      <c r="GG66" s="156"/>
      <c r="GH66" s="156"/>
      <c r="GI66" s="156"/>
      <c r="GJ66" s="156"/>
      <c r="GK66" s="156"/>
      <c r="GL66" s="156"/>
      <c r="GM66" s="156"/>
      <c r="GN66" s="156"/>
      <c r="GO66" s="156"/>
      <c r="GP66" s="156"/>
      <c r="GQ66" s="156"/>
      <c r="GR66" s="156"/>
      <c r="GS66" s="156"/>
      <c r="GT66" s="156"/>
      <c r="GU66" s="156"/>
      <c r="GV66" s="156"/>
      <c r="GW66" s="156"/>
      <c r="GX66" s="156"/>
      <c r="GY66" s="156"/>
      <c r="GZ66" s="156"/>
      <c r="HA66" s="156"/>
      <c r="HB66" s="156"/>
      <c r="HC66" s="156"/>
      <c r="HD66" s="156"/>
      <c r="HE66" s="156"/>
      <c r="HF66" s="156"/>
      <c r="HG66" s="156"/>
      <c r="HH66" s="156"/>
      <c r="HI66" s="156"/>
      <c r="HJ66" s="156"/>
      <c r="HK66" s="156"/>
      <c r="HL66" s="156"/>
      <c r="HM66" s="156"/>
      <c r="HN66" s="156"/>
      <c r="HO66" s="156"/>
      <c r="HP66" s="156"/>
      <c r="HQ66" s="156"/>
      <c r="HR66" s="156"/>
      <c r="HS66" s="156"/>
      <c r="HT66" s="156"/>
      <c r="HU66" s="156"/>
      <c r="HV66" s="156"/>
      <c r="HW66" s="156"/>
    </row>
    <row r="67" spans="1:231" x14ac:dyDescent="0.3">
      <c r="A67" s="7">
        <v>160</v>
      </c>
      <c r="B67" s="7">
        <f>COUNTIFS($D$3:D67,D67,$F$3:F67,F67)</f>
        <v>1</v>
      </c>
      <c r="C67" s="14">
        <v>10729</v>
      </c>
      <c r="D67" s="328" t="s">
        <v>893</v>
      </c>
      <c r="E67" s="17" t="s">
        <v>894</v>
      </c>
      <c r="F67" s="17">
        <v>5705020321</v>
      </c>
      <c r="G67" s="11">
        <v>62</v>
      </c>
      <c r="H67" s="17" t="s">
        <v>728</v>
      </c>
      <c r="I67" s="469" t="s">
        <v>895</v>
      </c>
      <c r="J67" s="445" t="s">
        <v>553</v>
      </c>
      <c r="K67" s="17" t="s">
        <v>36</v>
      </c>
      <c r="L67" s="11">
        <v>11</v>
      </c>
      <c r="M67" s="17">
        <v>1</v>
      </c>
      <c r="N67" s="17" t="s">
        <v>435</v>
      </c>
      <c r="O67" s="11"/>
      <c r="P67" s="11" t="s">
        <v>494</v>
      </c>
      <c r="Q67" s="381"/>
      <c r="R67" s="381"/>
      <c r="S67" s="617"/>
      <c r="T67" s="617"/>
      <c r="U67" s="617"/>
      <c r="V67" s="632" t="s">
        <v>498</v>
      </c>
      <c r="W67" s="632"/>
      <c r="X67" s="617"/>
      <c r="Y67" s="447"/>
      <c r="Z67" s="678"/>
      <c r="AA67" s="215" t="s">
        <v>503</v>
      </c>
      <c r="AB67" s="11"/>
      <c r="AC67" s="670">
        <v>167</v>
      </c>
      <c r="AD67" s="681">
        <v>1800</v>
      </c>
      <c r="AE67" s="670" t="s">
        <v>124</v>
      </c>
      <c r="AF67" s="670" t="s">
        <v>124</v>
      </c>
      <c r="AG67" s="682" t="s">
        <v>448</v>
      </c>
      <c r="AH67" s="556">
        <v>200</v>
      </c>
      <c r="AI67" s="7"/>
      <c r="AJ67" s="7"/>
      <c r="AK67" s="37"/>
      <c r="AL67" s="7"/>
      <c r="AM67" s="7"/>
      <c r="AN67" s="7"/>
      <c r="AO67" s="934">
        <v>9.4</v>
      </c>
      <c r="AP67" s="39">
        <v>89.2</v>
      </c>
      <c r="AQ67" s="40">
        <v>1.3</v>
      </c>
      <c r="AR67" s="41">
        <f t="shared" ref="AR67:AR98" si="38">AO67+AP67+AQ67</f>
        <v>99.9</v>
      </c>
      <c r="AS67" s="42">
        <f t="shared" ref="AS67:AS98" si="39">AO67/AP67</f>
        <v>0.10538116591928251</v>
      </c>
      <c r="AT67" s="43">
        <f t="shared" ref="AT67:AT98" si="40">AO67/AP67*AQ67</f>
        <v>0.13699551569506727</v>
      </c>
      <c r="AU67" s="44">
        <f t="shared" ref="AU67:AU98" si="41">AO67/(AP67+AQ67)</f>
        <v>0.10386740331491713</v>
      </c>
      <c r="AV67" s="45">
        <v>8.4694000000000003</v>
      </c>
      <c r="AW67" s="45">
        <f t="shared" ref="AW67:AW98" si="42">95-AY67</f>
        <v>90.1</v>
      </c>
      <c r="AX67" s="46">
        <v>0.46060000000000001</v>
      </c>
      <c r="AY67" s="45">
        <v>4.9000000000000004</v>
      </c>
      <c r="AZ67" s="7" t="s">
        <v>121</v>
      </c>
      <c r="BA67" s="47" t="s">
        <v>121</v>
      </c>
      <c r="BB67" s="48" t="s">
        <v>121</v>
      </c>
      <c r="BC67" s="49">
        <v>0</v>
      </c>
      <c r="BD67" s="49"/>
      <c r="BE67" s="7"/>
      <c r="BF67" s="7"/>
      <c r="BG67" s="7"/>
      <c r="BH67" s="7"/>
      <c r="BI67" s="48"/>
      <c r="BJ67" s="7">
        <v>56.9</v>
      </c>
      <c r="BK67" s="7">
        <v>43.1</v>
      </c>
      <c r="BL67" s="195">
        <f t="shared" si="31"/>
        <v>1.3201856148491879</v>
      </c>
      <c r="BM67" s="79">
        <v>0.1</v>
      </c>
      <c r="BN67" s="80">
        <f t="shared" ref="BN67:BN82" si="43">BM67*100/AO67</f>
        <v>1.0638297872340425</v>
      </c>
      <c r="BO67" s="7" t="s">
        <v>121</v>
      </c>
      <c r="BP67" s="7">
        <v>60.3</v>
      </c>
      <c r="BQ67" s="48">
        <v>69.5</v>
      </c>
      <c r="BR67" s="81"/>
      <c r="BS67" s="80">
        <f t="shared" si="26"/>
        <v>71.7</v>
      </c>
      <c r="BT67" s="49">
        <v>95</v>
      </c>
      <c r="BU67" s="49">
        <v>14054</v>
      </c>
      <c r="BV67" s="80">
        <f t="shared" ref="BV67:BV98" si="44">100-BT67</f>
        <v>5</v>
      </c>
      <c r="BW67" s="561">
        <f t="shared" si="32"/>
        <v>84.650800000000004</v>
      </c>
      <c r="BX67" s="49">
        <v>57.5</v>
      </c>
      <c r="BY67" s="84">
        <f t="shared" ref="BY67:BY98" si="45">BX67*AP67/100</f>
        <v>51.29</v>
      </c>
      <c r="BZ67" s="49">
        <v>14.2</v>
      </c>
      <c r="CA67" s="84">
        <f t="shared" ref="CA67:CA98" si="46">BZ67*AP67/100</f>
        <v>12.666399999999999</v>
      </c>
      <c r="CB67" s="49">
        <v>23.2</v>
      </c>
      <c r="CC67" s="84">
        <f t="shared" ref="CC67:CC98" si="47">CB67*AP67/100</f>
        <v>20.694400000000002</v>
      </c>
      <c r="CD67" s="49">
        <v>0.3</v>
      </c>
      <c r="CE67" s="7"/>
      <c r="CF67" s="7"/>
      <c r="CG67" s="7"/>
      <c r="CH67" s="7"/>
      <c r="CI67" s="7"/>
      <c r="CJ67" s="7"/>
      <c r="CK67" s="7"/>
      <c r="CL67" s="45">
        <f t="shared" ref="CL67:CL98" si="48">BX67/BZ67</f>
        <v>4.0492957746478879</v>
      </c>
      <c r="CM67" s="7"/>
      <c r="CN67" s="7"/>
      <c r="CO67" s="618"/>
      <c r="CP67" s="13"/>
      <c r="CQ67" s="13"/>
      <c r="CR67" s="13"/>
      <c r="CS67" s="13"/>
      <c r="CT67" s="13"/>
      <c r="CU67" s="13"/>
      <c r="CV67" s="634"/>
      <c r="CW67" s="36"/>
      <c r="CX67" s="7"/>
      <c r="CY67" s="7"/>
      <c r="CZ67" s="121">
        <v>3</v>
      </c>
      <c r="DA67" s="7" t="s">
        <v>884</v>
      </c>
      <c r="DB67" s="111" t="s">
        <v>884</v>
      </c>
      <c r="DC67" s="251"/>
      <c r="DD67" s="35"/>
      <c r="DE67" s="11"/>
      <c r="DF67" s="11"/>
      <c r="DG67" s="11"/>
      <c r="DH67" s="11"/>
      <c r="DI67" s="10" t="s">
        <v>297</v>
      </c>
      <c r="DJ67" s="123" t="s">
        <v>448</v>
      </c>
      <c r="DK67" s="9">
        <v>2</v>
      </c>
      <c r="DL67" s="7"/>
      <c r="DM67" s="113"/>
      <c r="DN67" s="7"/>
      <c r="DO67" s="7"/>
      <c r="DP67" s="7"/>
      <c r="DQ67" s="7"/>
      <c r="DR67" s="11" t="s">
        <v>38</v>
      </c>
      <c r="DS67" s="11" t="s">
        <v>38</v>
      </c>
      <c r="DT67" s="11" t="s">
        <v>38</v>
      </c>
      <c r="DU67" s="11" t="s">
        <v>38</v>
      </c>
      <c r="DV67" s="11" t="s">
        <v>38</v>
      </c>
      <c r="DW67" s="11" t="s">
        <v>38</v>
      </c>
      <c r="DX67" s="11" t="s">
        <v>38</v>
      </c>
      <c r="DY67" s="11" t="s">
        <v>38</v>
      </c>
      <c r="DZ67" s="11" t="s">
        <v>38</v>
      </c>
      <c r="EA67" s="11" t="s">
        <v>38</v>
      </c>
      <c r="EB67" s="7"/>
      <c r="EC67" s="114"/>
      <c r="ED67" s="114"/>
      <c r="EE67" s="114"/>
      <c r="EF67" s="7"/>
      <c r="EG67" s="7"/>
      <c r="EH67" s="7"/>
      <c r="EI67" s="7"/>
      <c r="EJ67" s="7"/>
      <c r="EK67" s="115"/>
      <c r="EL67" s="116"/>
      <c r="EM67" s="7"/>
      <c r="EN67" s="116"/>
      <c r="EO67" s="116"/>
      <c r="EP67" s="557"/>
      <c r="EQ67" s="114"/>
      <c r="ER67" s="485">
        <v>10729</v>
      </c>
      <c r="ES67" s="672">
        <v>75</v>
      </c>
      <c r="ET67" s="672">
        <v>9499</v>
      </c>
      <c r="EU67" s="672">
        <v>4000</v>
      </c>
      <c r="EV67" s="672">
        <v>38220</v>
      </c>
      <c r="EW67" s="673">
        <v>1186</v>
      </c>
      <c r="EX67" s="674">
        <f t="shared" ref="EX67:EX76" si="49">EW67/EU67*EV67/ES67</f>
        <v>151.09639999999999</v>
      </c>
      <c r="EY67" s="489">
        <f t="shared" ref="EY67:EY76" si="50">L67*EX67</f>
        <v>1662.0603999999998</v>
      </c>
      <c r="EZ67" s="598"/>
      <c r="FA67" s="598"/>
      <c r="FB67" s="598"/>
      <c r="FC67" s="598"/>
      <c r="FD67" s="675"/>
      <c r="FE67" s="623"/>
      <c r="FF67" s="623"/>
      <c r="FG67" s="676"/>
      <c r="FH67" s="615"/>
      <c r="FI67" s="612"/>
      <c r="FJ67" s="616"/>
      <c r="FK67" s="677"/>
      <c r="FL67" s="114"/>
      <c r="FM67" s="7"/>
      <c r="FN67" s="145">
        <f t="shared" ref="FN67:FN98" si="51">AC67/1000</f>
        <v>0.16700000000000001</v>
      </c>
      <c r="FO67" s="114"/>
      <c r="FP67" s="43">
        <f t="shared" ref="FP67:FP76" si="52">EW67*100/ET67</f>
        <v>12.485524792083377</v>
      </c>
      <c r="FQ67" s="146">
        <f t="shared" ref="FQ67:FQ76" si="53">EX67/1000</f>
        <v>0.15109639999999999</v>
      </c>
      <c r="FR67" s="147"/>
      <c r="FS67" s="148"/>
      <c r="FT67" s="112"/>
      <c r="FU67" s="49"/>
      <c r="FV67" s="112"/>
      <c r="FW67" s="112"/>
      <c r="FX67" s="262"/>
      <c r="FY67" s="152"/>
      <c r="FZ67" s="263"/>
      <c r="GA67" s="163"/>
      <c r="GB67" s="264"/>
      <c r="GC67" s="156"/>
      <c r="GD67" s="156"/>
      <c r="GE67" s="156"/>
      <c r="GF67" s="156"/>
      <c r="GG67" s="156"/>
      <c r="GH67" s="156"/>
      <c r="GI67" s="156"/>
      <c r="GJ67" s="156"/>
      <c r="GK67" s="156"/>
      <c r="GL67" s="156"/>
      <c r="GM67" s="156"/>
      <c r="GN67" s="156"/>
      <c r="GO67" s="156"/>
      <c r="GP67" s="156"/>
      <c r="GQ67" s="156"/>
      <c r="GR67" s="156"/>
      <c r="GS67" s="156"/>
      <c r="GT67" s="156"/>
      <c r="GU67" s="156"/>
      <c r="GV67" s="156"/>
      <c r="GW67" s="156"/>
      <c r="GX67" s="156"/>
      <c r="GY67" s="156"/>
      <c r="GZ67" s="156"/>
      <c r="HA67" s="156"/>
      <c r="HB67" s="156"/>
      <c r="HC67" s="156"/>
      <c r="HD67" s="156"/>
      <c r="HE67" s="156"/>
      <c r="HF67" s="156"/>
      <c r="HG67" s="156"/>
      <c r="HH67" s="156"/>
      <c r="HI67" s="156"/>
      <c r="HJ67" s="156"/>
      <c r="HK67" s="156"/>
      <c r="HL67" s="156"/>
      <c r="HM67" s="156"/>
      <c r="HN67" s="156"/>
      <c r="HO67" s="156"/>
      <c r="HP67" s="156"/>
      <c r="HQ67" s="156"/>
      <c r="HR67" s="156"/>
      <c r="HS67" s="156"/>
      <c r="HT67" s="156"/>
      <c r="HU67" s="156"/>
      <c r="HV67" s="156"/>
      <c r="HW67" s="156"/>
    </row>
    <row r="68" spans="1:231" x14ac:dyDescent="0.3">
      <c r="A68" s="7">
        <v>175</v>
      </c>
      <c r="B68" s="7">
        <f>COUNTIFS($D$3:D68,D68,$F$3:F68,F68)</f>
        <v>2</v>
      </c>
      <c r="C68" s="14">
        <v>10803</v>
      </c>
      <c r="D68" s="443" t="s">
        <v>1110</v>
      </c>
      <c r="E68" s="16" t="s">
        <v>516</v>
      </c>
      <c r="F68" s="16">
        <v>5712091671</v>
      </c>
      <c r="G68" s="11">
        <v>62</v>
      </c>
      <c r="H68" s="16" t="s">
        <v>1111</v>
      </c>
      <c r="I68" s="54" t="s">
        <v>511</v>
      </c>
      <c r="J68" s="19" t="s">
        <v>35</v>
      </c>
      <c r="K68" s="16" t="s">
        <v>36</v>
      </c>
      <c r="L68" s="20">
        <v>36</v>
      </c>
      <c r="M68" s="16" t="s">
        <v>674</v>
      </c>
      <c r="N68" s="16" t="s">
        <v>38</v>
      </c>
      <c r="O68" s="20"/>
      <c r="P68" s="20" t="s">
        <v>595</v>
      </c>
      <c r="Q68" s="169" t="s">
        <v>749</v>
      </c>
      <c r="R68" s="169"/>
      <c r="S68" s="228"/>
      <c r="T68" s="228"/>
      <c r="U68" s="228"/>
      <c r="V68" s="229" t="s">
        <v>498</v>
      </c>
      <c r="W68" s="229"/>
      <c r="X68" s="617"/>
      <c r="Y68" s="447"/>
      <c r="Z68" s="451"/>
      <c r="AA68" s="452" t="s">
        <v>503</v>
      </c>
      <c r="AB68" s="11"/>
      <c r="AC68" s="681">
        <v>70</v>
      </c>
      <c r="AD68" s="670">
        <v>2500</v>
      </c>
      <c r="AE68" s="215"/>
      <c r="AF68" s="215"/>
      <c r="AG68" s="215" t="s">
        <v>128</v>
      </c>
      <c r="AH68" s="37">
        <v>300</v>
      </c>
      <c r="AI68" s="7"/>
      <c r="AJ68" s="7"/>
      <c r="AK68" s="37"/>
      <c r="AL68" s="7"/>
      <c r="AM68" s="7"/>
      <c r="AN68" s="7"/>
      <c r="AO68" s="411">
        <v>28.3</v>
      </c>
      <c r="AP68" s="39">
        <v>67.900000000000006</v>
      </c>
      <c r="AQ68" s="40">
        <v>3.1</v>
      </c>
      <c r="AR68" s="41">
        <f t="shared" si="38"/>
        <v>99.3</v>
      </c>
      <c r="AS68" s="42">
        <f t="shared" si="39"/>
        <v>0.41678939617083943</v>
      </c>
      <c r="AT68" s="43">
        <f t="shared" si="40"/>
        <v>1.2920471281296022</v>
      </c>
      <c r="AU68" s="44">
        <f t="shared" si="41"/>
        <v>0.39859154929577467</v>
      </c>
      <c r="AV68" s="45">
        <v>26.319000000000003</v>
      </c>
      <c r="AW68" s="45">
        <f t="shared" si="42"/>
        <v>93</v>
      </c>
      <c r="AX68" s="46">
        <v>0.56600000000000006</v>
      </c>
      <c r="AY68" s="45">
        <v>2</v>
      </c>
      <c r="AZ68" s="7" t="s">
        <v>121</v>
      </c>
      <c r="BA68" s="47">
        <v>57.8</v>
      </c>
      <c r="BB68" s="48" t="s">
        <v>121</v>
      </c>
      <c r="BC68" s="49">
        <v>0.1</v>
      </c>
      <c r="BD68" s="49"/>
      <c r="BE68" s="7"/>
      <c r="BF68" s="7"/>
      <c r="BG68" s="7"/>
      <c r="BH68" s="7"/>
      <c r="BI68" s="48"/>
      <c r="BJ68" s="7">
        <v>29</v>
      </c>
      <c r="BK68" s="7">
        <v>71</v>
      </c>
      <c r="BL68" s="78">
        <f t="shared" si="31"/>
        <v>0.40845070422535212</v>
      </c>
      <c r="BM68" s="79">
        <v>0.1</v>
      </c>
      <c r="BN68" s="80">
        <f t="shared" si="43"/>
        <v>0.35335689045936397</v>
      </c>
      <c r="BO68" s="7" t="s">
        <v>121</v>
      </c>
      <c r="BP68" s="7">
        <v>57.7</v>
      </c>
      <c r="BQ68" s="48">
        <v>37.1</v>
      </c>
      <c r="BR68" s="81"/>
      <c r="BS68" s="80">
        <f t="shared" si="26"/>
        <v>63.199999999999996</v>
      </c>
      <c r="BT68" s="49">
        <v>93.1</v>
      </c>
      <c r="BU68" s="49">
        <v>19120</v>
      </c>
      <c r="BV68" s="80">
        <f t="shared" si="44"/>
        <v>6.9000000000000057</v>
      </c>
      <c r="BW68" s="561">
        <f t="shared" si="32"/>
        <v>66.949400000000011</v>
      </c>
      <c r="BX68" s="49">
        <v>41.3</v>
      </c>
      <c r="BY68" s="84">
        <f t="shared" si="45"/>
        <v>28.0427</v>
      </c>
      <c r="BZ68" s="49">
        <v>21.9</v>
      </c>
      <c r="CA68" s="84">
        <f t="shared" si="46"/>
        <v>14.870100000000001</v>
      </c>
      <c r="CB68" s="49">
        <v>35.4</v>
      </c>
      <c r="CC68" s="84">
        <f t="shared" si="47"/>
        <v>24.036600000000004</v>
      </c>
      <c r="CD68" s="49">
        <v>1</v>
      </c>
      <c r="CE68" s="7"/>
      <c r="CF68" s="7"/>
      <c r="CG68" s="7"/>
      <c r="CH68" s="7"/>
      <c r="CI68" s="7"/>
      <c r="CJ68" s="7"/>
      <c r="CK68" s="7"/>
      <c r="CL68" s="45">
        <f t="shared" si="48"/>
        <v>1.8858447488584476</v>
      </c>
      <c r="CM68" s="7"/>
      <c r="CN68" s="7"/>
      <c r="CO68" s="618"/>
      <c r="CP68" s="13"/>
      <c r="CQ68" s="13"/>
      <c r="CR68" s="13"/>
      <c r="CS68" s="13"/>
      <c r="CT68" s="13"/>
      <c r="CU68" s="13"/>
      <c r="CV68" s="634"/>
      <c r="CW68" s="36"/>
      <c r="CX68" s="7"/>
      <c r="CY68" s="7"/>
      <c r="CZ68" s="121">
        <v>3</v>
      </c>
      <c r="DA68" s="7" t="s">
        <v>884</v>
      </c>
      <c r="DB68" s="111" t="s">
        <v>884</v>
      </c>
      <c r="DC68" s="251"/>
      <c r="DD68" s="112" t="s">
        <v>1058</v>
      </c>
      <c r="DE68" s="11"/>
      <c r="DF68" s="11"/>
      <c r="DG68" s="11"/>
      <c r="DH68" s="11"/>
      <c r="DI68" s="10" t="s">
        <v>297</v>
      </c>
      <c r="DJ68" s="7" t="s">
        <v>128</v>
      </c>
      <c r="DK68" s="9">
        <v>2</v>
      </c>
      <c r="DL68" s="7"/>
      <c r="DM68" s="49"/>
      <c r="DN68" s="7"/>
      <c r="DO68" s="7"/>
      <c r="DP68" s="7"/>
      <c r="DQ68" s="7"/>
      <c r="DR68" s="11" t="s">
        <v>38</v>
      </c>
      <c r="DS68" s="11" t="s">
        <v>38</v>
      </c>
      <c r="DT68" s="11" t="s">
        <v>38</v>
      </c>
      <c r="DU68" s="11" t="s">
        <v>38</v>
      </c>
      <c r="DV68" s="11" t="s">
        <v>38</v>
      </c>
      <c r="DW68" s="11" t="s">
        <v>38</v>
      </c>
      <c r="DX68" s="11" t="s">
        <v>38</v>
      </c>
      <c r="DY68" s="11" t="s">
        <v>38</v>
      </c>
      <c r="DZ68" s="11" t="s">
        <v>38</v>
      </c>
      <c r="EA68" s="11" t="s">
        <v>38</v>
      </c>
      <c r="EB68" s="7"/>
      <c r="EC68" s="114"/>
      <c r="ED68" s="114"/>
      <c r="EE68" s="114"/>
      <c r="EF68" s="7"/>
      <c r="EG68" s="7">
        <v>3</v>
      </c>
      <c r="EH68" s="7"/>
      <c r="EI68" s="7"/>
      <c r="EJ68" s="7"/>
      <c r="EK68" s="115"/>
      <c r="EL68" s="116"/>
      <c r="EM68" s="7"/>
      <c r="EN68" s="116"/>
      <c r="EO68" s="116"/>
      <c r="EP68" s="114"/>
      <c r="EQ68" s="114"/>
      <c r="ER68" s="485">
        <v>10803</v>
      </c>
      <c r="ES68" s="696">
        <v>75</v>
      </c>
      <c r="ET68" s="696">
        <v>2274</v>
      </c>
      <c r="EU68" s="696">
        <v>4000</v>
      </c>
      <c r="EV68" s="696">
        <v>38220</v>
      </c>
      <c r="EW68" s="697">
        <v>428</v>
      </c>
      <c r="EX68" s="698">
        <f t="shared" si="49"/>
        <v>54.527200000000001</v>
      </c>
      <c r="EY68" s="436">
        <f t="shared" si="50"/>
        <v>1962.9792</v>
      </c>
      <c r="EZ68" s="577"/>
      <c r="FA68" s="577"/>
      <c r="FB68" s="577"/>
      <c r="FC68" s="577"/>
      <c r="FD68" s="699"/>
      <c r="FE68" s="460"/>
      <c r="FF68" s="460"/>
      <c r="FG68" s="700"/>
      <c r="FH68" s="612"/>
      <c r="FI68" s="612"/>
      <c r="FJ68" s="616"/>
      <c r="FK68" s="677"/>
      <c r="FL68" s="114"/>
      <c r="FM68" s="7"/>
      <c r="FN68" s="145">
        <f t="shared" si="51"/>
        <v>7.0000000000000007E-2</v>
      </c>
      <c r="FO68" s="114"/>
      <c r="FP68" s="43">
        <f t="shared" si="52"/>
        <v>18.821459982409852</v>
      </c>
      <c r="FQ68" s="146">
        <f t="shared" si="53"/>
        <v>5.4527199999999998E-2</v>
      </c>
      <c r="FR68" s="147"/>
      <c r="FS68" s="148"/>
      <c r="FT68" s="149"/>
      <c r="FU68" s="150"/>
      <c r="FV68" s="149"/>
      <c r="FW68" s="149"/>
      <c r="FX68" s="151"/>
      <c r="FY68" s="152"/>
      <c r="FZ68" s="153"/>
      <c r="GA68" s="154"/>
      <c r="GB68" s="155"/>
      <c r="GC68" s="156"/>
      <c r="GD68" s="156"/>
      <c r="GE68" s="156"/>
      <c r="GF68" s="156"/>
      <c r="GG68" s="156"/>
      <c r="GH68" s="156"/>
      <c r="GI68" s="156"/>
      <c r="GJ68" s="156"/>
      <c r="GK68" s="156"/>
      <c r="GL68" s="156"/>
      <c r="GM68" s="156"/>
      <c r="GN68" s="156"/>
      <c r="GO68" s="156"/>
      <c r="GP68" s="156"/>
      <c r="GQ68" s="156"/>
      <c r="GR68" s="156"/>
      <c r="GS68" s="156"/>
      <c r="GT68" s="156"/>
      <c r="GU68" s="156"/>
      <c r="GV68" s="156"/>
      <c r="GW68" s="156"/>
      <c r="GX68" s="156"/>
      <c r="GY68" s="156"/>
      <c r="GZ68" s="156"/>
      <c r="HA68" s="156"/>
      <c r="HB68" s="156"/>
      <c r="HC68" s="156"/>
      <c r="HD68" s="156"/>
      <c r="HE68" s="156"/>
      <c r="HF68" s="156"/>
      <c r="HG68" s="156"/>
      <c r="HH68" s="156"/>
      <c r="HI68" s="156"/>
      <c r="HJ68" s="156"/>
      <c r="HK68" s="156"/>
      <c r="HL68" s="156"/>
      <c r="HM68" s="156"/>
      <c r="HN68" s="156"/>
      <c r="HO68" s="156"/>
      <c r="HP68" s="156"/>
      <c r="HQ68" s="156"/>
      <c r="HR68" s="156"/>
      <c r="HS68" s="156"/>
      <c r="HT68" s="156"/>
      <c r="HU68" s="156"/>
      <c r="HV68" s="156"/>
      <c r="HW68" s="156"/>
    </row>
    <row r="69" spans="1:231" x14ac:dyDescent="0.3">
      <c r="A69" s="7">
        <v>177</v>
      </c>
      <c r="B69" s="7">
        <f>COUNTIFS($D$3:D69,D69,$F$3:F69,F69)</f>
        <v>1</v>
      </c>
      <c r="C69" s="442">
        <v>10810</v>
      </c>
      <c r="D69" s="443" t="s">
        <v>1007</v>
      </c>
      <c r="E69" s="16" t="s">
        <v>34</v>
      </c>
      <c r="F69" s="16">
        <v>6754190234</v>
      </c>
      <c r="G69" s="11">
        <v>52</v>
      </c>
      <c r="H69" s="16" t="s">
        <v>1008</v>
      </c>
      <c r="I69" s="54" t="s">
        <v>511</v>
      </c>
      <c r="J69" s="19" t="s">
        <v>35</v>
      </c>
      <c r="K69" s="16" t="s">
        <v>36</v>
      </c>
      <c r="L69" s="20">
        <v>21</v>
      </c>
      <c r="M69" s="16" t="s">
        <v>618</v>
      </c>
      <c r="N69" s="16" t="s">
        <v>435</v>
      </c>
      <c r="O69" s="20"/>
      <c r="P69" s="20" t="s">
        <v>595</v>
      </c>
      <c r="Q69" s="169" t="s">
        <v>749</v>
      </c>
      <c r="R69" s="169"/>
      <c r="S69" s="228"/>
      <c r="T69" s="228"/>
      <c r="U69" s="228"/>
      <c r="V69" s="229" t="s">
        <v>498</v>
      </c>
      <c r="W69" s="230"/>
      <c r="X69" s="228"/>
      <c r="Y69" s="180"/>
      <c r="Z69" s="182"/>
      <c r="AA69" s="20" t="s">
        <v>120</v>
      </c>
      <c r="AB69" s="11"/>
      <c r="AC69" s="231">
        <v>24.7</v>
      </c>
      <c r="AD69" s="177">
        <v>519</v>
      </c>
      <c r="AE69" s="20"/>
      <c r="AF69" s="20"/>
      <c r="AG69" s="20" t="s">
        <v>444</v>
      </c>
      <c r="AH69" s="556">
        <v>100</v>
      </c>
      <c r="AI69" s="7"/>
      <c r="AJ69" s="7"/>
      <c r="AK69" s="37"/>
      <c r="AL69" s="7"/>
      <c r="AM69" s="7"/>
      <c r="AN69" s="7"/>
      <c r="AO69" s="411">
        <v>19.2</v>
      </c>
      <c r="AP69" s="39">
        <v>75</v>
      </c>
      <c r="AQ69" s="40">
        <v>3.8</v>
      </c>
      <c r="AR69" s="41">
        <f t="shared" si="38"/>
        <v>98</v>
      </c>
      <c r="AS69" s="42">
        <f t="shared" si="39"/>
        <v>0.25600000000000001</v>
      </c>
      <c r="AT69" s="43">
        <f t="shared" si="40"/>
        <v>0.9728</v>
      </c>
      <c r="AU69" s="44">
        <f t="shared" si="41"/>
        <v>0.24365482233502539</v>
      </c>
      <c r="AV69" s="45">
        <v>17.2224</v>
      </c>
      <c r="AW69" s="45">
        <f t="shared" si="42"/>
        <v>89.7</v>
      </c>
      <c r="AX69" s="46">
        <v>1.0175999999999998</v>
      </c>
      <c r="AY69" s="45">
        <v>5.3</v>
      </c>
      <c r="AZ69" s="7" t="s">
        <v>121</v>
      </c>
      <c r="BA69" s="47">
        <v>55.6</v>
      </c>
      <c r="BB69" s="48" t="s">
        <v>121</v>
      </c>
      <c r="BC69" s="49">
        <v>0.1</v>
      </c>
      <c r="BD69" s="49"/>
      <c r="BE69" s="7"/>
      <c r="BF69" s="7"/>
      <c r="BG69" s="7"/>
      <c r="BH69" s="7"/>
      <c r="BI69" s="48"/>
      <c r="BJ69" s="7">
        <v>95.7</v>
      </c>
      <c r="BK69" s="7">
        <v>4.3</v>
      </c>
      <c r="BL69" s="78">
        <f t="shared" si="31"/>
        <v>22.255813953488374</v>
      </c>
      <c r="BM69" s="79">
        <v>0</v>
      </c>
      <c r="BN69" s="80">
        <f t="shared" si="43"/>
        <v>0</v>
      </c>
      <c r="BO69" s="7" t="s">
        <v>121</v>
      </c>
      <c r="BP69" s="7">
        <v>31.3</v>
      </c>
      <c r="BQ69" s="48" t="s">
        <v>121</v>
      </c>
      <c r="BR69" s="81"/>
      <c r="BS69" s="80">
        <f t="shared" si="26"/>
        <v>83.5</v>
      </c>
      <c r="BT69" s="49">
        <v>97.6</v>
      </c>
      <c r="BU69" s="49">
        <v>11273</v>
      </c>
      <c r="BV69" s="80">
        <f t="shared" si="44"/>
        <v>2.4000000000000057</v>
      </c>
      <c r="BW69" s="561">
        <f t="shared" si="32"/>
        <v>72.599999999999994</v>
      </c>
      <c r="BX69" s="49">
        <v>53.6</v>
      </c>
      <c r="BY69" s="84">
        <f t="shared" si="45"/>
        <v>40.200000000000003</v>
      </c>
      <c r="BZ69" s="49">
        <v>29.9</v>
      </c>
      <c r="CA69" s="84">
        <f t="shared" si="46"/>
        <v>22.425000000000001</v>
      </c>
      <c r="CB69" s="49">
        <v>13.3</v>
      </c>
      <c r="CC69" s="84">
        <f t="shared" si="47"/>
        <v>9.9749999999999996</v>
      </c>
      <c r="CD69" s="49">
        <v>1.2</v>
      </c>
      <c r="CE69" s="7"/>
      <c r="CF69" s="7"/>
      <c r="CG69" s="7"/>
      <c r="CH69" s="7"/>
      <c r="CI69" s="7"/>
      <c r="CJ69" s="7"/>
      <c r="CK69" s="7"/>
      <c r="CL69" s="45">
        <f t="shared" si="48"/>
        <v>1.7926421404682276</v>
      </c>
      <c r="CM69" s="7"/>
      <c r="CN69" s="7"/>
      <c r="CO69" s="618"/>
      <c r="CP69" s="13"/>
      <c r="CQ69" s="13"/>
      <c r="CR69" s="13"/>
      <c r="CS69" s="13"/>
      <c r="CT69" s="13"/>
      <c r="CU69" s="13"/>
      <c r="CV69" s="634"/>
      <c r="CW69" s="36"/>
      <c r="CX69" s="7"/>
      <c r="CY69" s="7"/>
      <c r="CZ69" s="121">
        <v>3</v>
      </c>
      <c r="DA69" s="7" t="s">
        <v>17</v>
      </c>
      <c r="DB69" s="111" t="s">
        <v>17</v>
      </c>
      <c r="DC69" s="251"/>
      <c r="DD69" s="112" t="s">
        <v>901</v>
      </c>
      <c r="DE69" s="11"/>
      <c r="DF69" s="11"/>
      <c r="DG69" s="11"/>
      <c r="DH69" s="11"/>
      <c r="DI69" s="10" t="s">
        <v>294</v>
      </c>
      <c r="DJ69" s="7" t="s">
        <v>444</v>
      </c>
      <c r="DK69" s="9">
        <v>2</v>
      </c>
      <c r="DL69" s="7"/>
      <c r="DM69" s="49"/>
      <c r="DN69" s="7"/>
      <c r="DO69" s="7"/>
      <c r="DP69" s="7"/>
      <c r="DQ69" s="7"/>
      <c r="DR69" s="11" t="s">
        <v>38</v>
      </c>
      <c r="DS69" s="11" t="s">
        <v>38</v>
      </c>
      <c r="DT69" s="11" t="s">
        <v>38</v>
      </c>
      <c r="DU69" s="11" t="s">
        <v>38</v>
      </c>
      <c r="DV69" s="11" t="s">
        <v>38</v>
      </c>
      <c r="DW69" s="11" t="s">
        <v>38</v>
      </c>
      <c r="DX69" s="11" t="s">
        <v>38</v>
      </c>
      <c r="DY69" s="11" t="s">
        <v>38</v>
      </c>
      <c r="DZ69" s="11" t="s">
        <v>38</v>
      </c>
      <c r="EA69" s="11" t="s">
        <v>38</v>
      </c>
      <c r="EB69" s="7"/>
      <c r="EC69" s="114"/>
      <c r="ED69" s="114"/>
      <c r="EE69" s="114"/>
      <c r="EF69" s="7"/>
      <c r="EG69" s="7"/>
      <c r="EH69" s="7"/>
      <c r="EI69" s="7"/>
      <c r="EJ69" s="7"/>
      <c r="EK69" s="115"/>
      <c r="EL69" s="116"/>
      <c r="EM69" s="7"/>
      <c r="EN69" s="116"/>
      <c r="EO69" s="116"/>
      <c r="EP69" s="114"/>
      <c r="EQ69" s="114"/>
      <c r="ER69" s="461">
        <v>10810</v>
      </c>
      <c r="ES69" s="462">
        <v>75</v>
      </c>
      <c r="ET69" s="462">
        <v>6883</v>
      </c>
      <c r="EU69" s="462">
        <v>3992</v>
      </c>
      <c r="EV69" s="462">
        <v>38220</v>
      </c>
      <c r="EW69" s="463">
        <v>204</v>
      </c>
      <c r="EX69" s="464">
        <f t="shared" si="49"/>
        <v>26.041683366733469</v>
      </c>
      <c r="EY69" s="436">
        <f t="shared" si="50"/>
        <v>546.87535070140291</v>
      </c>
      <c r="EZ69" s="577"/>
      <c r="FA69" s="220"/>
      <c r="FB69" s="220"/>
      <c r="FC69" s="220"/>
      <c r="FD69" s="713"/>
      <c r="FE69" s="714"/>
      <c r="FF69" s="714"/>
      <c r="FG69" s="661"/>
      <c r="FH69" s="612"/>
      <c r="FI69" s="612"/>
      <c r="FJ69" s="616"/>
      <c r="FK69" s="219"/>
      <c r="FL69" s="114"/>
      <c r="FM69" s="7"/>
      <c r="FN69" s="145">
        <f t="shared" si="51"/>
        <v>2.47E-2</v>
      </c>
      <c r="FO69" s="114"/>
      <c r="FP69" s="43">
        <f t="shared" si="52"/>
        <v>2.9638239139909923</v>
      </c>
      <c r="FQ69" s="146">
        <f t="shared" si="53"/>
        <v>2.6041683366733469E-2</v>
      </c>
      <c r="FR69" s="147"/>
      <c r="FS69" s="148"/>
      <c r="FT69" s="149"/>
      <c r="FU69" s="150"/>
      <c r="FV69" s="149"/>
      <c r="FW69" s="149"/>
      <c r="FX69" s="151"/>
      <c r="FY69" s="152"/>
      <c r="FZ69" s="153"/>
      <c r="GA69" s="154"/>
      <c r="GB69" s="155"/>
      <c r="GC69" s="156"/>
      <c r="GD69" s="156"/>
      <c r="GE69" s="156"/>
      <c r="GF69" s="156"/>
      <c r="GG69" s="156"/>
      <c r="GH69" s="156"/>
      <c r="GI69" s="156"/>
      <c r="GJ69" s="156"/>
      <c r="GK69" s="156"/>
      <c r="GL69" s="156"/>
      <c r="GM69" s="156"/>
      <c r="GN69" s="156"/>
      <c r="GO69" s="156"/>
      <c r="GP69" s="156"/>
      <c r="GQ69" s="156"/>
      <c r="GR69" s="156"/>
      <c r="GS69" s="156"/>
      <c r="GT69" s="156"/>
      <c r="GU69" s="156"/>
      <c r="GV69" s="156"/>
      <c r="GW69" s="156"/>
      <c r="GX69" s="156"/>
      <c r="GY69" s="156"/>
      <c r="GZ69" s="156"/>
      <c r="HA69" s="156"/>
      <c r="HB69" s="156"/>
      <c r="HC69" s="156"/>
      <c r="HD69" s="156"/>
      <c r="HE69" s="156"/>
      <c r="HF69" s="156"/>
      <c r="HG69" s="156"/>
      <c r="HH69" s="156"/>
      <c r="HI69" s="156"/>
      <c r="HJ69" s="156"/>
      <c r="HK69" s="156"/>
      <c r="HL69" s="156"/>
      <c r="HM69" s="156"/>
      <c r="HN69" s="156"/>
      <c r="HO69" s="156"/>
      <c r="HP69" s="156"/>
      <c r="HQ69" s="156"/>
      <c r="HR69" s="156"/>
      <c r="HS69" s="156"/>
      <c r="HT69" s="156"/>
      <c r="HU69" s="156"/>
      <c r="HV69" s="156"/>
      <c r="HW69" s="156"/>
    </row>
    <row r="70" spans="1:231" x14ac:dyDescent="0.3">
      <c r="A70" s="7">
        <v>179</v>
      </c>
      <c r="B70" s="7">
        <f>COUNTIFS($D$3:D70,D70,$F$3:F70,F70)</f>
        <v>1</v>
      </c>
      <c r="C70" s="442">
        <v>10815</v>
      </c>
      <c r="D70" s="443" t="s">
        <v>1115</v>
      </c>
      <c r="E70" s="16" t="s">
        <v>636</v>
      </c>
      <c r="F70" s="16">
        <v>6403301223</v>
      </c>
      <c r="G70" s="11">
        <v>55</v>
      </c>
      <c r="H70" s="16" t="s">
        <v>1116</v>
      </c>
      <c r="I70" s="54" t="s">
        <v>1117</v>
      </c>
      <c r="J70" s="19" t="s">
        <v>35</v>
      </c>
      <c r="K70" s="16" t="s">
        <v>36</v>
      </c>
      <c r="L70" s="20">
        <v>33</v>
      </c>
      <c r="M70" s="16" t="s">
        <v>618</v>
      </c>
      <c r="N70" s="16" t="s">
        <v>38</v>
      </c>
      <c r="O70" s="20"/>
      <c r="P70" s="20" t="s">
        <v>595</v>
      </c>
      <c r="Q70" s="169" t="s">
        <v>749</v>
      </c>
      <c r="R70" s="169"/>
      <c r="S70" s="228"/>
      <c r="T70" s="228"/>
      <c r="U70" s="228"/>
      <c r="V70" s="229" t="s">
        <v>498</v>
      </c>
      <c r="W70" s="229"/>
      <c r="X70" s="617"/>
      <c r="Y70" s="447"/>
      <c r="Z70" s="182"/>
      <c r="AA70" s="20" t="s">
        <v>120</v>
      </c>
      <c r="AB70" s="11"/>
      <c r="AC70" s="633">
        <v>171.3</v>
      </c>
      <c r="AD70" s="449">
        <v>5700</v>
      </c>
      <c r="AE70" s="11"/>
      <c r="AF70" s="11"/>
      <c r="AG70" s="58" t="s">
        <v>128</v>
      </c>
      <c r="AH70" s="556">
        <v>600</v>
      </c>
      <c r="AI70" s="114"/>
      <c r="AJ70" s="7"/>
      <c r="AK70" s="37"/>
      <c r="AL70" s="7"/>
      <c r="AM70" s="7"/>
      <c r="AN70" s="7"/>
      <c r="AO70" s="411">
        <v>25.9</v>
      </c>
      <c r="AP70" s="39">
        <v>67.5</v>
      </c>
      <c r="AQ70" s="40">
        <v>4.9000000000000004</v>
      </c>
      <c r="AR70" s="41">
        <f t="shared" si="38"/>
        <v>98.300000000000011</v>
      </c>
      <c r="AS70" s="42">
        <f t="shared" si="39"/>
        <v>0.38370370370370366</v>
      </c>
      <c r="AT70" s="43">
        <f t="shared" si="40"/>
        <v>1.8801481481481481</v>
      </c>
      <c r="AU70" s="44">
        <f t="shared" si="41"/>
        <v>0.3577348066298342</v>
      </c>
      <c r="AV70" s="45">
        <v>24.0352</v>
      </c>
      <c r="AW70" s="45">
        <f t="shared" si="42"/>
        <v>92.8</v>
      </c>
      <c r="AX70" s="46">
        <v>0.56980000000000008</v>
      </c>
      <c r="AY70" s="45">
        <v>2.2000000000000002</v>
      </c>
      <c r="AZ70" s="7" t="s">
        <v>121</v>
      </c>
      <c r="BA70" s="47">
        <v>77.400000000000006</v>
      </c>
      <c r="BB70" s="48" t="s">
        <v>121</v>
      </c>
      <c r="BC70" s="49">
        <v>7.0000000000000007E-2</v>
      </c>
      <c r="BD70" s="49"/>
      <c r="BE70" s="7"/>
      <c r="BF70" s="7"/>
      <c r="BG70" s="7"/>
      <c r="BH70" s="7"/>
      <c r="BI70" s="48"/>
      <c r="BJ70" s="7">
        <v>39.9</v>
      </c>
      <c r="BK70" s="7">
        <v>60</v>
      </c>
      <c r="BL70" s="195">
        <f t="shared" si="31"/>
        <v>0.66499999999999992</v>
      </c>
      <c r="BM70" s="79">
        <v>0</v>
      </c>
      <c r="BN70" s="80">
        <f t="shared" si="43"/>
        <v>0</v>
      </c>
      <c r="BO70" s="7" t="s">
        <v>121</v>
      </c>
      <c r="BP70" s="7">
        <v>54.7</v>
      </c>
      <c r="BQ70" s="48">
        <v>63.8</v>
      </c>
      <c r="BR70" s="81"/>
      <c r="BS70" s="80">
        <f t="shared" ref="BS70:BS101" si="54">BX70+BZ70</f>
        <v>56.9</v>
      </c>
      <c r="BT70" s="49">
        <v>92.4</v>
      </c>
      <c r="BU70" s="49">
        <v>10364</v>
      </c>
      <c r="BV70" s="80">
        <f t="shared" si="44"/>
        <v>7.5999999999999943</v>
      </c>
      <c r="BW70" s="346">
        <f t="shared" si="32"/>
        <v>65.88</v>
      </c>
      <c r="BX70" s="49">
        <v>31.9</v>
      </c>
      <c r="BY70" s="84">
        <f t="shared" si="45"/>
        <v>21.532499999999999</v>
      </c>
      <c r="BZ70" s="49">
        <v>25</v>
      </c>
      <c r="CA70" s="84">
        <f t="shared" si="46"/>
        <v>16.875</v>
      </c>
      <c r="CB70" s="49">
        <v>40.700000000000003</v>
      </c>
      <c r="CC70" s="84">
        <f t="shared" si="47"/>
        <v>27.4725</v>
      </c>
      <c r="CD70" s="49">
        <v>0.24</v>
      </c>
      <c r="CE70" s="7"/>
      <c r="CF70" s="7"/>
      <c r="CG70" s="7"/>
      <c r="CH70" s="7"/>
      <c r="CI70" s="7"/>
      <c r="CJ70" s="7"/>
      <c r="CK70" s="7"/>
      <c r="CL70" s="45">
        <f t="shared" si="48"/>
        <v>1.276</v>
      </c>
      <c r="CM70" s="7"/>
      <c r="CN70" s="7"/>
      <c r="CO70" s="618"/>
      <c r="CP70" s="13"/>
      <c r="CQ70" s="13"/>
      <c r="CR70" s="13"/>
      <c r="CS70" s="13"/>
      <c r="CT70" s="13"/>
      <c r="CU70" s="13"/>
      <c r="CV70" s="634"/>
      <c r="CW70" s="36"/>
      <c r="CX70" s="7"/>
      <c r="CY70" s="7"/>
      <c r="CZ70" s="7"/>
      <c r="DA70" s="7" t="s">
        <v>884</v>
      </c>
      <c r="DB70" s="111" t="s">
        <v>884</v>
      </c>
      <c r="DC70" s="251"/>
      <c r="DD70" s="112" t="s">
        <v>1058</v>
      </c>
      <c r="DE70" s="11"/>
      <c r="DF70" s="11"/>
      <c r="DG70" s="11"/>
      <c r="DH70" s="11"/>
      <c r="DI70" s="10" t="s">
        <v>297</v>
      </c>
      <c r="DJ70" s="123" t="s">
        <v>128</v>
      </c>
      <c r="DK70" s="9">
        <v>2</v>
      </c>
      <c r="DL70" s="7"/>
      <c r="DM70" s="7"/>
      <c r="DN70" s="7"/>
      <c r="DO70" s="7"/>
      <c r="DP70" s="7"/>
      <c r="DQ70" s="7"/>
      <c r="DR70" s="11" t="s">
        <v>38</v>
      </c>
      <c r="DS70" s="11" t="s">
        <v>38</v>
      </c>
      <c r="DT70" s="11" t="s">
        <v>38</v>
      </c>
      <c r="DU70" s="11" t="s">
        <v>38</v>
      </c>
      <c r="DV70" s="11" t="s">
        <v>38</v>
      </c>
      <c r="DW70" s="11" t="s">
        <v>38</v>
      </c>
      <c r="DX70" s="11" t="s">
        <v>38</v>
      </c>
      <c r="DY70" s="11" t="s">
        <v>38</v>
      </c>
      <c r="DZ70" s="11" t="s">
        <v>38</v>
      </c>
      <c r="EA70" s="11" t="s">
        <v>38</v>
      </c>
      <c r="EB70" s="7"/>
      <c r="EC70" s="114"/>
      <c r="ED70" s="114"/>
      <c r="EE70" s="114"/>
      <c r="EF70" s="114"/>
      <c r="EG70" s="7">
        <v>3</v>
      </c>
      <c r="EH70" s="114"/>
      <c r="EI70" s="114"/>
      <c r="EJ70" s="114"/>
      <c r="EK70" s="114"/>
      <c r="EL70" s="114"/>
      <c r="EM70" s="114"/>
      <c r="EN70" s="114"/>
      <c r="EO70" s="114"/>
      <c r="EP70" s="114"/>
      <c r="EQ70" s="114"/>
      <c r="ER70" s="461">
        <v>10815</v>
      </c>
      <c r="ES70" s="462">
        <v>75</v>
      </c>
      <c r="ET70" s="462">
        <v>5430</v>
      </c>
      <c r="EU70" s="462">
        <v>4000</v>
      </c>
      <c r="EV70" s="462">
        <v>38220</v>
      </c>
      <c r="EW70" s="463">
        <v>1262</v>
      </c>
      <c r="EX70" s="464">
        <f t="shared" si="49"/>
        <v>160.77879999999999</v>
      </c>
      <c r="EY70" s="436">
        <f t="shared" si="50"/>
        <v>5305.7003999999997</v>
      </c>
      <c r="EZ70" s="577"/>
      <c r="FA70" s="220"/>
      <c r="FB70" s="220"/>
      <c r="FC70" s="220"/>
      <c r="FD70" s="713"/>
      <c r="FE70" s="714"/>
      <c r="FF70" s="714"/>
      <c r="FG70" s="661"/>
      <c r="FH70" s="612"/>
      <c r="FI70" s="612"/>
      <c r="FJ70" s="616"/>
      <c r="FK70" s="514"/>
      <c r="FL70" s="114"/>
      <c r="FM70" s="7"/>
      <c r="FN70" s="145">
        <f t="shared" si="51"/>
        <v>0.17130000000000001</v>
      </c>
      <c r="FO70" s="114"/>
      <c r="FP70" s="43">
        <f t="shared" si="52"/>
        <v>23.241252302025782</v>
      </c>
      <c r="FQ70" s="146">
        <f t="shared" si="53"/>
        <v>0.1607788</v>
      </c>
      <c r="FR70" s="147"/>
      <c r="FS70" s="114"/>
      <c r="FT70" s="114"/>
      <c r="FU70" s="114"/>
      <c r="FV70" s="114"/>
      <c r="FW70" s="114"/>
      <c r="FX70" s="55"/>
      <c r="FY70" s="152"/>
      <c r="FZ70" s="213"/>
      <c r="GA70" s="11"/>
      <c r="GB70" s="215"/>
      <c r="GC70" s="156"/>
      <c r="GD70" s="156"/>
      <c r="GE70" s="156"/>
      <c r="GF70" s="156"/>
      <c r="GG70" s="156"/>
      <c r="GH70" s="156"/>
      <c r="GI70" s="156"/>
      <c r="GJ70" s="156"/>
      <c r="GK70" s="156"/>
      <c r="GL70" s="156"/>
      <c r="GM70" s="156"/>
      <c r="GN70" s="156"/>
      <c r="GO70" s="156"/>
      <c r="GP70" s="156"/>
      <c r="GQ70" s="156"/>
      <c r="GR70" s="156"/>
      <c r="GS70" s="156"/>
      <c r="GT70" s="156"/>
      <c r="GU70" s="156"/>
      <c r="GV70" s="156"/>
      <c r="GW70" s="156"/>
      <c r="GX70" s="156"/>
      <c r="GY70" s="156"/>
      <c r="GZ70" s="156"/>
      <c r="HA70" s="156"/>
      <c r="HB70" s="156"/>
      <c r="HC70" s="156"/>
      <c r="HD70" s="156"/>
      <c r="HE70" s="156"/>
      <c r="HF70" s="156"/>
      <c r="HG70" s="156"/>
      <c r="HH70" s="156"/>
      <c r="HI70" s="156"/>
      <c r="HJ70" s="156"/>
      <c r="HK70" s="156"/>
      <c r="HL70" s="156"/>
      <c r="HM70" s="156"/>
      <c r="HN70" s="156"/>
      <c r="HO70" s="156"/>
      <c r="HP70" s="156"/>
      <c r="HQ70" s="156"/>
      <c r="HR70" s="156"/>
      <c r="HS70" s="156"/>
      <c r="HT70" s="156"/>
      <c r="HU70" s="156"/>
      <c r="HV70" s="156"/>
      <c r="HW70" s="156"/>
    </row>
    <row r="71" spans="1:231" x14ac:dyDescent="0.3">
      <c r="A71" s="7">
        <v>185</v>
      </c>
      <c r="B71" s="7">
        <f>COUNTIFS($D$3:D71,D71,$F$3:F71,F71)</f>
        <v>1</v>
      </c>
      <c r="C71" s="442">
        <v>10847</v>
      </c>
      <c r="D71" s="443" t="s">
        <v>1130</v>
      </c>
      <c r="E71" s="16" t="s">
        <v>1131</v>
      </c>
      <c r="F71" s="16">
        <v>8106245785</v>
      </c>
      <c r="G71" s="11">
        <v>38</v>
      </c>
      <c r="H71" s="16" t="s">
        <v>1132</v>
      </c>
      <c r="I71" s="54" t="s">
        <v>511</v>
      </c>
      <c r="J71" s="19" t="s">
        <v>35</v>
      </c>
      <c r="K71" s="16" t="s">
        <v>36</v>
      </c>
      <c r="L71" s="20">
        <v>5</v>
      </c>
      <c r="M71" s="16">
        <v>3</v>
      </c>
      <c r="N71" s="16" t="s">
        <v>435</v>
      </c>
      <c r="O71" s="20"/>
      <c r="P71" s="20" t="s">
        <v>595</v>
      </c>
      <c r="Q71" s="169"/>
      <c r="R71" s="169"/>
      <c r="S71" s="228"/>
      <c r="T71" s="228"/>
      <c r="U71" s="228"/>
      <c r="V71" s="229" t="s">
        <v>498</v>
      </c>
      <c r="W71" s="230"/>
      <c r="X71" s="228"/>
      <c r="Y71" s="180"/>
      <c r="Z71" s="182"/>
      <c r="AA71" s="20" t="s">
        <v>503</v>
      </c>
      <c r="AB71" s="11"/>
      <c r="AC71" s="681">
        <v>67</v>
      </c>
      <c r="AD71" s="670">
        <v>335</v>
      </c>
      <c r="AE71" s="215"/>
      <c r="AF71" s="215"/>
      <c r="AG71" s="682" t="s">
        <v>128</v>
      </c>
      <c r="AH71" s="556">
        <v>100</v>
      </c>
      <c r="AJ71" s="7"/>
      <c r="AK71" s="37"/>
      <c r="AL71" s="7"/>
      <c r="AM71" s="7"/>
      <c r="AN71" s="7"/>
      <c r="AO71" s="411">
        <v>30.1</v>
      </c>
      <c r="AP71" s="39">
        <v>67.099999999999994</v>
      </c>
      <c r="AQ71" s="40">
        <v>1.5</v>
      </c>
      <c r="AR71" s="41">
        <f t="shared" si="38"/>
        <v>98.699999999999989</v>
      </c>
      <c r="AS71" s="42">
        <f t="shared" si="39"/>
        <v>0.44858420268256338</v>
      </c>
      <c r="AT71" s="43">
        <f t="shared" si="40"/>
        <v>0.67287630402384502</v>
      </c>
      <c r="AU71" s="44">
        <f t="shared" si="41"/>
        <v>0.43877551020408168</v>
      </c>
      <c r="AV71" s="45">
        <v>27.692000000000004</v>
      </c>
      <c r="AW71" s="45">
        <f t="shared" si="42"/>
        <v>92</v>
      </c>
      <c r="AX71" s="46">
        <v>0.90300000000000014</v>
      </c>
      <c r="AY71" s="45">
        <v>3</v>
      </c>
      <c r="AZ71" s="7" t="s">
        <v>121</v>
      </c>
      <c r="BA71" s="47">
        <v>56</v>
      </c>
      <c r="BB71" s="48" t="s">
        <v>121</v>
      </c>
      <c r="BC71" s="49">
        <v>0.1</v>
      </c>
      <c r="BD71" s="49"/>
      <c r="BE71" s="7"/>
      <c r="BF71" s="7"/>
      <c r="BG71" s="7"/>
      <c r="BH71" s="7"/>
      <c r="BI71" s="48"/>
      <c r="BJ71" s="7">
        <v>30.9</v>
      </c>
      <c r="BK71" s="7">
        <v>69.099999999999994</v>
      </c>
      <c r="BL71" s="78">
        <f t="shared" si="31"/>
        <v>0.447178002894356</v>
      </c>
      <c r="BM71" s="79">
        <v>0</v>
      </c>
      <c r="BN71" s="80">
        <f t="shared" si="43"/>
        <v>0</v>
      </c>
      <c r="BO71" s="7" t="s">
        <v>121</v>
      </c>
      <c r="BP71" s="7">
        <v>50.5</v>
      </c>
      <c r="BQ71" s="48">
        <v>70.099999999999994</v>
      </c>
      <c r="BR71" s="81"/>
      <c r="BS71" s="80">
        <f t="shared" si="54"/>
        <v>69.900000000000006</v>
      </c>
      <c r="BT71" s="49">
        <v>92.9</v>
      </c>
      <c r="BU71" s="49">
        <v>9280</v>
      </c>
      <c r="BV71" s="80">
        <f t="shared" si="44"/>
        <v>7.0999999999999943</v>
      </c>
      <c r="BW71" s="80">
        <f t="shared" si="32"/>
        <v>65.959299999999985</v>
      </c>
      <c r="BX71" s="49">
        <v>41.3</v>
      </c>
      <c r="BY71" s="84">
        <f t="shared" si="45"/>
        <v>27.712299999999995</v>
      </c>
      <c r="BZ71" s="49">
        <v>28.6</v>
      </c>
      <c r="CA71" s="84">
        <f t="shared" si="46"/>
        <v>19.1906</v>
      </c>
      <c r="CB71" s="49">
        <v>28.4</v>
      </c>
      <c r="CC71" s="84">
        <f t="shared" si="47"/>
        <v>19.056399999999996</v>
      </c>
      <c r="CD71" s="49">
        <v>0.02</v>
      </c>
      <c r="CE71" s="7"/>
      <c r="CF71" s="7"/>
      <c r="CG71" s="7"/>
      <c r="CH71" s="7"/>
      <c r="CI71" s="7"/>
      <c r="CJ71" s="7"/>
      <c r="CK71" s="7"/>
      <c r="CL71" s="45">
        <f t="shared" si="48"/>
        <v>1.444055944055944</v>
      </c>
      <c r="CM71" s="7"/>
      <c r="CN71" s="7"/>
      <c r="CO71" s="618"/>
      <c r="CP71" s="13"/>
      <c r="CQ71" s="13"/>
      <c r="CR71" s="13"/>
      <c r="CS71" s="13"/>
      <c r="CT71" s="13"/>
      <c r="CU71" s="13"/>
      <c r="CV71" s="634"/>
      <c r="CW71" s="36"/>
      <c r="CX71" s="7"/>
      <c r="CY71" s="7"/>
      <c r="CZ71" s="121">
        <v>3</v>
      </c>
      <c r="DA71" s="7" t="s">
        <v>884</v>
      </c>
      <c r="DB71" s="111" t="s">
        <v>884</v>
      </c>
      <c r="DC71" s="251"/>
      <c r="DD71" s="112" t="s">
        <v>1133</v>
      </c>
      <c r="DE71" s="11"/>
      <c r="DF71" s="11"/>
      <c r="DG71" s="11"/>
      <c r="DH71" s="11"/>
      <c r="DI71" s="10" t="s">
        <v>297</v>
      </c>
      <c r="DJ71" s="123" t="s">
        <v>128</v>
      </c>
      <c r="DK71" s="9">
        <v>2</v>
      </c>
      <c r="DL71" s="7"/>
      <c r="DM71" s="7" t="s">
        <v>511</v>
      </c>
      <c r="DN71" s="7"/>
      <c r="DO71" s="7"/>
      <c r="DP71" s="7"/>
      <c r="DQ71" s="7"/>
      <c r="DR71" s="11" t="s">
        <v>38</v>
      </c>
      <c r="DS71" s="11" t="s">
        <v>38</v>
      </c>
      <c r="DT71" s="11" t="s">
        <v>38</v>
      </c>
      <c r="DU71" s="11" t="s">
        <v>38</v>
      </c>
      <c r="DV71" s="11" t="s">
        <v>38</v>
      </c>
      <c r="DW71" s="11" t="s">
        <v>38</v>
      </c>
      <c r="DX71" s="11" t="s">
        <v>38</v>
      </c>
      <c r="DY71" s="11" t="s">
        <v>38</v>
      </c>
      <c r="DZ71" s="11" t="s">
        <v>38</v>
      </c>
      <c r="EA71" s="11" t="s">
        <v>38</v>
      </c>
      <c r="EB71" s="7"/>
      <c r="EC71" s="114"/>
      <c r="ED71" s="114"/>
      <c r="EE71" s="114"/>
      <c r="EF71" s="7">
        <v>5</v>
      </c>
      <c r="EG71" s="212">
        <v>1</v>
      </c>
      <c r="EH71" s="7">
        <v>1</v>
      </c>
      <c r="EI71" s="7" t="s">
        <v>299</v>
      </c>
      <c r="EJ71" s="7" t="s">
        <v>299</v>
      </c>
      <c r="EK71" s="115" t="s">
        <v>299</v>
      </c>
      <c r="EL71" s="116">
        <v>1</v>
      </c>
      <c r="EM71" s="7"/>
      <c r="EN71" s="116">
        <v>2</v>
      </c>
      <c r="EO71" s="116">
        <v>1</v>
      </c>
      <c r="EP71" s="114"/>
      <c r="EQ71" s="114"/>
      <c r="ER71" s="485">
        <v>10847</v>
      </c>
      <c r="ES71" s="954">
        <v>75</v>
      </c>
      <c r="ET71" s="954">
        <v>9850</v>
      </c>
      <c r="EU71" s="954">
        <v>4000</v>
      </c>
      <c r="EV71" s="954">
        <v>38220</v>
      </c>
      <c r="EW71" s="954">
        <v>749</v>
      </c>
      <c r="EX71" s="715">
        <f t="shared" si="49"/>
        <v>95.422600000000003</v>
      </c>
      <c r="EY71" s="959">
        <f t="shared" si="50"/>
        <v>477.113</v>
      </c>
      <c r="EZ71" s="557"/>
      <c r="FA71" s="557"/>
      <c r="FB71" s="557"/>
      <c r="FC71" s="557"/>
      <c r="FD71" s="592"/>
      <c r="FE71" s="592"/>
      <c r="FF71" s="592"/>
      <c r="FG71" s="716"/>
      <c r="FH71" s="975"/>
      <c r="FI71" s="612"/>
      <c r="FJ71" s="616"/>
      <c r="FK71" s="553"/>
      <c r="FL71" s="114"/>
      <c r="FM71" s="7"/>
      <c r="FN71" s="145">
        <f t="shared" si="51"/>
        <v>6.7000000000000004E-2</v>
      </c>
      <c r="FO71" s="114"/>
      <c r="FP71" s="43">
        <f t="shared" si="52"/>
        <v>7.6040609137055837</v>
      </c>
      <c r="FQ71" s="146">
        <f t="shared" si="53"/>
        <v>9.5422599999999996E-2</v>
      </c>
      <c r="FR71" s="147"/>
      <c r="FS71" s="148" t="s">
        <v>423</v>
      </c>
      <c r="FT71" s="112" t="s">
        <v>1134</v>
      </c>
      <c r="FU71" s="49" t="s">
        <v>423</v>
      </c>
      <c r="FV71" s="112" t="s">
        <v>1135</v>
      </c>
      <c r="FW71" s="112" t="s">
        <v>1136</v>
      </c>
      <c r="FX71" s="158">
        <v>10847</v>
      </c>
      <c r="FY71" s="159" t="s">
        <v>1137</v>
      </c>
      <c r="FZ71" s="350"/>
      <c r="GA71" s="214">
        <v>0.15164526545000001</v>
      </c>
      <c r="GB71" s="264"/>
      <c r="GC71" s="163"/>
      <c r="GD71" s="163"/>
      <c r="GE71" s="163"/>
      <c r="GF71" s="163"/>
      <c r="GG71" s="163"/>
      <c r="GH71" s="163"/>
      <c r="GI71" s="163"/>
      <c r="GJ71" s="163"/>
      <c r="GK71" s="163"/>
      <c r="GL71" s="163"/>
      <c r="GM71" s="163"/>
      <c r="GN71" s="163"/>
      <c r="GO71" s="163"/>
      <c r="GP71" s="163"/>
      <c r="GQ71" s="163"/>
      <c r="GR71" s="166"/>
      <c r="GS71" s="163"/>
      <c r="GT71" s="163"/>
      <c r="GU71" s="163"/>
      <c r="GV71" s="163"/>
      <c r="GW71" s="163"/>
      <c r="GX71" s="163"/>
      <c r="GY71" s="163"/>
      <c r="GZ71" s="163"/>
      <c r="HA71" s="163"/>
      <c r="HB71" s="163"/>
      <c r="HC71" s="163"/>
      <c r="HD71" s="163"/>
      <c r="HE71" s="163"/>
      <c r="HF71" s="163"/>
      <c r="HG71" s="163"/>
      <c r="HH71" s="163"/>
      <c r="HI71" s="163"/>
      <c r="HJ71" s="163"/>
      <c r="HK71" s="163"/>
      <c r="HL71" s="163"/>
      <c r="HM71" s="163"/>
      <c r="HN71" s="163"/>
      <c r="HO71" s="163"/>
      <c r="HP71" s="163"/>
      <c r="HQ71" s="163"/>
      <c r="HR71" s="163"/>
      <c r="HS71" s="163"/>
      <c r="HT71" s="163"/>
      <c r="HU71" s="163"/>
      <c r="HV71" s="163"/>
      <c r="HW71" s="163"/>
    </row>
    <row r="72" spans="1:231" x14ac:dyDescent="0.3">
      <c r="A72" s="7">
        <v>186</v>
      </c>
      <c r="B72" s="7">
        <f>COUNTIFS($D$3:D72,D72,$F$3:F72,F72)</f>
        <v>1</v>
      </c>
      <c r="C72" s="14">
        <v>10851</v>
      </c>
      <c r="D72" s="328" t="s">
        <v>1083</v>
      </c>
      <c r="E72" s="17" t="s">
        <v>535</v>
      </c>
      <c r="F72" s="17">
        <v>7311208190</v>
      </c>
      <c r="G72" s="11">
        <v>46</v>
      </c>
      <c r="H72" s="17" t="s">
        <v>1084</v>
      </c>
      <c r="I72" s="469" t="s">
        <v>591</v>
      </c>
      <c r="J72" s="380" t="s">
        <v>35</v>
      </c>
      <c r="K72" s="17" t="s">
        <v>36</v>
      </c>
      <c r="L72" s="213">
        <v>9</v>
      </c>
      <c r="M72" s="17" t="s">
        <v>873</v>
      </c>
      <c r="N72" s="16" t="s">
        <v>38</v>
      </c>
      <c r="O72" s="20"/>
      <c r="P72" s="20" t="s">
        <v>595</v>
      </c>
      <c r="Q72" s="381"/>
      <c r="R72" s="883"/>
      <c r="S72" s="1037"/>
      <c r="T72" s="228"/>
      <c r="U72" s="617"/>
      <c r="V72" s="632" t="s">
        <v>602</v>
      </c>
      <c r="W72" s="632"/>
      <c r="X72" s="617"/>
      <c r="Y72" s="180"/>
      <c r="Z72" s="451"/>
      <c r="AA72" s="452" t="s">
        <v>603</v>
      </c>
      <c r="AB72" s="11"/>
      <c r="AC72" s="681">
        <v>85</v>
      </c>
      <c r="AD72" s="670">
        <v>762</v>
      </c>
      <c r="AE72" s="215"/>
      <c r="AF72" s="215"/>
      <c r="AG72" s="682" t="s">
        <v>444</v>
      </c>
      <c r="AH72" s="556">
        <v>100</v>
      </c>
      <c r="AI72" t="s">
        <v>604</v>
      </c>
      <c r="AJ72" s="7"/>
      <c r="AK72" s="37"/>
      <c r="AL72" s="7"/>
      <c r="AM72" s="7"/>
      <c r="AN72" s="7"/>
      <c r="AO72" s="934">
        <v>23.9</v>
      </c>
      <c r="AP72" s="39">
        <v>69</v>
      </c>
      <c r="AQ72" s="40">
        <v>6.9</v>
      </c>
      <c r="AR72" s="41">
        <f t="shared" si="38"/>
        <v>99.800000000000011</v>
      </c>
      <c r="AS72" s="42">
        <f t="shared" si="39"/>
        <v>0.34637681159420286</v>
      </c>
      <c r="AT72" s="43">
        <f t="shared" si="40"/>
        <v>2.3899999999999997</v>
      </c>
      <c r="AU72" s="44">
        <f t="shared" si="41"/>
        <v>0.31488801054018439</v>
      </c>
      <c r="AV72" s="45">
        <v>22.2987</v>
      </c>
      <c r="AW72" s="45">
        <f t="shared" si="42"/>
        <v>93.3</v>
      </c>
      <c r="AX72" s="46">
        <v>0.40629999999999994</v>
      </c>
      <c r="AY72" s="45">
        <v>1.7</v>
      </c>
      <c r="AZ72" s="7" t="s">
        <v>121</v>
      </c>
      <c r="BA72" s="47">
        <v>26.8</v>
      </c>
      <c r="BB72" s="48" t="s">
        <v>121</v>
      </c>
      <c r="BC72" s="49">
        <v>0.25</v>
      </c>
      <c r="BD72" s="49"/>
      <c r="BE72" s="7"/>
      <c r="BF72" s="7"/>
      <c r="BG72" s="7"/>
      <c r="BH72" s="7"/>
      <c r="BI72" s="48"/>
      <c r="BJ72" s="7">
        <v>31.7</v>
      </c>
      <c r="BK72" s="7">
        <v>68.3</v>
      </c>
      <c r="BL72" s="78">
        <f t="shared" si="31"/>
        <v>0.46412884333821375</v>
      </c>
      <c r="BM72" s="79">
        <v>0.2</v>
      </c>
      <c r="BN72" s="80">
        <f t="shared" si="43"/>
        <v>0.83682008368200844</v>
      </c>
      <c r="BO72" s="7" t="s">
        <v>121</v>
      </c>
      <c r="BP72" s="7">
        <v>52.5</v>
      </c>
      <c r="BQ72" s="48">
        <v>50.4</v>
      </c>
      <c r="BR72" s="81"/>
      <c r="BS72" s="80">
        <f t="shared" si="54"/>
        <v>29.700000000000003</v>
      </c>
      <c r="BT72" s="49">
        <v>89.9</v>
      </c>
      <c r="BU72" s="49">
        <v>8430</v>
      </c>
      <c r="BV72" s="80">
        <f t="shared" si="44"/>
        <v>10.099999999999994</v>
      </c>
      <c r="BW72" s="561">
        <f t="shared" si="32"/>
        <v>68.31</v>
      </c>
      <c r="BX72" s="49">
        <v>14.9</v>
      </c>
      <c r="BY72" s="84">
        <f t="shared" si="45"/>
        <v>10.281000000000001</v>
      </c>
      <c r="BZ72" s="49">
        <v>14.8</v>
      </c>
      <c r="CA72" s="84">
        <f t="shared" si="46"/>
        <v>10.212</v>
      </c>
      <c r="CB72" s="49">
        <v>69.3</v>
      </c>
      <c r="CC72" s="84">
        <f t="shared" si="47"/>
        <v>47.817</v>
      </c>
      <c r="CD72" s="49">
        <v>2.6</v>
      </c>
      <c r="CE72" s="7"/>
      <c r="CF72" s="7"/>
      <c r="CG72" s="7"/>
      <c r="CH72" s="7"/>
      <c r="CI72" s="7"/>
      <c r="CJ72" s="7"/>
      <c r="CK72" s="7"/>
      <c r="CL72" s="45">
        <f t="shared" si="48"/>
        <v>1.0067567567567568</v>
      </c>
      <c r="CM72" s="7"/>
      <c r="CN72" s="7"/>
      <c r="CO72" s="618"/>
      <c r="CP72" s="13"/>
      <c r="CQ72" s="13"/>
      <c r="CR72" s="13"/>
      <c r="CS72" s="13"/>
      <c r="CT72" s="13"/>
      <c r="CU72" s="13"/>
      <c r="CV72" s="634"/>
      <c r="CW72" s="36"/>
      <c r="CX72" s="7"/>
      <c r="CY72" s="7"/>
      <c r="CZ72" s="121">
        <v>3</v>
      </c>
      <c r="DA72" s="7" t="s">
        <v>884</v>
      </c>
      <c r="DB72" s="111" t="s">
        <v>884</v>
      </c>
      <c r="DC72" s="251"/>
      <c r="DD72" s="112" t="s">
        <v>1058</v>
      </c>
      <c r="DE72" s="11"/>
      <c r="DF72" s="11"/>
      <c r="DG72" s="11"/>
      <c r="DH72" s="11"/>
      <c r="DI72" s="10" t="s">
        <v>297</v>
      </c>
      <c r="DJ72" s="123" t="s">
        <v>444</v>
      </c>
      <c r="DK72" s="9">
        <v>2</v>
      </c>
      <c r="DL72" s="7"/>
      <c r="DM72" s="7" t="s">
        <v>591</v>
      </c>
      <c r="DN72" s="7"/>
      <c r="DO72" s="7"/>
      <c r="DP72" s="7"/>
      <c r="DQ72" s="7"/>
      <c r="DR72" s="11" t="s">
        <v>38</v>
      </c>
      <c r="DS72" s="11" t="s">
        <v>38</v>
      </c>
      <c r="DT72" s="11">
        <v>115</v>
      </c>
      <c r="DU72" s="11">
        <v>14.8</v>
      </c>
      <c r="DV72" s="11">
        <v>85.2</v>
      </c>
      <c r="DW72" s="11" t="s">
        <v>38</v>
      </c>
      <c r="DX72" s="11" t="s">
        <v>38</v>
      </c>
      <c r="DY72" s="11" t="s">
        <v>38</v>
      </c>
      <c r="DZ72" s="11" t="s">
        <v>38</v>
      </c>
      <c r="EA72" s="11">
        <v>0</v>
      </c>
      <c r="EB72" s="7"/>
      <c r="EC72" s="114"/>
      <c r="ED72" s="114"/>
      <c r="EE72" s="114"/>
      <c r="EF72" s="7">
        <v>35</v>
      </c>
      <c r="EG72" s="7">
        <v>3</v>
      </c>
      <c r="EH72" s="7">
        <v>1</v>
      </c>
      <c r="EI72" s="7">
        <v>180</v>
      </c>
      <c r="EJ72" s="7">
        <v>96</v>
      </c>
      <c r="EK72" s="115">
        <f>EJ72/(EI72*EI72*0.01*0.01)</f>
        <v>29.629629629629626</v>
      </c>
      <c r="EL72" s="116">
        <v>2</v>
      </c>
      <c r="EM72" s="7"/>
      <c r="EN72" s="116">
        <v>2</v>
      </c>
      <c r="EO72" s="116">
        <v>2</v>
      </c>
      <c r="EP72" s="557"/>
      <c r="EQ72" s="114"/>
      <c r="ER72" s="485">
        <v>10851</v>
      </c>
      <c r="ES72" s="696">
        <v>75</v>
      </c>
      <c r="ET72" s="696">
        <v>2099</v>
      </c>
      <c r="EU72" s="696">
        <v>4002</v>
      </c>
      <c r="EV72" s="696">
        <v>38220</v>
      </c>
      <c r="EW72" s="697">
        <v>551</v>
      </c>
      <c r="EX72" s="698">
        <f t="shared" si="49"/>
        <v>70.162318840579701</v>
      </c>
      <c r="EY72" s="436">
        <f t="shared" si="50"/>
        <v>631.46086956521731</v>
      </c>
      <c r="EZ72" s="577"/>
      <c r="FA72" s="577"/>
      <c r="FB72" s="577"/>
      <c r="FC72" s="577"/>
      <c r="FD72" s="699"/>
      <c r="FE72" s="460"/>
      <c r="FF72" s="460"/>
      <c r="FG72" s="700"/>
      <c r="FH72" s="612"/>
      <c r="FI72" s="612"/>
      <c r="FJ72" s="616"/>
      <c r="FK72" s="677"/>
      <c r="FL72" s="114"/>
      <c r="FM72" s="7"/>
      <c r="FN72" s="145">
        <f t="shared" si="51"/>
        <v>8.5000000000000006E-2</v>
      </c>
      <c r="FO72" s="114"/>
      <c r="FP72" s="43">
        <f t="shared" si="52"/>
        <v>26.250595521676988</v>
      </c>
      <c r="FQ72" s="146">
        <f t="shared" si="53"/>
        <v>7.0162318840579704E-2</v>
      </c>
      <c r="FR72" s="147">
        <f>DT72/EX72</f>
        <v>1.6390564322895151</v>
      </c>
      <c r="FS72" s="148" t="s">
        <v>423</v>
      </c>
      <c r="FT72" s="112" t="s">
        <v>1085</v>
      </c>
      <c r="FU72" s="49" t="s">
        <v>423</v>
      </c>
      <c r="FV72" s="112" t="s">
        <v>1086</v>
      </c>
      <c r="FW72" s="112" t="s">
        <v>1087</v>
      </c>
      <c r="FX72" s="158">
        <v>10851</v>
      </c>
      <c r="FY72" s="159" t="s">
        <v>1088</v>
      </c>
      <c r="FZ72" s="635"/>
      <c r="GA72" s="564">
        <v>0.17610090019999999</v>
      </c>
      <c r="GB72" s="162"/>
      <c r="GC72" s="163"/>
      <c r="GD72" s="163"/>
      <c r="GE72" s="163"/>
      <c r="GF72" s="163"/>
      <c r="GG72" s="163"/>
      <c r="GH72" s="163"/>
      <c r="GI72" s="163"/>
      <c r="GJ72" s="163"/>
      <c r="GK72" s="163"/>
      <c r="GL72" s="163"/>
      <c r="GM72" s="163"/>
      <c r="GN72" s="163"/>
      <c r="GO72" s="163"/>
      <c r="GP72" s="163"/>
      <c r="GQ72" s="163"/>
      <c r="GR72" s="166"/>
      <c r="GS72" s="163"/>
      <c r="GT72" s="163"/>
      <c r="GU72" s="163"/>
      <c r="GV72" s="163"/>
      <c r="GW72" s="163"/>
      <c r="GX72" s="163"/>
      <c r="GY72" s="163"/>
      <c r="GZ72" s="163"/>
      <c r="HA72" s="163"/>
      <c r="HB72" s="163"/>
      <c r="HC72" s="163"/>
      <c r="HD72" s="163"/>
      <c r="HE72" s="163"/>
      <c r="HF72" s="163"/>
      <c r="HG72" s="163"/>
      <c r="HH72" s="163"/>
      <c r="HI72" s="163"/>
      <c r="HJ72" s="163"/>
      <c r="HK72" s="163"/>
      <c r="HL72" s="163"/>
      <c r="HM72" s="163"/>
      <c r="HN72" s="163"/>
      <c r="HO72" s="163"/>
      <c r="HP72" s="163"/>
      <c r="HQ72" s="163"/>
      <c r="HR72" s="163"/>
      <c r="HS72" s="163"/>
      <c r="HT72" s="163"/>
      <c r="HU72" s="163"/>
      <c r="HV72" s="163"/>
      <c r="HW72" s="163"/>
    </row>
    <row r="73" spans="1:231" x14ac:dyDescent="0.3">
      <c r="A73" s="7">
        <v>194</v>
      </c>
      <c r="B73" s="7">
        <f>COUNTIFS($D$3:D73,D73,$F$3:F73,F73)</f>
        <v>1</v>
      </c>
      <c r="C73" s="14">
        <v>10886</v>
      </c>
      <c r="D73" s="328" t="s">
        <v>1239</v>
      </c>
      <c r="E73" s="17" t="s">
        <v>894</v>
      </c>
      <c r="F73" s="17">
        <v>5808100078</v>
      </c>
      <c r="G73" s="11">
        <f>LEFT(H73,4)-CONCATENATE(19,LEFT(F73,2))</f>
        <v>61</v>
      </c>
      <c r="H73" s="17" t="s">
        <v>1240</v>
      </c>
      <c r="I73" s="469" t="s">
        <v>1241</v>
      </c>
      <c r="J73" s="380" t="s">
        <v>35</v>
      </c>
      <c r="K73" s="17" t="s">
        <v>36</v>
      </c>
      <c r="L73" s="213">
        <v>10</v>
      </c>
      <c r="M73" s="635" t="s">
        <v>873</v>
      </c>
      <c r="N73" s="635" t="s">
        <v>38</v>
      </c>
      <c r="O73" s="213"/>
      <c r="P73" s="11" t="s">
        <v>595</v>
      </c>
      <c r="Q73" s="725"/>
      <c r="R73" s="726"/>
      <c r="S73" s="1037"/>
      <c r="T73" s="228"/>
      <c r="U73" s="228"/>
      <c r="V73" s="229" t="s">
        <v>602</v>
      </c>
      <c r="W73" s="632"/>
      <c r="X73" s="617"/>
      <c r="Y73" s="180"/>
      <c r="Z73" s="451"/>
      <c r="AA73" s="452" t="s">
        <v>958</v>
      </c>
      <c r="AB73" s="11"/>
      <c r="AC73" s="670">
        <v>155.30000000000001</v>
      </c>
      <c r="AD73" s="670">
        <v>1550</v>
      </c>
      <c r="AE73" s="671"/>
      <c r="AF73" s="671"/>
      <c r="AG73" s="671" t="s">
        <v>448</v>
      </c>
      <c r="AH73" s="556">
        <v>200</v>
      </c>
      <c r="AI73" t="s">
        <v>604</v>
      </c>
      <c r="AJ73" s="7"/>
      <c r="AK73" s="37"/>
      <c r="AL73" s="7"/>
      <c r="AM73" s="7"/>
      <c r="AN73" s="7"/>
      <c r="AO73" s="934">
        <v>26.4</v>
      </c>
      <c r="AP73" s="39">
        <v>63.8</v>
      </c>
      <c r="AQ73" s="40">
        <v>9.4</v>
      </c>
      <c r="AR73" s="41">
        <f t="shared" si="38"/>
        <v>99.6</v>
      </c>
      <c r="AS73" s="42">
        <f t="shared" si="39"/>
        <v>0.41379310344827586</v>
      </c>
      <c r="AT73" s="43">
        <f t="shared" si="40"/>
        <v>3.8896551724137933</v>
      </c>
      <c r="AU73" s="44">
        <f t="shared" si="41"/>
        <v>0.36065573770491799</v>
      </c>
      <c r="AV73" s="45">
        <v>24.710399999999996</v>
      </c>
      <c r="AW73" s="45">
        <f t="shared" si="42"/>
        <v>93.6</v>
      </c>
      <c r="AX73" s="46">
        <v>0.36959999999999993</v>
      </c>
      <c r="AY73" s="45">
        <v>1.4</v>
      </c>
      <c r="AZ73" s="7" t="s">
        <v>121</v>
      </c>
      <c r="BA73" s="47">
        <v>56.4</v>
      </c>
      <c r="BB73" s="48" t="s">
        <v>121</v>
      </c>
      <c r="BC73" s="49">
        <v>0.06</v>
      </c>
      <c r="BD73" s="49"/>
      <c r="BE73" s="7"/>
      <c r="BF73" s="7"/>
      <c r="BG73" s="7"/>
      <c r="BH73" s="7"/>
      <c r="BI73" s="48"/>
      <c r="BJ73" s="7">
        <v>42.8</v>
      </c>
      <c r="BK73" s="7">
        <v>57.2</v>
      </c>
      <c r="BL73" s="195">
        <f t="shared" si="31"/>
        <v>0.74825174825174812</v>
      </c>
      <c r="BM73" s="79">
        <v>0.02</v>
      </c>
      <c r="BN73" s="80">
        <f t="shared" si="43"/>
        <v>7.575757575757576E-2</v>
      </c>
      <c r="BO73" s="7" t="s">
        <v>121</v>
      </c>
      <c r="BP73" s="7">
        <v>67.099999999999994</v>
      </c>
      <c r="BQ73" s="48">
        <v>62</v>
      </c>
      <c r="BR73" s="81"/>
      <c r="BS73" s="80">
        <f t="shared" si="54"/>
        <v>77.2</v>
      </c>
      <c r="BT73" s="49">
        <v>94.9</v>
      </c>
      <c r="BU73" s="49">
        <v>15819</v>
      </c>
      <c r="BV73" s="80">
        <f t="shared" si="44"/>
        <v>5.0999999999999943</v>
      </c>
      <c r="BW73" s="346">
        <f t="shared" si="32"/>
        <v>63.672399999999996</v>
      </c>
      <c r="BX73" s="49">
        <v>26.5</v>
      </c>
      <c r="BY73" s="84">
        <f t="shared" si="45"/>
        <v>16.906999999999996</v>
      </c>
      <c r="BZ73" s="49">
        <v>50.7</v>
      </c>
      <c r="CA73" s="84">
        <f t="shared" si="46"/>
        <v>32.346599999999995</v>
      </c>
      <c r="CB73" s="49">
        <v>22.6</v>
      </c>
      <c r="CC73" s="84">
        <f t="shared" si="47"/>
        <v>14.418800000000001</v>
      </c>
      <c r="CD73" s="49">
        <v>0.5</v>
      </c>
      <c r="CE73" s="7"/>
      <c r="CF73" s="7"/>
      <c r="CG73" s="7"/>
      <c r="CH73" s="7"/>
      <c r="CI73" s="7"/>
      <c r="CJ73" s="7"/>
      <c r="CK73" s="7"/>
      <c r="CL73" s="45">
        <f t="shared" si="48"/>
        <v>0.52268244575936884</v>
      </c>
      <c r="CM73" s="7"/>
      <c r="CN73" s="7"/>
      <c r="CO73" s="618"/>
      <c r="CP73" s="13"/>
      <c r="CQ73" s="13"/>
      <c r="CR73" s="13"/>
      <c r="CS73" s="13"/>
      <c r="CT73" s="13"/>
      <c r="CU73" s="13"/>
      <c r="CV73" s="634"/>
      <c r="CW73" s="36"/>
      <c r="CX73" s="7"/>
      <c r="CY73" s="7"/>
      <c r="CZ73" s="121">
        <v>3</v>
      </c>
      <c r="DA73" s="7" t="s">
        <v>884</v>
      </c>
      <c r="DB73" s="111" t="s">
        <v>884</v>
      </c>
      <c r="DC73" s="251"/>
      <c r="DD73" s="122" t="s">
        <v>1058</v>
      </c>
      <c r="DE73" s="11"/>
      <c r="DF73" s="11"/>
      <c r="DG73" s="11"/>
      <c r="DH73" s="11"/>
      <c r="DI73" s="10" t="s">
        <v>297</v>
      </c>
      <c r="DJ73" t="s">
        <v>448</v>
      </c>
      <c r="DK73" s="9">
        <v>2</v>
      </c>
      <c r="DL73" s="7"/>
      <c r="DM73" s="113" t="s">
        <v>1241</v>
      </c>
      <c r="DN73" s="7"/>
      <c r="DO73" s="7"/>
      <c r="DP73" s="7"/>
      <c r="DQ73" s="7"/>
      <c r="DR73" s="11" t="s">
        <v>38</v>
      </c>
      <c r="DS73" s="11" t="s">
        <v>38</v>
      </c>
      <c r="DT73" s="11" t="s">
        <v>38</v>
      </c>
      <c r="DU73" s="11" t="s">
        <v>38</v>
      </c>
      <c r="DV73" s="11" t="s">
        <v>38</v>
      </c>
      <c r="DW73" s="11" t="s">
        <v>38</v>
      </c>
      <c r="DX73" s="11" t="s">
        <v>38</v>
      </c>
      <c r="DY73" s="11" t="s">
        <v>38</v>
      </c>
      <c r="DZ73" s="11" t="s">
        <v>38</v>
      </c>
      <c r="EA73" s="11" t="s">
        <v>38</v>
      </c>
      <c r="EB73" s="7"/>
      <c r="EC73" s="114"/>
      <c r="ED73" s="114"/>
      <c r="EE73" s="114"/>
      <c r="EF73" s="7">
        <v>10</v>
      </c>
      <c r="EG73" s="7">
        <v>2</v>
      </c>
      <c r="EH73" s="7">
        <v>1</v>
      </c>
      <c r="EI73" s="7" t="s">
        <v>299</v>
      </c>
      <c r="EJ73" s="7" t="s">
        <v>299</v>
      </c>
      <c r="EK73" s="115" t="s">
        <v>299</v>
      </c>
      <c r="EL73" s="116">
        <v>1</v>
      </c>
      <c r="EM73" s="7"/>
      <c r="EN73" s="116">
        <v>2</v>
      </c>
      <c r="EO73" s="116">
        <v>2</v>
      </c>
      <c r="EP73" s="557"/>
      <c r="EQ73" s="114"/>
      <c r="ER73" s="485">
        <v>10886</v>
      </c>
      <c r="ES73" s="696">
        <v>75</v>
      </c>
      <c r="ET73" s="696">
        <v>8968</v>
      </c>
      <c r="EU73" s="696">
        <v>4000</v>
      </c>
      <c r="EV73" s="696">
        <v>38220</v>
      </c>
      <c r="EW73" s="697">
        <v>1442</v>
      </c>
      <c r="EX73" s="698">
        <f t="shared" si="49"/>
        <v>183.71080000000001</v>
      </c>
      <c r="EY73" s="436">
        <f t="shared" si="50"/>
        <v>1837.1080000000002</v>
      </c>
      <c r="EZ73" s="577"/>
      <c r="FA73" s="577"/>
      <c r="FB73" s="577"/>
      <c r="FC73" s="577"/>
      <c r="FD73" s="699"/>
      <c r="FE73" s="460"/>
      <c r="FF73" s="460"/>
      <c r="FG73" s="700"/>
      <c r="FH73" s="612"/>
      <c r="FI73" s="612"/>
      <c r="FJ73" s="616"/>
      <c r="FK73" s="677"/>
      <c r="FL73" s="557"/>
      <c r="FM73" s="7"/>
      <c r="FN73" s="145">
        <f t="shared" si="51"/>
        <v>0.15530000000000002</v>
      </c>
      <c r="FO73" s="114"/>
      <c r="FP73" s="43">
        <f t="shared" si="52"/>
        <v>16.079393398751115</v>
      </c>
      <c r="FQ73" s="146">
        <f t="shared" si="53"/>
        <v>0.18371080000000001</v>
      </c>
      <c r="FR73" s="147"/>
      <c r="FS73" s="148" t="s">
        <v>423</v>
      </c>
      <c r="FT73" s="112" t="s">
        <v>1134</v>
      </c>
      <c r="FU73" s="49" t="s">
        <v>423</v>
      </c>
      <c r="FV73" s="112" t="s">
        <v>1242</v>
      </c>
      <c r="FW73" s="112" t="s">
        <v>1243</v>
      </c>
      <c r="FX73" s="158">
        <v>10886</v>
      </c>
      <c r="FY73" s="159" t="s">
        <v>1137</v>
      </c>
      <c r="FZ73" s="350"/>
      <c r="GA73" s="161"/>
      <c r="GB73" s="264"/>
      <c r="GC73" s="163"/>
      <c r="GD73" s="163"/>
      <c r="GE73" s="163"/>
      <c r="GF73" s="163"/>
      <c r="GG73" s="163"/>
      <c r="GH73" s="163"/>
      <c r="GI73" s="163"/>
      <c r="GJ73" s="163"/>
      <c r="GK73" s="163"/>
      <c r="GL73" s="163"/>
      <c r="GM73" s="163"/>
      <c r="GN73" s="163"/>
      <c r="GO73" s="163"/>
      <c r="GP73" s="163"/>
      <c r="GQ73" s="163"/>
      <c r="GR73" s="166"/>
      <c r="GS73" s="163"/>
      <c r="GT73" s="163"/>
      <c r="GU73" s="163"/>
      <c r="GV73" s="163"/>
      <c r="GW73" s="163"/>
      <c r="GX73" s="163"/>
      <c r="GY73" s="163"/>
      <c r="GZ73" s="163"/>
      <c r="HA73" s="163"/>
      <c r="HB73" s="163"/>
      <c r="HC73" s="163"/>
      <c r="HD73" s="163"/>
      <c r="HE73" s="163"/>
      <c r="HF73" s="163"/>
      <c r="HG73" s="163"/>
      <c r="HH73" s="163"/>
      <c r="HI73" s="163"/>
      <c r="HJ73" s="163"/>
      <c r="HK73" s="163"/>
      <c r="HL73" s="163"/>
      <c r="HM73" s="163"/>
      <c r="HN73" s="163"/>
      <c r="HO73" s="163"/>
      <c r="HP73" s="163"/>
      <c r="HQ73" s="163"/>
      <c r="HR73" s="163"/>
      <c r="HS73" s="163"/>
      <c r="HT73" s="163"/>
      <c r="HU73" s="163"/>
      <c r="HV73" s="163"/>
      <c r="HW73" s="163"/>
    </row>
    <row r="74" spans="1:231" x14ac:dyDescent="0.3">
      <c r="A74" s="7">
        <v>198</v>
      </c>
      <c r="B74" s="7">
        <f>COUNTIFS($D$3:D74,D74,$F$3:F74,F74)</f>
        <v>1</v>
      </c>
      <c r="C74" s="373">
        <v>11042</v>
      </c>
      <c r="D74" s="366" t="s">
        <v>1167</v>
      </c>
      <c r="E74" s="374" t="s">
        <v>552</v>
      </c>
      <c r="F74" s="619">
        <v>6359070212</v>
      </c>
      <c r="G74" s="11">
        <f>LEFT(H74,4)-CONCATENATE(19,LEFT(F74,2))</f>
        <v>56</v>
      </c>
      <c r="H74" s="187" t="s">
        <v>1168</v>
      </c>
      <c r="I74" s="728" t="s">
        <v>1169</v>
      </c>
      <c r="J74" s="376" t="s">
        <v>35</v>
      </c>
      <c r="K74" s="374" t="s">
        <v>36</v>
      </c>
      <c r="L74" s="378">
        <v>27</v>
      </c>
      <c r="M74" s="619" t="s">
        <v>554</v>
      </c>
      <c r="N74" s="619" t="s">
        <v>38</v>
      </c>
      <c r="O74" s="36"/>
      <c r="P74" s="20" t="s">
        <v>39</v>
      </c>
      <c r="Q74" s="729"/>
      <c r="R74" s="551"/>
      <c r="S74" s="617"/>
      <c r="T74" s="228"/>
      <c r="U74" s="617"/>
      <c r="V74" s="632" t="s">
        <v>602</v>
      </c>
      <c r="W74" s="731"/>
      <c r="X74" s="617"/>
      <c r="Y74" s="447"/>
      <c r="Z74" s="552"/>
      <c r="AA74" s="550" t="s">
        <v>120</v>
      </c>
      <c r="AB74" s="11"/>
      <c r="AC74" s="556">
        <v>208.9</v>
      </c>
      <c r="AD74" s="556">
        <v>5600</v>
      </c>
      <c r="AE74" s="554"/>
      <c r="AF74" s="554"/>
      <c r="AG74" s="554" t="s">
        <v>444</v>
      </c>
      <c r="AH74" s="556">
        <v>600</v>
      </c>
      <c r="AI74" t="s">
        <v>604</v>
      </c>
      <c r="AJ74" s="7"/>
      <c r="AK74" s="37"/>
      <c r="AL74" s="7"/>
      <c r="AM74" s="7"/>
      <c r="AN74" s="7"/>
      <c r="AO74" s="934">
        <v>28</v>
      </c>
      <c r="AP74" s="39">
        <v>65.900000000000006</v>
      </c>
      <c r="AQ74" s="40">
        <v>5.6</v>
      </c>
      <c r="AR74" s="41">
        <f t="shared" si="38"/>
        <v>99.5</v>
      </c>
      <c r="AS74" s="42">
        <f t="shared" si="39"/>
        <v>0.42488619119878601</v>
      </c>
      <c r="AT74" s="43">
        <f t="shared" si="40"/>
        <v>2.3793626707132014</v>
      </c>
      <c r="AU74" s="44">
        <f t="shared" si="41"/>
        <v>0.39160839160839161</v>
      </c>
      <c r="AV74" s="45">
        <v>25.564</v>
      </c>
      <c r="AW74" s="45">
        <f t="shared" si="42"/>
        <v>91.3</v>
      </c>
      <c r="AX74" s="46">
        <v>1.036</v>
      </c>
      <c r="AY74" s="45">
        <v>3.7</v>
      </c>
      <c r="AZ74" s="7" t="s">
        <v>121</v>
      </c>
      <c r="BA74" s="47">
        <v>46.2</v>
      </c>
      <c r="BB74" s="48" t="s">
        <v>121</v>
      </c>
      <c r="BC74" s="49">
        <v>0</v>
      </c>
      <c r="BD74" s="49"/>
      <c r="BE74" s="7"/>
      <c r="BF74" s="7"/>
      <c r="BG74" s="7"/>
      <c r="BH74" s="7"/>
      <c r="BI74" s="48"/>
      <c r="BJ74" s="7">
        <v>48.7</v>
      </c>
      <c r="BK74" s="7">
        <v>51.3</v>
      </c>
      <c r="BL74" s="195">
        <f t="shared" si="31"/>
        <v>0.94931773879142312</v>
      </c>
      <c r="BM74" s="79">
        <v>0.5</v>
      </c>
      <c r="BN74" s="80">
        <f t="shared" si="43"/>
        <v>1.7857142857142858</v>
      </c>
      <c r="BO74" s="7" t="s">
        <v>121</v>
      </c>
      <c r="BP74" s="7">
        <v>39.4</v>
      </c>
      <c r="BQ74" s="48">
        <v>30</v>
      </c>
      <c r="BR74" s="81"/>
      <c r="BS74" s="80">
        <f t="shared" si="54"/>
        <v>41.3</v>
      </c>
      <c r="BT74" s="49">
        <v>91.2</v>
      </c>
      <c r="BU74" s="49">
        <v>9862</v>
      </c>
      <c r="BV74" s="80">
        <f t="shared" si="44"/>
        <v>8.7999999999999972</v>
      </c>
      <c r="BW74" s="561">
        <f t="shared" si="32"/>
        <v>65.109200000000016</v>
      </c>
      <c r="BX74" s="49">
        <v>20.100000000000001</v>
      </c>
      <c r="BY74" s="84">
        <f t="shared" si="45"/>
        <v>13.245900000000001</v>
      </c>
      <c r="BZ74" s="49">
        <v>21.2</v>
      </c>
      <c r="CA74" s="84">
        <f t="shared" si="46"/>
        <v>13.970800000000002</v>
      </c>
      <c r="CB74" s="49">
        <v>57.5</v>
      </c>
      <c r="CC74" s="84">
        <f t="shared" si="47"/>
        <v>37.892500000000005</v>
      </c>
      <c r="CD74" s="49">
        <v>0.9</v>
      </c>
      <c r="CE74" s="7"/>
      <c r="CF74" s="7"/>
      <c r="CG74" s="7"/>
      <c r="CH74" s="7"/>
      <c r="CI74" s="7"/>
      <c r="CJ74" s="7"/>
      <c r="CK74" s="7"/>
      <c r="CL74" s="45">
        <f t="shared" si="48"/>
        <v>0.94811320754716988</v>
      </c>
      <c r="CM74" s="7"/>
      <c r="CN74" s="7"/>
      <c r="CO74" s="618"/>
      <c r="CP74" s="13"/>
      <c r="CQ74" s="13"/>
      <c r="CR74" s="13"/>
      <c r="CS74" s="13"/>
      <c r="CT74" s="13"/>
      <c r="CU74" s="13"/>
      <c r="CV74" s="634"/>
      <c r="CW74" s="36"/>
      <c r="CX74" s="7"/>
      <c r="CY74" s="7"/>
      <c r="CZ74" s="121">
        <v>3</v>
      </c>
      <c r="DA74" s="7" t="s">
        <v>17</v>
      </c>
      <c r="DB74" s="111" t="s">
        <v>17</v>
      </c>
      <c r="DC74" s="251"/>
      <c r="DD74" s="122" t="s">
        <v>1058</v>
      </c>
      <c r="DE74" s="11"/>
      <c r="DF74" s="11"/>
      <c r="DG74" s="11"/>
      <c r="DH74" s="11"/>
      <c r="DI74" s="10" t="s">
        <v>294</v>
      </c>
      <c r="DJ74" t="s">
        <v>444</v>
      </c>
      <c r="DK74" s="9">
        <v>2</v>
      </c>
      <c r="DL74" s="7"/>
      <c r="DM74" s="113" t="s">
        <v>1170</v>
      </c>
      <c r="DN74" s="7"/>
      <c r="DO74" s="7"/>
      <c r="DP74" s="7"/>
      <c r="DQ74" s="7"/>
      <c r="DR74" s="11" t="s">
        <v>38</v>
      </c>
      <c r="DS74" s="11" t="s">
        <v>38</v>
      </c>
      <c r="DT74" s="11" t="s">
        <v>38</v>
      </c>
      <c r="DU74" s="11" t="s">
        <v>38</v>
      </c>
      <c r="DV74" s="11" t="s">
        <v>38</v>
      </c>
      <c r="DW74" s="11" t="s">
        <v>38</v>
      </c>
      <c r="DX74" s="11" t="s">
        <v>38</v>
      </c>
      <c r="DY74" s="11" t="s">
        <v>38</v>
      </c>
      <c r="DZ74" s="11" t="s">
        <v>38</v>
      </c>
      <c r="EA74" s="11" t="s">
        <v>38</v>
      </c>
      <c r="EB74" s="7"/>
      <c r="EC74" s="114"/>
      <c r="ED74" s="114"/>
      <c r="EE74" s="114"/>
      <c r="EF74" s="7">
        <v>40</v>
      </c>
      <c r="EG74" s="7">
        <v>3</v>
      </c>
      <c r="EH74" s="7">
        <v>1</v>
      </c>
      <c r="EI74" s="7" t="s">
        <v>299</v>
      </c>
      <c r="EJ74" s="7" t="s">
        <v>299</v>
      </c>
      <c r="EK74" s="115" t="s">
        <v>299</v>
      </c>
      <c r="EL74" s="116">
        <v>2</v>
      </c>
      <c r="EM74" s="7"/>
      <c r="EN74" s="116">
        <v>2</v>
      </c>
      <c r="EO74" s="116">
        <v>2</v>
      </c>
      <c r="EP74" s="557"/>
      <c r="EQ74" s="114"/>
      <c r="ER74" s="730">
        <v>11042</v>
      </c>
      <c r="ES74" s="954">
        <v>75</v>
      </c>
      <c r="ET74" s="954">
        <v>6306</v>
      </c>
      <c r="EU74" s="954">
        <v>4000</v>
      </c>
      <c r="EV74" s="954">
        <v>38220</v>
      </c>
      <c r="EW74" s="954">
        <v>1437</v>
      </c>
      <c r="EX74" s="715">
        <f t="shared" si="49"/>
        <v>183.07380000000001</v>
      </c>
      <c r="EY74" s="959">
        <f t="shared" si="50"/>
        <v>4942.9926000000005</v>
      </c>
      <c r="EZ74" s="557"/>
      <c r="FA74" s="557"/>
      <c r="FB74" s="557"/>
      <c r="FC74" s="557"/>
      <c r="FD74" s="592"/>
      <c r="FE74" s="592"/>
      <c r="FF74" s="592"/>
      <c r="FG74" s="716"/>
      <c r="FH74" s="975"/>
      <c r="FI74" s="612"/>
      <c r="FJ74" s="616"/>
      <c r="FK74" s="553"/>
      <c r="FL74" s="114"/>
      <c r="FM74" s="7"/>
      <c r="FN74" s="145">
        <f t="shared" si="51"/>
        <v>0.2089</v>
      </c>
      <c r="FO74" s="114"/>
      <c r="FP74" s="43">
        <f t="shared" si="52"/>
        <v>22.787821122740247</v>
      </c>
      <c r="FQ74" s="146">
        <f t="shared" si="53"/>
        <v>0.18307380000000001</v>
      </c>
      <c r="FR74" s="147"/>
      <c r="FS74" s="148" t="s">
        <v>423</v>
      </c>
      <c r="FT74" s="112" t="s">
        <v>1171</v>
      </c>
      <c r="FU74" s="49" t="s">
        <v>423</v>
      </c>
      <c r="FV74" s="112" t="s">
        <v>1172</v>
      </c>
      <c r="FW74" s="112" t="s">
        <v>1173</v>
      </c>
      <c r="FX74" s="158">
        <v>11042</v>
      </c>
      <c r="FY74" s="159" t="s">
        <v>1137</v>
      </c>
      <c r="FZ74" s="263"/>
      <c r="GA74" s="735">
        <v>0.72954792904999999</v>
      </c>
      <c r="GB74" s="264"/>
      <c r="GC74" s="163"/>
      <c r="GD74" s="163"/>
      <c r="GE74" s="163"/>
      <c r="GF74" s="163"/>
      <c r="GG74" s="163"/>
      <c r="GH74" s="163"/>
      <c r="GI74" s="163"/>
      <c r="GJ74" s="163"/>
      <c r="GK74" s="163"/>
      <c r="GL74" s="163"/>
      <c r="GM74" s="163"/>
      <c r="GN74" s="163"/>
      <c r="GO74" s="163"/>
      <c r="GP74" s="163"/>
      <c r="GQ74" s="163"/>
      <c r="GR74" s="166"/>
      <c r="GS74" s="163"/>
      <c r="GT74" s="163"/>
      <c r="GU74" s="163"/>
      <c r="GV74" s="163"/>
      <c r="GW74" s="163"/>
      <c r="GX74" s="163"/>
      <c r="GY74" s="163"/>
      <c r="GZ74" s="163"/>
      <c r="HA74" s="163"/>
      <c r="HB74" s="163"/>
      <c r="HC74" s="163"/>
      <c r="HD74" s="163"/>
      <c r="HE74" s="163"/>
      <c r="HF74" s="163"/>
      <c r="HG74" s="163"/>
      <c r="HH74" s="163"/>
      <c r="HI74" s="163"/>
      <c r="HJ74" s="163"/>
      <c r="HK74" s="163"/>
      <c r="HL74" s="163"/>
      <c r="HM74" s="163"/>
      <c r="HN74" s="163"/>
      <c r="HO74" s="163"/>
      <c r="HP74" s="163"/>
      <c r="HQ74" s="163"/>
      <c r="HR74" s="163"/>
      <c r="HS74" s="163"/>
      <c r="HT74" s="163"/>
      <c r="HU74" s="163"/>
      <c r="HV74" s="163"/>
      <c r="HW74" s="163"/>
    </row>
    <row r="75" spans="1:231" x14ac:dyDescent="0.3">
      <c r="A75" s="7">
        <v>202</v>
      </c>
      <c r="B75" s="7">
        <f>COUNTIFS($D$3:D75,D75,$F$3:F75,F75)</f>
        <v>2</v>
      </c>
      <c r="C75" s="442">
        <v>11053</v>
      </c>
      <c r="D75" s="443" t="s">
        <v>1130</v>
      </c>
      <c r="E75" s="16" t="s">
        <v>1131</v>
      </c>
      <c r="F75" s="17">
        <v>8106245785</v>
      </c>
      <c r="G75" s="11">
        <f>LEFT(H75,4)-CONCATENATE(19,LEFT(F75,2))</f>
        <v>38</v>
      </c>
      <c r="H75" s="17" t="s">
        <v>1255</v>
      </c>
      <c r="I75" s="469" t="s">
        <v>511</v>
      </c>
      <c r="J75" s="380" t="s">
        <v>35</v>
      </c>
      <c r="K75" s="17" t="s">
        <v>36</v>
      </c>
      <c r="L75" s="11">
        <v>24</v>
      </c>
      <c r="M75" s="17" t="s">
        <v>434</v>
      </c>
      <c r="N75" s="17" t="s">
        <v>435</v>
      </c>
      <c r="O75" s="11"/>
      <c r="P75" s="11" t="s">
        <v>39</v>
      </c>
      <c r="Q75" s="381"/>
      <c r="R75" s="381"/>
      <c r="S75" s="617"/>
      <c r="T75" s="617"/>
      <c r="U75" s="617"/>
      <c r="V75" s="632" t="s">
        <v>917</v>
      </c>
      <c r="W75" s="731"/>
      <c r="X75" s="617"/>
      <c r="Y75" s="447"/>
      <c r="Z75" s="552"/>
      <c r="AA75" s="550" t="s">
        <v>503</v>
      </c>
      <c r="AB75" s="20"/>
      <c r="AC75" s="556">
        <v>123</v>
      </c>
      <c r="AD75" s="556">
        <v>2900</v>
      </c>
      <c r="AE75" s="554"/>
      <c r="AF75" s="554"/>
      <c r="AG75" s="554" t="s">
        <v>128</v>
      </c>
      <c r="AH75" s="37">
        <v>300</v>
      </c>
      <c r="AI75" t="s">
        <v>604</v>
      </c>
      <c r="AJ75" s="7"/>
      <c r="AK75" s="37"/>
      <c r="AL75" s="7"/>
      <c r="AM75" s="7"/>
      <c r="AN75" s="7"/>
      <c r="AO75" s="411">
        <v>31.4</v>
      </c>
      <c r="AP75" s="39">
        <v>63.2</v>
      </c>
      <c r="AQ75" s="40">
        <v>4.3</v>
      </c>
      <c r="AR75" s="41">
        <f t="shared" si="38"/>
        <v>98.899999999999991</v>
      </c>
      <c r="AS75" s="42">
        <f t="shared" si="39"/>
        <v>0.49683544303797461</v>
      </c>
      <c r="AT75" s="43">
        <f t="shared" si="40"/>
        <v>2.1363924050632908</v>
      </c>
      <c r="AU75" s="44">
        <f t="shared" si="41"/>
        <v>0.46518518518518515</v>
      </c>
      <c r="AV75" s="45">
        <v>27.223800000000001</v>
      </c>
      <c r="AW75" s="45">
        <f t="shared" si="42"/>
        <v>86.7</v>
      </c>
      <c r="AX75" s="46">
        <v>2.6061999999999999</v>
      </c>
      <c r="AY75" s="45">
        <v>8.3000000000000007</v>
      </c>
      <c r="AZ75" s="7" t="s">
        <v>121</v>
      </c>
      <c r="BA75" s="47">
        <v>9.6999999999999993</v>
      </c>
      <c r="BB75" s="48" t="s">
        <v>121</v>
      </c>
      <c r="BC75" s="49">
        <v>0.1</v>
      </c>
      <c r="BD75" s="49"/>
      <c r="BE75" s="7"/>
      <c r="BF75" s="7"/>
      <c r="BG75" s="7"/>
      <c r="BH75" s="7"/>
      <c r="BI75" s="48"/>
      <c r="BJ75" s="7">
        <v>43.4</v>
      </c>
      <c r="BK75" s="7">
        <v>56.6</v>
      </c>
      <c r="BL75" s="195">
        <f t="shared" si="31"/>
        <v>0.7667844522968198</v>
      </c>
      <c r="BM75" s="79">
        <v>0.4</v>
      </c>
      <c r="BN75" s="80">
        <f t="shared" si="43"/>
        <v>1.2738853503184715</v>
      </c>
      <c r="BO75" s="7" t="s">
        <v>121</v>
      </c>
      <c r="BP75" s="7">
        <v>37.700000000000003</v>
      </c>
      <c r="BQ75" s="48">
        <v>50.1</v>
      </c>
      <c r="BR75" s="81"/>
      <c r="BS75" s="80">
        <f t="shared" si="54"/>
        <v>75.400000000000006</v>
      </c>
      <c r="BT75" s="49">
        <v>92.3</v>
      </c>
      <c r="BU75" s="49">
        <v>13764</v>
      </c>
      <c r="BV75" s="80">
        <f t="shared" si="44"/>
        <v>7.7000000000000028</v>
      </c>
      <c r="BW75" s="561">
        <f t="shared" si="32"/>
        <v>62.125600000000006</v>
      </c>
      <c r="BX75" s="49">
        <v>39.200000000000003</v>
      </c>
      <c r="BY75" s="84">
        <f t="shared" si="45"/>
        <v>24.774400000000004</v>
      </c>
      <c r="BZ75" s="49">
        <v>36.200000000000003</v>
      </c>
      <c r="CA75" s="84">
        <f t="shared" si="46"/>
        <v>22.878400000000003</v>
      </c>
      <c r="CB75" s="49">
        <v>22.9</v>
      </c>
      <c r="CC75" s="84">
        <f t="shared" si="47"/>
        <v>14.472799999999999</v>
      </c>
      <c r="CD75" s="49">
        <v>0</v>
      </c>
      <c r="CE75" s="7"/>
      <c r="CF75" s="7"/>
      <c r="CG75" s="7"/>
      <c r="CH75" s="7"/>
      <c r="CI75" s="7"/>
      <c r="CJ75" s="7"/>
      <c r="CK75" s="7"/>
      <c r="CL75" s="45">
        <f t="shared" si="48"/>
        <v>1.0828729281767955</v>
      </c>
      <c r="CM75" s="7"/>
      <c r="CN75" s="7"/>
      <c r="CO75" s="618"/>
      <c r="CP75" s="13"/>
      <c r="CQ75" s="13"/>
      <c r="CR75" s="13"/>
      <c r="CS75" s="13"/>
      <c r="CT75" s="13"/>
      <c r="CU75" s="13"/>
      <c r="CV75" s="634"/>
      <c r="CW75" s="36"/>
      <c r="CX75" s="7"/>
      <c r="CY75" s="7"/>
      <c r="CZ75" s="121">
        <v>3</v>
      </c>
      <c r="DA75" s="7" t="s">
        <v>884</v>
      </c>
      <c r="DB75" s="111" t="s">
        <v>884</v>
      </c>
      <c r="DC75" s="251"/>
      <c r="DD75" s="122" t="s">
        <v>1256</v>
      </c>
      <c r="DE75" s="11"/>
      <c r="DF75" s="11"/>
      <c r="DG75" s="11"/>
      <c r="DH75" s="11"/>
      <c r="DI75" s="10" t="s">
        <v>297</v>
      </c>
      <c r="DJ75" t="s">
        <v>128</v>
      </c>
      <c r="DK75" s="9">
        <v>2</v>
      </c>
      <c r="DL75" s="7"/>
      <c r="DM75" s="7"/>
      <c r="DN75" s="7"/>
      <c r="DO75" s="7"/>
      <c r="DP75" s="7"/>
      <c r="DQ75" s="7"/>
      <c r="DR75" s="11" t="s">
        <v>38</v>
      </c>
      <c r="DS75" s="11" t="s">
        <v>38</v>
      </c>
      <c r="DT75" s="11" t="s">
        <v>38</v>
      </c>
      <c r="DU75" s="11" t="s">
        <v>38</v>
      </c>
      <c r="DV75" s="11" t="s">
        <v>38</v>
      </c>
      <c r="DW75" s="11" t="s">
        <v>38</v>
      </c>
      <c r="DX75" s="11" t="s">
        <v>38</v>
      </c>
      <c r="DY75" s="11" t="s">
        <v>38</v>
      </c>
      <c r="DZ75" s="11" t="s">
        <v>38</v>
      </c>
      <c r="EA75" s="11" t="s">
        <v>38</v>
      </c>
      <c r="EB75" s="7"/>
      <c r="EC75" s="114"/>
      <c r="ED75" s="114"/>
      <c r="EE75" s="114"/>
      <c r="EF75" s="114"/>
      <c r="EG75" s="114"/>
      <c r="EH75" s="114"/>
      <c r="EI75" s="114"/>
      <c r="EJ75" s="114"/>
      <c r="EK75" s="114"/>
      <c r="EL75" s="114"/>
      <c r="EM75" s="114"/>
      <c r="EN75" s="114"/>
      <c r="EO75" s="114"/>
      <c r="EP75" s="114"/>
      <c r="EQ75" s="114"/>
      <c r="ER75" s="461">
        <v>11053</v>
      </c>
      <c r="ES75" s="954">
        <v>75</v>
      </c>
      <c r="ET75" s="954">
        <v>65634</v>
      </c>
      <c r="EU75" s="954">
        <v>4000</v>
      </c>
      <c r="EV75" s="954">
        <v>38220</v>
      </c>
      <c r="EW75" s="954">
        <v>930</v>
      </c>
      <c r="EX75" s="715">
        <f t="shared" si="49"/>
        <v>118.482</v>
      </c>
      <c r="EY75" s="959">
        <f t="shared" si="50"/>
        <v>2843.5680000000002</v>
      </c>
      <c r="EZ75" s="557"/>
      <c r="FA75" s="557"/>
      <c r="FB75" s="557"/>
      <c r="FC75" s="557"/>
      <c r="FD75" s="592"/>
      <c r="FE75" s="592"/>
      <c r="FF75" s="592"/>
      <c r="FG75" s="716"/>
      <c r="FH75" s="975"/>
      <c r="FI75" s="612"/>
      <c r="FJ75" s="732"/>
      <c r="FK75" s="553"/>
      <c r="FL75" s="114"/>
      <c r="FM75" s="7"/>
      <c r="FN75" s="145">
        <f t="shared" si="51"/>
        <v>0.123</v>
      </c>
      <c r="FO75" s="114"/>
      <c r="FP75" s="43">
        <f t="shared" si="52"/>
        <v>1.4169485327726483</v>
      </c>
      <c r="FQ75" s="146">
        <f t="shared" si="53"/>
        <v>0.118482</v>
      </c>
      <c r="FR75" s="147"/>
      <c r="FS75" s="114"/>
      <c r="FT75" s="114"/>
      <c r="FU75" s="114"/>
      <c r="FV75" s="114"/>
      <c r="FW75" s="114"/>
      <c r="FX75" s="55"/>
      <c r="FY75" s="152"/>
      <c r="FZ75" s="213"/>
      <c r="GA75" s="11"/>
      <c r="GB75" s="215"/>
      <c r="GC75" s="156"/>
      <c r="GD75" s="156"/>
      <c r="GE75" s="156"/>
      <c r="GF75" s="156"/>
      <c r="GG75" s="156"/>
      <c r="GH75" s="156"/>
      <c r="GI75" s="156"/>
      <c r="GJ75" s="156"/>
      <c r="GK75" s="156"/>
      <c r="GL75" s="156"/>
      <c r="GM75" s="156"/>
      <c r="GN75" s="156"/>
      <c r="GO75" s="156"/>
      <c r="GP75" s="156"/>
      <c r="GQ75" s="156"/>
      <c r="GR75" s="156"/>
      <c r="GS75" s="156"/>
      <c r="GT75" s="156"/>
      <c r="GU75" s="156"/>
      <c r="GV75" s="156"/>
      <c r="GW75" s="156"/>
      <c r="GX75" s="156"/>
      <c r="GY75" s="156"/>
      <c r="GZ75" s="156"/>
      <c r="HA75" s="156"/>
      <c r="HB75" s="156"/>
      <c r="HC75" s="156"/>
      <c r="HD75" s="156"/>
      <c r="HE75" s="156"/>
      <c r="HF75" s="156"/>
      <c r="HG75" s="156"/>
      <c r="HH75" s="156"/>
      <c r="HI75" s="156"/>
      <c r="HJ75" s="156"/>
      <c r="HK75" s="156"/>
      <c r="HL75" s="156"/>
      <c r="HM75" s="156"/>
      <c r="HN75" s="156"/>
      <c r="HO75" s="156"/>
      <c r="HP75" s="156"/>
      <c r="HQ75" s="156"/>
      <c r="HR75" s="156"/>
      <c r="HS75" s="156"/>
      <c r="HT75" s="156"/>
      <c r="HU75" s="156"/>
      <c r="HV75" s="156"/>
      <c r="HW75" s="156"/>
    </row>
    <row r="76" spans="1:231" x14ac:dyDescent="0.3">
      <c r="A76" s="7">
        <v>203</v>
      </c>
      <c r="B76" s="7">
        <f>COUNTIFS($D$3:D76,D76,$F$3:F76,F76)</f>
        <v>1</v>
      </c>
      <c r="C76" s="442">
        <v>11057</v>
      </c>
      <c r="D76" s="443" t="s">
        <v>938</v>
      </c>
      <c r="E76" s="16" t="s">
        <v>530</v>
      </c>
      <c r="F76" s="16">
        <v>515607147</v>
      </c>
      <c r="G76" s="11">
        <f>LEFT(H76,4)-CONCATENATE(19,LEFT(F76,2))</f>
        <v>68</v>
      </c>
      <c r="H76" s="16" t="s">
        <v>939</v>
      </c>
      <c r="I76" s="54" t="s">
        <v>511</v>
      </c>
      <c r="J76" s="19" t="s">
        <v>35</v>
      </c>
      <c r="K76" s="17" t="s">
        <v>36</v>
      </c>
      <c r="L76" s="20">
        <v>11</v>
      </c>
      <c r="M76" s="16" t="s">
        <v>873</v>
      </c>
      <c r="N76" s="16" t="s">
        <v>38</v>
      </c>
      <c r="O76" s="20"/>
      <c r="P76" s="20" t="s">
        <v>39</v>
      </c>
      <c r="Q76" s="169"/>
      <c r="R76" s="169"/>
      <c r="S76" s="228"/>
      <c r="T76" s="228"/>
      <c r="U76" s="617"/>
      <c r="V76" s="632" t="s">
        <v>917</v>
      </c>
      <c r="W76" s="230"/>
      <c r="X76" s="617"/>
      <c r="Y76" s="447"/>
      <c r="Z76" s="552"/>
      <c r="AA76" s="550" t="s">
        <v>958</v>
      </c>
      <c r="AB76" s="20"/>
      <c r="AC76" s="556">
        <v>166</v>
      </c>
      <c r="AD76" s="556">
        <v>1800</v>
      </c>
      <c r="AE76" s="554"/>
      <c r="AF76" s="554"/>
      <c r="AG76" s="554" t="s">
        <v>444</v>
      </c>
      <c r="AH76" s="37">
        <v>200</v>
      </c>
      <c r="AI76" t="s">
        <v>604</v>
      </c>
      <c r="AJ76" s="7"/>
      <c r="AK76" s="37"/>
      <c r="AL76" s="7"/>
      <c r="AM76" s="7"/>
      <c r="AN76" s="7"/>
      <c r="AO76" s="934">
        <v>14.3</v>
      </c>
      <c r="AP76" s="39">
        <v>80.7</v>
      </c>
      <c r="AQ76" s="40">
        <v>4.7</v>
      </c>
      <c r="AR76" s="41">
        <f t="shared" si="38"/>
        <v>99.7</v>
      </c>
      <c r="AS76" s="42">
        <f t="shared" si="39"/>
        <v>0.17719950433705081</v>
      </c>
      <c r="AT76" s="43">
        <f t="shared" si="40"/>
        <v>0.83283767038413881</v>
      </c>
      <c r="AU76" s="44">
        <f t="shared" si="41"/>
        <v>0.16744730679156908</v>
      </c>
      <c r="AV76" s="45">
        <v>12.541100000000002</v>
      </c>
      <c r="AW76" s="45">
        <f t="shared" si="42"/>
        <v>87.7</v>
      </c>
      <c r="AX76" s="46">
        <v>1.0439000000000001</v>
      </c>
      <c r="AY76" s="45">
        <v>7.3</v>
      </c>
      <c r="AZ76" s="7" t="s">
        <v>121</v>
      </c>
      <c r="BA76" s="47">
        <v>11.7</v>
      </c>
      <c r="BB76" s="48" t="s">
        <v>121</v>
      </c>
      <c r="BC76" s="49">
        <v>0.03</v>
      </c>
      <c r="BD76" s="49"/>
      <c r="BE76" s="7"/>
      <c r="BF76" s="7"/>
      <c r="BG76" s="7"/>
      <c r="BH76" s="7"/>
      <c r="BI76" s="48"/>
      <c r="BJ76" s="7">
        <v>43.1</v>
      </c>
      <c r="BK76" s="7">
        <v>56.9</v>
      </c>
      <c r="BL76" s="195">
        <f t="shared" si="31"/>
        <v>0.75746924428822504</v>
      </c>
      <c r="BM76" s="79">
        <v>0.2</v>
      </c>
      <c r="BN76" s="80">
        <f t="shared" si="43"/>
        <v>1.3986013986013985</v>
      </c>
      <c r="BO76" s="7" t="s">
        <v>121</v>
      </c>
      <c r="BP76" s="7">
        <v>34.1</v>
      </c>
      <c r="BQ76" s="48">
        <v>33.700000000000003</v>
      </c>
      <c r="BR76" s="81"/>
      <c r="BS76" s="80">
        <f t="shared" si="54"/>
        <v>57.8</v>
      </c>
      <c r="BT76" s="49">
        <v>85.5</v>
      </c>
      <c r="BU76" s="49">
        <v>13265</v>
      </c>
      <c r="BV76" s="80">
        <f t="shared" si="44"/>
        <v>14.5</v>
      </c>
      <c r="BW76" s="80">
        <f t="shared" si="32"/>
        <v>79.893000000000001</v>
      </c>
      <c r="BX76" s="49">
        <v>36.4</v>
      </c>
      <c r="BY76" s="84">
        <f t="shared" si="45"/>
        <v>29.3748</v>
      </c>
      <c r="BZ76" s="49">
        <v>21.4</v>
      </c>
      <c r="CA76" s="84">
        <f t="shared" si="46"/>
        <v>17.2698</v>
      </c>
      <c r="CB76" s="49">
        <v>41.2</v>
      </c>
      <c r="CC76" s="84">
        <f t="shared" si="47"/>
        <v>33.248400000000004</v>
      </c>
      <c r="CD76" s="49">
        <v>3.3</v>
      </c>
      <c r="CE76" s="7"/>
      <c r="CF76" s="7"/>
      <c r="CG76" s="7"/>
      <c r="CH76" s="7"/>
      <c r="CI76" s="7"/>
      <c r="CJ76" s="7"/>
      <c r="CK76" s="7"/>
      <c r="CL76" s="45">
        <f t="shared" si="48"/>
        <v>1.7009345794392523</v>
      </c>
      <c r="CM76" s="7"/>
      <c r="CN76" s="7"/>
      <c r="CO76" s="618"/>
      <c r="CP76" s="13"/>
      <c r="CQ76" s="13"/>
      <c r="CR76" s="13"/>
      <c r="CS76" s="13"/>
      <c r="CT76" s="13"/>
      <c r="CU76" s="13"/>
      <c r="CV76" s="634"/>
      <c r="CW76" s="36"/>
      <c r="CX76" s="7"/>
      <c r="CY76" s="7"/>
      <c r="CZ76" s="121">
        <v>3</v>
      </c>
      <c r="DA76" s="7" t="s">
        <v>17</v>
      </c>
      <c r="DB76" s="111" t="s">
        <v>17</v>
      </c>
      <c r="DC76" s="251"/>
      <c r="DD76" s="122" t="s">
        <v>901</v>
      </c>
      <c r="DE76" s="11"/>
      <c r="DF76" s="11"/>
      <c r="DG76" s="11"/>
      <c r="DH76" s="11"/>
      <c r="DI76" s="10" t="s">
        <v>294</v>
      </c>
      <c r="DJ76" t="s">
        <v>444</v>
      </c>
      <c r="DK76" s="9">
        <v>2</v>
      </c>
      <c r="DL76" s="7"/>
      <c r="DM76" s="7"/>
      <c r="DN76" s="7"/>
      <c r="DO76" s="7"/>
      <c r="DP76" s="7"/>
      <c r="DQ76" s="7"/>
      <c r="DR76" s="11">
        <v>4.8</v>
      </c>
      <c r="DS76" s="11" t="s">
        <v>38</v>
      </c>
      <c r="DT76" s="11" t="s">
        <v>38</v>
      </c>
      <c r="DU76" s="11" t="s">
        <v>38</v>
      </c>
      <c r="DV76" s="11" t="s">
        <v>38</v>
      </c>
      <c r="DW76" s="11" t="s">
        <v>38</v>
      </c>
      <c r="DX76" s="11" t="s">
        <v>38</v>
      </c>
      <c r="DY76" s="11" t="s">
        <v>38</v>
      </c>
      <c r="DZ76" s="11" t="s">
        <v>38</v>
      </c>
      <c r="EA76" s="11" t="s">
        <v>38</v>
      </c>
      <c r="EB76" s="7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557"/>
      <c r="EQ76" s="114"/>
      <c r="ER76" s="461">
        <v>11057</v>
      </c>
      <c r="ES76" s="954">
        <v>75</v>
      </c>
      <c r="ET76" s="954">
        <v>32274</v>
      </c>
      <c r="EU76" s="954">
        <v>4000</v>
      </c>
      <c r="EV76" s="954">
        <v>38220</v>
      </c>
      <c r="EW76" s="954">
        <v>1264</v>
      </c>
      <c r="EX76" s="715">
        <f t="shared" si="49"/>
        <v>161.03360000000001</v>
      </c>
      <c r="EY76" s="959">
        <f t="shared" si="50"/>
        <v>1771.3696</v>
      </c>
      <c r="EZ76" s="557"/>
      <c r="FA76" s="557"/>
      <c r="FB76" s="557"/>
      <c r="FC76" s="557"/>
      <c r="FD76" s="592"/>
      <c r="FE76" s="592"/>
      <c r="FF76" s="592"/>
      <c r="FG76" s="716"/>
      <c r="FH76" s="975"/>
      <c r="FI76" s="612"/>
      <c r="FJ76" s="732"/>
      <c r="FK76" s="553"/>
      <c r="FL76" s="114"/>
      <c r="FM76" s="7"/>
      <c r="FN76" s="145">
        <f t="shared" si="51"/>
        <v>0.16600000000000001</v>
      </c>
      <c r="FO76" s="114"/>
      <c r="FP76" s="43">
        <f t="shared" si="52"/>
        <v>3.9164652661585175</v>
      </c>
      <c r="FQ76" s="146">
        <f t="shared" si="53"/>
        <v>0.1610336</v>
      </c>
      <c r="FR76" s="147"/>
      <c r="FS76" s="114"/>
      <c r="FT76" s="114"/>
      <c r="FU76" s="114"/>
      <c r="FV76" s="114"/>
      <c r="FW76" s="114"/>
      <c r="FX76" s="55"/>
      <c r="FY76" s="152"/>
      <c r="FZ76" s="213"/>
      <c r="GA76" s="11"/>
      <c r="GB76" s="215"/>
      <c r="GC76" s="156"/>
      <c r="GD76" s="156"/>
      <c r="GE76" s="156"/>
      <c r="GF76" s="156"/>
      <c r="GG76" s="156"/>
      <c r="GH76" s="156"/>
      <c r="GI76" s="156"/>
      <c r="GJ76" s="156"/>
      <c r="GK76" s="156"/>
      <c r="GL76" s="156"/>
      <c r="GM76" s="156"/>
      <c r="GN76" s="156"/>
      <c r="GO76" s="156"/>
      <c r="GP76" s="156"/>
      <c r="GQ76" s="156"/>
      <c r="GR76" s="156"/>
      <c r="GS76" s="156"/>
      <c r="GT76" s="156"/>
      <c r="GU76" s="156"/>
      <c r="GV76" s="156"/>
      <c r="GW76" s="156"/>
      <c r="GX76" s="156"/>
      <c r="GY76" s="156"/>
      <c r="GZ76" s="156"/>
      <c r="HA76" s="156"/>
      <c r="HB76" s="156"/>
      <c r="HC76" s="156"/>
      <c r="HD76" s="156"/>
      <c r="HE76" s="156"/>
      <c r="HF76" s="156"/>
      <c r="HG76" s="156"/>
      <c r="HH76" s="156"/>
      <c r="HI76" s="156"/>
      <c r="HJ76" s="156"/>
      <c r="HK76" s="156"/>
      <c r="HL76" s="156"/>
      <c r="HM76" s="156"/>
      <c r="HN76" s="156"/>
      <c r="HO76" s="156"/>
      <c r="HP76" s="156"/>
      <c r="HQ76" s="156"/>
      <c r="HR76" s="156"/>
      <c r="HS76" s="156"/>
      <c r="HT76" s="156"/>
      <c r="HU76" s="156"/>
      <c r="HV76" s="156"/>
      <c r="HW76" s="156"/>
    </row>
    <row r="77" spans="1:231" x14ac:dyDescent="0.3">
      <c r="A77" s="7">
        <v>211</v>
      </c>
      <c r="B77" s="7">
        <f>COUNTIFS($D$3:D77,D77,$F$3:F77,F77)</f>
        <v>1</v>
      </c>
      <c r="C77" s="14">
        <v>11096</v>
      </c>
      <c r="D77" s="328" t="s">
        <v>905</v>
      </c>
      <c r="E77" s="17" t="s">
        <v>784</v>
      </c>
      <c r="F77" s="17">
        <v>496116148</v>
      </c>
      <c r="G77" s="11">
        <v>70</v>
      </c>
      <c r="H77" s="17" t="s">
        <v>906</v>
      </c>
      <c r="I77" s="469" t="s">
        <v>511</v>
      </c>
      <c r="J77" s="445" t="s">
        <v>553</v>
      </c>
      <c r="K77" s="537" t="s">
        <v>36</v>
      </c>
      <c r="L77" s="11">
        <v>7</v>
      </c>
      <c r="M77" s="17" t="s">
        <v>907</v>
      </c>
      <c r="N77" s="17" t="s">
        <v>435</v>
      </c>
      <c r="O77" s="11"/>
      <c r="P77" s="11" t="s">
        <v>39</v>
      </c>
      <c r="Q77" s="381"/>
      <c r="R77" s="381"/>
      <c r="S77" s="998"/>
      <c r="T77" s="228"/>
      <c r="U77" s="228"/>
      <c r="V77" s="229" t="s">
        <v>917</v>
      </c>
      <c r="W77" s="229"/>
      <c r="X77" s="617"/>
      <c r="Y77" s="180"/>
      <c r="Z77" s="451"/>
      <c r="AA77" s="452" t="s">
        <v>603</v>
      </c>
      <c r="AB77" s="11"/>
      <c r="AC77" s="670">
        <v>68</v>
      </c>
      <c r="AD77" s="670">
        <v>480</v>
      </c>
      <c r="AE77" s="671"/>
      <c r="AF77" s="671"/>
      <c r="AG77" s="671" t="s">
        <v>918</v>
      </c>
      <c r="AH77" s="558" t="s">
        <v>919</v>
      </c>
      <c r="AI77" t="s">
        <v>604</v>
      </c>
      <c r="AJ77" s="7"/>
      <c r="AK77" s="37"/>
      <c r="AL77" s="7"/>
      <c r="AM77" s="7"/>
      <c r="AN77" s="7"/>
      <c r="AO77" s="934">
        <v>8.9</v>
      </c>
      <c r="AP77" s="39">
        <v>85.1</v>
      </c>
      <c r="AQ77" s="40">
        <v>4</v>
      </c>
      <c r="AR77" s="41">
        <f t="shared" si="38"/>
        <v>98</v>
      </c>
      <c r="AS77" s="42">
        <f t="shared" si="39"/>
        <v>0.1045828437132785</v>
      </c>
      <c r="AT77" s="43">
        <f t="shared" si="40"/>
        <v>0.418331374853114</v>
      </c>
      <c r="AU77" s="44">
        <f t="shared" si="41"/>
        <v>9.9887766554433238E-2</v>
      </c>
      <c r="AV77" s="45">
        <v>8.0545000000000009</v>
      </c>
      <c r="AW77" s="45">
        <f t="shared" si="42"/>
        <v>90.5</v>
      </c>
      <c r="AX77" s="46">
        <v>0.40050000000000002</v>
      </c>
      <c r="AY77" s="45">
        <v>4.5</v>
      </c>
      <c r="AZ77" s="7" t="s">
        <v>121</v>
      </c>
      <c r="BA77" s="47">
        <v>79.599999999999994</v>
      </c>
      <c r="BB77" s="48" t="s">
        <v>121</v>
      </c>
      <c r="BC77" s="49">
        <v>0</v>
      </c>
      <c r="BD77" s="49"/>
      <c r="BE77" s="7"/>
      <c r="BF77" s="7"/>
      <c r="BG77" s="7"/>
      <c r="BH77" s="7"/>
      <c r="BI77" s="48"/>
      <c r="BJ77" s="7">
        <v>40.200000000000003</v>
      </c>
      <c r="BK77" s="7">
        <v>59.8</v>
      </c>
      <c r="BL77" s="195">
        <f t="shared" si="31"/>
        <v>0.67224080267558539</v>
      </c>
      <c r="BM77" s="79">
        <v>0.1</v>
      </c>
      <c r="BN77" s="80">
        <f t="shared" si="43"/>
        <v>1.1235955056179774</v>
      </c>
      <c r="BO77" s="7" t="s">
        <v>121</v>
      </c>
      <c r="BP77" s="7">
        <v>54.5</v>
      </c>
      <c r="BQ77" s="48">
        <v>60.2</v>
      </c>
      <c r="BR77" s="81"/>
      <c r="BS77" s="80">
        <f t="shared" si="54"/>
        <v>72.7</v>
      </c>
      <c r="BT77" s="49">
        <v>98</v>
      </c>
      <c r="BU77" s="49">
        <v>13764</v>
      </c>
      <c r="BV77" s="80">
        <f t="shared" si="44"/>
        <v>2</v>
      </c>
      <c r="BW77" s="561">
        <f t="shared" si="32"/>
        <v>83.227800000000002</v>
      </c>
      <c r="BX77" s="49">
        <v>38</v>
      </c>
      <c r="BY77" s="84">
        <f t="shared" si="45"/>
        <v>32.337999999999994</v>
      </c>
      <c r="BZ77" s="49">
        <v>34.700000000000003</v>
      </c>
      <c r="CA77" s="84">
        <f t="shared" si="46"/>
        <v>29.529700000000002</v>
      </c>
      <c r="CB77" s="49">
        <v>25.1</v>
      </c>
      <c r="CC77" s="84">
        <f t="shared" si="47"/>
        <v>21.360099999999999</v>
      </c>
      <c r="CD77" s="49">
        <v>0.2</v>
      </c>
      <c r="CE77" s="82"/>
      <c r="CF77" s="82"/>
      <c r="CG77" s="82"/>
      <c r="CH77" s="82"/>
      <c r="CI77" s="82"/>
      <c r="CJ77" s="82"/>
      <c r="CK77" s="82"/>
      <c r="CL77" s="45">
        <f t="shared" si="48"/>
        <v>1.095100864553314</v>
      </c>
      <c r="CM77" s="7"/>
      <c r="CN77" s="7"/>
      <c r="CO77" s="618"/>
      <c r="CP77" s="13"/>
      <c r="CQ77" s="13"/>
      <c r="CR77" s="13"/>
      <c r="CS77" s="13"/>
      <c r="CT77" s="13"/>
      <c r="CU77" s="13"/>
      <c r="CV77" s="634"/>
      <c r="CW77" s="36"/>
      <c r="CX77" s="7"/>
      <c r="CY77" s="7"/>
      <c r="CZ77" s="121">
        <v>3</v>
      </c>
      <c r="DA77" s="7" t="s">
        <v>17</v>
      </c>
      <c r="DB77" s="111" t="s">
        <v>17</v>
      </c>
      <c r="DC77" s="251"/>
      <c r="DD77" s="35"/>
      <c r="DE77" s="11"/>
      <c r="DF77" s="11"/>
      <c r="DG77" s="11"/>
      <c r="DH77" s="11"/>
      <c r="DI77" s="10" t="s">
        <v>294</v>
      </c>
      <c r="DJ77" t="s">
        <v>918</v>
      </c>
      <c r="DK77" s="9">
        <v>2</v>
      </c>
      <c r="DL77" s="7"/>
      <c r="DM77" s="113"/>
      <c r="DN77" s="7"/>
      <c r="DO77" s="7"/>
      <c r="DP77" s="7"/>
      <c r="DQ77" s="7"/>
      <c r="DR77" s="11">
        <v>80.599999999999994</v>
      </c>
      <c r="DS77" s="11" t="s">
        <v>38</v>
      </c>
      <c r="DT77" s="11">
        <v>7777</v>
      </c>
      <c r="DU77" s="11">
        <v>83.7</v>
      </c>
      <c r="DV77" s="11">
        <v>16.3</v>
      </c>
      <c r="DW77" s="11" t="s">
        <v>38</v>
      </c>
      <c r="DX77" s="11" t="s">
        <v>38</v>
      </c>
      <c r="DY77" s="11" t="s">
        <v>38</v>
      </c>
      <c r="DZ77" s="11" t="s">
        <v>38</v>
      </c>
      <c r="EA77" s="11" t="s">
        <v>38</v>
      </c>
      <c r="EB77" s="7" t="s">
        <v>38</v>
      </c>
      <c r="EC77" s="114"/>
      <c r="ED77" s="114"/>
      <c r="EE77" s="114"/>
      <c r="EF77" s="7"/>
      <c r="EG77" s="7"/>
      <c r="EH77" s="7"/>
      <c r="EI77" s="7"/>
      <c r="EJ77" s="7"/>
      <c r="EK77" s="115"/>
      <c r="EL77" s="116"/>
      <c r="EM77" s="7"/>
      <c r="EN77" s="116"/>
      <c r="EO77" s="116"/>
      <c r="EP77" s="557"/>
      <c r="EQ77" s="114"/>
      <c r="ER77" s="485">
        <v>11096</v>
      </c>
      <c r="ES77" s="696">
        <v>75</v>
      </c>
      <c r="ET77" s="696"/>
      <c r="EU77" s="696">
        <v>4000</v>
      </c>
      <c r="EV77" s="696">
        <v>38220</v>
      </c>
      <c r="EW77" s="697"/>
      <c r="EX77" s="698"/>
      <c r="EY77" s="436"/>
      <c r="EZ77" s="577"/>
      <c r="FA77" s="577"/>
      <c r="FB77" s="577"/>
      <c r="FC77" s="577"/>
      <c r="FD77" s="699"/>
      <c r="FE77" s="460"/>
      <c r="FF77" s="460"/>
      <c r="FG77" s="700"/>
      <c r="FH77" s="612"/>
      <c r="FI77" s="612"/>
      <c r="FJ77" s="616"/>
      <c r="FK77" s="677"/>
      <c r="FL77" s="114"/>
      <c r="FM77" s="7"/>
      <c r="FN77" s="145">
        <f t="shared" si="51"/>
        <v>6.8000000000000005E-2</v>
      </c>
      <c r="FO77" s="114"/>
      <c r="FP77" s="43"/>
      <c r="FQ77" s="146"/>
      <c r="FR77" s="147"/>
      <c r="FS77" s="148"/>
      <c r="FT77" s="515"/>
      <c r="FU77" s="516"/>
      <c r="FV77" s="515"/>
      <c r="FW77" s="515"/>
      <c r="FX77" s="517"/>
      <c r="FY77" s="152"/>
      <c r="FZ77" s="518"/>
      <c r="GA77" s="1224"/>
      <c r="GB77" s="520"/>
      <c r="GC77" s="156"/>
      <c r="GD77" s="156"/>
      <c r="GE77" s="156"/>
      <c r="GF77" s="156"/>
      <c r="GG77" s="156"/>
      <c r="GH77" s="156"/>
      <c r="GI77" s="156"/>
      <c r="GJ77" s="156"/>
      <c r="GK77" s="156"/>
      <c r="GL77" s="156"/>
      <c r="GM77" s="156"/>
      <c r="GN77" s="156"/>
      <c r="GO77" s="156"/>
      <c r="GP77" s="156"/>
      <c r="GQ77" s="156"/>
      <c r="GR77" s="156"/>
      <c r="GS77" s="156"/>
      <c r="GT77" s="156"/>
      <c r="GU77" s="156"/>
      <c r="GV77" s="156"/>
      <c r="GW77" s="156"/>
      <c r="GX77" s="156"/>
      <c r="GY77" s="156"/>
      <c r="GZ77" s="156"/>
      <c r="HA77" s="156"/>
      <c r="HB77" s="156"/>
      <c r="HC77" s="156"/>
      <c r="HD77" s="156"/>
      <c r="HE77" s="156"/>
      <c r="HF77" s="156"/>
      <c r="HG77" s="156"/>
      <c r="HH77" s="156"/>
      <c r="HI77" s="156"/>
      <c r="HJ77" s="156"/>
      <c r="HK77" s="156"/>
      <c r="HL77" s="156"/>
      <c r="HM77" s="156"/>
      <c r="HN77" s="156"/>
      <c r="HO77" s="156"/>
      <c r="HP77" s="156"/>
      <c r="HQ77" s="156"/>
      <c r="HR77" s="156"/>
      <c r="HS77" s="156"/>
      <c r="HT77" s="156"/>
      <c r="HU77" s="156"/>
      <c r="HV77" s="156"/>
      <c r="HW77" s="156"/>
    </row>
    <row r="78" spans="1:231" x14ac:dyDescent="0.3">
      <c r="A78" s="7">
        <v>220</v>
      </c>
      <c r="B78" s="7">
        <f>COUNTIFS($D$3:D78,D78,$F$3:F78,F78)</f>
        <v>1</v>
      </c>
      <c r="C78" s="442">
        <v>11202</v>
      </c>
      <c r="D78" s="443" t="s">
        <v>1287</v>
      </c>
      <c r="E78" s="16" t="s">
        <v>34</v>
      </c>
      <c r="F78" s="16">
        <v>6060141362</v>
      </c>
      <c r="G78" s="11">
        <f t="shared" ref="G78:G83" si="55">LEFT(H78,4)-CONCATENATE(19,LEFT(F78,2))</f>
        <v>59</v>
      </c>
      <c r="H78" s="16" t="s">
        <v>649</v>
      </c>
      <c r="I78" s="54" t="s">
        <v>511</v>
      </c>
      <c r="J78" s="19" t="s">
        <v>35</v>
      </c>
      <c r="K78" s="16" t="s">
        <v>36</v>
      </c>
      <c r="L78" s="20">
        <v>5</v>
      </c>
      <c r="M78" s="16">
        <v>3</v>
      </c>
      <c r="N78" s="16" t="s">
        <v>38</v>
      </c>
      <c r="O78" s="20"/>
      <c r="P78" s="20" t="s">
        <v>39</v>
      </c>
      <c r="Q78" s="169"/>
      <c r="R78" s="169"/>
      <c r="S78" s="228"/>
      <c r="T78" s="339" t="s">
        <v>696</v>
      </c>
      <c r="U78" s="339"/>
      <c r="V78" s="229" t="s">
        <v>697</v>
      </c>
      <c r="W78" s="230"/>
      <c r="X78" s="228"/>
      <c r="Y78" s="180"/>
      <c r="Z78" s="182"/>
      <c r="AA78" s="20" t="s">
        <v>698</v>
      </c>
      <c r="AB78" s="11"/>
      <c r="AC78" s="670">
        <v>555</v>
      </c>
      <c r="AD78" s="670">
        <v>2700</v>
      </c>
      <c r="AE78" s="671"/>
      <c r="AF78" s="671"/>
      <c r="AG78" s="671" t="s">
        <v>128</v>
      </c>
      <c r="AH78" s="37">
        <v>250</v>
      </c>
      <c r="AJ78" s="7"/>
      <c r="AK78" s="37"/>
      <c r="AL78" s="7"/>
      <c r="AM78" s="7"/>
      <c r="AN78" s="7"/>
      <c r="AO78" s="411">
        <v>10.7</v>
      </c>
      <c r="AP78" s="39">
        <v>61.7</v>
      </c>
      <c r="AQ78" s="40">
        <v>26.7</v>
      </c>
      <c r="AR78" s="41">
        <f t="shared" si="38"/>
        <v>99.100000000000009</v>
      </c>
      <c r="AS78" s="42">
        <f t="shared" si="39"/>
        <v>0.17341977309562398</v>
      </c>
      <c r="AT78" s="43">
        <f t="shared" si="40"/>
        <v>4.6303079416531601</v>
      </c>
      <c r="AU78" s="44">
        <f t="shared" si="41"/>
        <v>0.12104072398190044</v>
      </c>
      <c r="AV78" s="45">
        <v>9.1977200000000003</v>
      </c>
      <c r="AW78" s="45">
        <f t="shared" si="42"/>
        <v>85.960000000000008</v>
      </c>
      <c r="AX78" s="46">
        <v>0.96727999999999981</v>
      </c>
      <c r="AY78" s="45">
        <v>9.0399999999999991</v>
      </c>
      <c r="AZ78" s="7" t="s">
        <v>121</v>
      </c>
      <c r="BA78" s="47">
        <v>58</v>
      </c>
      <c r="BB78" s="48" t="s">
        <v>121</v>
      </c>
      <c r="BC78" s="49" t="s">
        <v>121</v>
      </c>
      <c r="BD78" s="49"/>
      <c r="BE78" s="7"/>
      <c r="BF78" s="7"/>
      <c r="BG78" s="7"/>
      <c r="BH78" s="7"/>
      <c r="BI78" s="194">
        <v>3.83</v>
      </c>
      <c r="BJ78" s="7">
        <v>67.099999999999994</v>
      </c>
      <c r="BK78" s="7">
        <v>32.9</v>
      </c>
      <c r="BL78" s="195">
        <f t="shared" ref="BL78:BL109" si="56">BJ78/BK78</f>
        <v>2.0395136778115499</v>
      </c>
      <c r="BM78" s="79">
        <v>4.2000000000000003E-2</v>
      </c>
      <c r="BN78" s="80">
        <f t="shared" si="43"/>
        <v>0.39252336448598135</v>
      </c>
      <c r="BO78" s="7" t="s">
        <v>121</v>
      </c>
      <c r="BP78" s="7">
        <v>60.3</v>
      </c>
      <c r="BQ78" s="48">
        <v>40.6</v>
      </c>
      <c r="BR78" s="81"/>
      <c r="BS78" s="80">
        <f t="shared" si="54"/>
        <v>66</v>
      </c>
      <c r="BT78" s="49">
        <v>93.5</v>
      </c>
      <c r="BU78" s="49">
        <v>13796</v>
      </c>
      <c r="BV78" s="80">
        <f t="shared" si="44"/>
        <v>6.5</v>
      </c>
      <c r="BW78" s="561">
        <f t="shared" ref="BW78:BW109" si="57">BY78+CA78+CC78</f>
        <v>60.6511</v>
      </c>
      <c r="BX78" s="49">
        <v>40.200000000000003</v>
      </c>
      <c r="BY78" s="84">
        <f t="shared" si="45"/>
        <v>24.8034</v>
      </c>
      <c r="BZ78" s="49">
        <v>25.8</v>
      </c>
      <c r="CA78" s="84">
        <f t="shared" si="46"/>
        <v>15.918600000000001</v>
      </c>
      <c r="CB78" s="49">
        <v>32.299999999999997</v>
      </c>
      <c r="CC78" s="84">
        <f t="shared" si="47"/>
        <v>19.929099999999998</v>
      </c>
      <c r="CD78" s="80">
        <v>0.48</v>
      </c>
      <c r="CE78" s="82"/>
      <c r="CF78" s="82"/>
      <c r="CG78" s="82"/>
      <c r="CH78" s="82"/>
      <c r="CI78" s="82"/>
      <c r="CJ78" s="82">
        <v>93.3</v>
      </c>
      <c r="CK78" s="82">
        <v>9197</v>
      </c>
      <c r="CL78" s="45">
        <f t="shared" si="48"/>
        <v>1.558139534883721</v>
      </c>
      <c r="CM78" s="7"/>
      <c r="CN78" s="7"/>
      <c r="CO78" s="618"/>
      <c r="CP78" s="13"/>
      <c r="CQ78" s="13"/>
      <c r="CR78" s="13"/>
      <c r="CS78" s="13"/>
      <c r="CT78" s="13"/>
      <c r="CU78" s="13"/>
      <c r="CV78" s="634"/>
      <c r="CW78" s="36"/>
      <c r="CX78" s="7"/>
      <c r="CY78" s="7"/>
      <c r="CZ78" s="121">
        <v>3</v>
      </c>
      <c r="DA78" s="7" t="s">
        <v>17</v>
      </c>
      <c r="DB78" s="111" t="s">
        <v>17</v>
      </c>
      <c r="DC78" s="35"/>
      <c r="DD78" s="122" t="s">
        <v>1058</v>
      </c>
      <c r="DE78" s="11"/>
      <c r="DF78" s="11"/>
      <c r="DG78" s="11"/>
      <c r="DH78" s="11"/>
      <c r="DI78" s="10" t="s">
        <v>294</v>
      </c>
      <c r="DJ78" t="s">
        <v>128</v>
      </c>
      <c r="DK78" s="9">
        <v>2</v>
      </c>
      <c r="DL78" s="7"/>
      <c r="DM78" s="49" t="s">
        <v>511</v>
      </c>
      <c r="DN78" s="7"/>
      <c r="DO78" s="7"/>
      <c r="DP78" s="7"/>
      <c r="DQ78" s="7"/>
      <c r="DR78" s="11" t="s">
        <v>38</v>
      </c>
      <c r="DS78" s="11" t="s">
        <v>38</v>
      </c>
      <c r="DT78" s="11">
        <v>1015</v>
      </c>
      <c r="DU78" s="11">
        <v>20.7</v>
      </c>
      <c r="DV78" s="11">
        <v>79.3</v>
      </c>
      <c r="DW78" s="11" t="s">
        <v>38</v>
      </c>
      <c r="DX78" s="11" t="s">
        <v>38</v>
      </c>
      <c r="DY78" s="11" t="s">
        <v>38</v>
      </c>
      <c r="DZ78" s="11" t="s">
        <v>38</v>
      </c>
      <c r="EA78" s="11">
        <v>0</v>
      </c>
      <c r="EB78" s="7" t="s">
        <v>451</v>
      </c>
      <c r="EC78" s="114"/>
      <c r="ED78" s="114"/>
      <c r="EE78" s="114"/>
      <c r="EF78" s="7">
        <v>12</v>
      </c>
      <c r="EG78" s="7">
        <v>2</v>
      </c>
      <c r="EH78" s="7">
        <v>0</v>
      </c>
      <c r="EI78" s="7" t="s">
        <v>299</v>
      </c>
      <c r="EJ78" s="7" t="s">
        <v>299</v>
      </c>
      <c r="EK78" s="115" t="s">
        <v>299</v>
      </c>
      <c r="EL78" s="116">
        <v>2</v>
      </c>
      <c r="EM78" s="7"/>
      <c r="EN78" s="116">
        <v>2</v>
      </c>
      <c r="EO78" s="116">
        <v>1</v>
      </c>
      <c r="EP78" s="114"/>
      <c r="EQ78" s="114"/>
      <c r="ER78" s="461">
        <v>11202</v>
      </c>
      <c r="ES78" s="954">
        <v>75</v>
      </c>
      <c r="ET78" s="954">
        <v>10580</v>
      </c>
      <c r="EU78" s="954">
        <v>3998</v>
      </c>
      <c r="EV78" s="954">
        <v>38220</v>
      </c>
      <c r="EW78" s="954">
        <v>4461</v>
      </c>
      <c r="EX78" s="715">
        <f t="shared" ref="EX78:EX116" si="58">EW78/EU78*EV78/ES78</f>
        <v>568.61570785392701</v>
      </c>
      <c r="EY78" s="959">
        <f t="shared" ref="EY78:EY116" si="59">L78*EX78</f>
        <v>2843.0785392696353</v>
      </c>
      <c r="EZ78" s="557"/>
      <c r="FA78" s="557"/>
      <c r="FB78" s="557"/>
      <c r="FC78" s="557"/>
      <c r="FD78" s="592"/>
      <c r="FE78" s="592"/>
      <c r="FF78" s="592"/>
      <c r="FG78" s="716"/>
      <c r="FH78" s="975"/>
      <c r="FI78" s="612"/>
      <c r="FJ78" s="616"/>
      <c r="FK78" s="553"/>
      <c r="FL78" s="114"/>
      <c r="FM78" s="7"/>
      <c r="FN78" s="145">
        <f t="shared" si="51"/>
        <v>0.55500000000000005</v>
      </c>
      <c r="FO78" s="114"/>
      <c r="FP78" s="43">
        <f t="shared" ref="FP78:FP116" si="60">EW78*100/ET78</f>
        <v>42.16446124763705</v>
      </c>
      <c r="FQ78" s="146">
        <f t="shared" ref="FQ78:FQ116" si="61">EX78/1000</f>
        <v>0.56861570785392701</v>
      </c>
      <c r="FR78" s="147"/>
      <c r="FS78" s="148" t="s">
        <v>421</v>
      </c>
      <c r="FT78" s="112" t="s">
        <v>829</v>
      </c>
      <c r="FU78" s="49" t="s">
        <v>423</v>
      </c>
      <c r="FV78" s="112" t="s">
        <v>1288</v>
      </c>
      <c r="FW78" s="112" t="s">
        <v>1289</v>
      </c>
      <c r="FX78" s="158">
        <v>11202</v>
      </c>
      <c r="FY78" s="159" t="s">
        <v>712</v>
      </c>
      <c r="FZ78" s="350">
        <v>0.51713394560000003</v>
      </c>
      <c r="GA78" s="161">
        <v>1.7289080662866902</v>
      </c>
      <c r="GB78" s="162">
        <v>0.29701576499999965</v>
      </c>
      <c r="GC78" s="163" t="s">
        <v>121</v>
      </c>
      <c r="GD78" s="163" t="s">
        <v>121</v>
      </c>
      <c r="GE78" s="163" t="s">
        <v>121</v>
      </c>
      <c r="GF78" s="167">
        <v>24.9</v>
      </c>
      <c r="GG78" s="167">
        <v>46.9</v>
      </c>
      <c r="GH78" s="163">
        <v>70746</v>
      </c>
      <c r="GI78" s="164">
        <v>2843.0785392696353</v>
      </c>
      <c r="GJ78" s="165">
        <f>GF78*GI78/100</f>
        <v>707.92655627813917</v>
      </c>
      <c r="GK78" s="163">
        <v>22.5</v>
      </c>
      <c r="GL78" s="163">
        <v>38942</v>
      </c>
      <c r="GM78" s="311">
        <f>GG78-GK78</f>
        <v>24.4</v>
      </c>
      <c r="GN78" s="163">
        <f>GH78-GL78</f>
        <v>31804</v>
      </c>
      <c r="GO78" s="165">
        <f>GJ78*GG78/100</f>
        <v>332.01755489444724</v>
      </c>
      <c r="GP78" s="165">
        <f>GK78*GJ78/100</f>
        <v>159.28347516258131</v>
      </c>
      <c r="GQ78" s="165">
        <f>GO78-GP78</f>
        <v>172.73407973186593</v>
      </c>
      <c r="GR78" s="166">
        <v>7</v>
      </c>
      <c r="GS78" s="165">
        <f>GO78/GR78</f>
        <v>47.431079270635323</v>
      </c>
      <c r="GT78" s="165">
        <f>GP78/GR78</f>
        <v>22.754782166083043</v>
      </c>
      <c r="GU78" s="165">
        <f>GJ78/GR78</f>
        <v>101.13236518259131</v>
      </c>
      <c r="GV78" s="163"/>
      <c r="GW78" s="163"/>
      <c r="GX78" s="163"/>
      <c r="GY78" s="163"/>
      <c r="GZ78" s="163"/>
      <c r="HA78" s="163"/>
      <c r="HB78" s="163"/>
      <c r="HC78" s="163"/>
      <c r="HD78" s="163"/>
      <c r="HE78" s="163"/>
      <c r="HF78" s="163"/>
      <c r="HG78" s="163"/>
      <c r="HH78" s="163"/>
      <c r="HI78" s="167"/>
      <c r="HJ78" s="163"/>
      <c r="HK78" s="163"/>
      <c r="HL78" s="163"/>
      <c r="HM78" s="163"/>
      <c r="HN78" s="163"/>
      <c r="HO78" s="163"/>
      <c r="HP78" s="163"/>
      <c r="HQ78" s="163"/>
      <c r="HR78" s="163"/>
      <c r="HS78" s="163"/>
      <c r="HT78" s="163"/>
      <c r="HU78" s="163"/>
      <c r="HV78" s="163"/>
      <c r="HW78" s="163"/>
    </row>
    <row r="79" spans="1:231" x14ac:dyDescent="0.3">
      <c r="A79" s="7">
        <v>232</v>
      </c>
      <c r="B79" s="7">
        <f>COUNTIFS($D$3:D79,D79,$F$3:F79,F79)</f>
        <v>1</v>
      </c>
      <c r="C79" s="14">
        <v>11387</v>
      </c>
      <c r="D79" s="328" t="s">
        <v>1072</v>
      </c>
      <c r="E79" s="17" t="s">
        <v>816</v>
      </c>
      <c r="F79" s="17">
        <v>400206403</v>
      </c>
      <c r="G79" s="11">
        <f t="shared" si="55"/>
        <v>79</v>
      </c>
      <c r="H79" s="17" t="s">
        <v>767</v>
      </c>
      <c r="I79" s="469" t="s">
        <v>1073</v>
      </c>
      <c r="J79" s="380" t="s">
        <v>35</v>
      </c>
      <c r="K79" s="17" t="s">
        <v>36</v>
      </c>
      <c r="L79" s="11">
        <v>2</v>
      </c>
      <c r="M79" s="17" t="s">
        <v>618</v>
      </c>
      <c r="N79" s="17" t="s">
        <v>38</v>
      </c>
      <c r="O79" s="11"/>
      <c r="P79" s="11" t="s">
        <v>769</v>
      </c>
      <c r="Q79" s="381"/>
      <c r="R79" s="381"/>
      <c r="S79" s="617"/>
      <c r="T79" s="733" t="s">
        <v>771</v>
      </c>
      <c r="U79" s="733"/>
      <c r="V79" s="632" t="s">
        <v>697</v>
      </c>
      <c r="W79" s="632"/>
      <c r="X79" s="617"/>
      <c r="Y79" s="447"/>
      <c r="Z79" s="455"/>
      <c r="AA79" s="11" t="s">
        <v>120</v>
      </c>
      <c r="AB79" s="11"/>
      <c r="AC79" s="449">
        <v>44</v>
      </c>
      <c r="AD79" s="449">
        <v>87</v>
      </c>
      <c r="AE79" s="156"/>
      <c r="AF79" s="156"/>
      <c r="AG79" s="156" t="s">
        <v>444</v>
      </c>
      <c r="AH79" s="37">
        <v>50</v>
      </c>
      <c r="AJ79" s="7"/>
      <c r="AK79" s="37"/>
      <c r="AL79" s="7"/>
      <c r="AM79" s="7"/>
      <c r="AN79" s="7"/>
      <c r="AO79" s="411">
        <v>19.8</v>
      </c>
      <c r="AP79" s="39">
        <v>70.400000000000006</v>
      </c>
      <c r="AQ79" s="40">
        <v>7.97</v>
      </c>
      <c r="AR79" s="41">
        <f t="shared" si="38"/>
        <v>98.17</v>
      </c>
      <c r="AS79" s="42">
        <f t="shared" si="39"/>
        <v>0.28125</v>
      </c>
      <c r="AT79" s="43">
        <f t="shared" si="40"/>
        <v>2.2415625000000001</v>
      </c>
      <c r="AU79" s="44">
        <f t="shared" si="41"/>
        <v>0.25264769682276383</v>
      </c>
      <c r="AV79" s="45">
        <v>18.285299999999999</v>
      </c>
      <c r="AW79" s="45">
        <f t="shared" si="42"/>
        <v>92.35</v>
      </c>
      <c r="AX79" s="46">
        <v>0.52469999999999994</v>
      </c>
      <c r="AY79" s="45">
        <v>2.65</v>
      </c>
      <c r="AZ79" s="7" t="s">
        <v>121</v>
      </c>
      <c r="BA79" s="47">
        <v>25</v>
      </c>
      <c r="BB79" s="48" t="s">
        <v>121</v>
      </c>
      <c r="BC79" s="49" t="s">
        <v>121</v>
      </c>
      <c r="BD79" s="49"/>
      <c r="BE79" s="7"/>
      <c r="BF79" s="7"/>
      <c r="BG79" s="7"/>
      <c r="BH79" s="7"/>
      <c r="BI79" s="194">
        <v>4.87</v>
      </c>
      <c r="BJ79" s="7">
        <v>50.5</v>
      </c>
      <c r="BK79" s="7">
        <v>49.5</v>
      </c>
      <c r="BL79" s="195">
        <f t="shared" si="56"/>
        <v>1.0202020202020201</v>
      </c>
      <c r="BM79" s="79">
        <v>0.1</v>
      </c>
      <c r="BN79" s="80">
        <f t="shared" si="43"/>
        <v>0.50505050505050508</v>
      </c>
      <c r="BO79" s="7" t="s">
        <v>121</v>
      </c>
      <c r="BP79" s="7">
        <v>93.6</v>
      </c>
      <c r="BQ79" s="48">
        <v>57.7</v>
      </c>
      <c r="BR79" s="81"/>
      <c r="BS79" s="80">
        <f t="shared" si="54"/>
        <v>80.900000000000006</v>
      </c>
      <c r="BT79" s="49">
        <v>94.7</v>
      </c>
      <c r="BU79" s="49">
        <v>11020</v>
      </c>
      <c r="BV79" s="80">
        <f t="shared" si="44"/>
        <v>5.2999999999999972</v>
      </c>
      <c r="BW79" s="561">
        <f t="shared" si="57"/>
        <v>69.555199999999999</v>
      </c>
      <c r="BX79" s="49">
        <v>25</v>
      </c>
      <c r="BY79" s="84">
        <f t="shared" si="45"/>
        <v>17.600000000000001</v>
      </c>
      <c r="BZ79" s="49">
        <v>55.9</v>
      </c>
      <c r="CA79" s="84">
        <f t="shared" si="46"/>
        <v>39.3536</v>
      </c>
      <c r="CB79" s="49">
        <v>17.899999999999999</v>
      </c>
      <c r="CC79" s="84">
        <f t="shared" si="47"/>
        <v>12.601600000000001</v>
      </c>
      <c r="CD79" s="80">
        <v>0.28000000000000003</v>
      </c>
      <c r="CE79" s="82"/>
      <c r="CF79" s="82"/>
      <c r="CG79" s="82"/>
      <c r="CH79" s="82"/>
      <c r="CI79" s="82"/>
      <c r="CJ79" s="82">
        <v>76.3</v>
      </c>
      <c r="CK79" s="82">
        <v>7080</v>
      </c>
      <c r="CL79" s="45">
        <f t="shared" si="48"/>
        <v>0.44722719141323791</v>
      </c>
      <c r="CM79" s="7"/>
      <c r="CN79" s="7"/>
      <c r="CO79" s="618"/>
      <c r="CP79" s="13"/>
      <c r="CQ79" s="13"/>
      <c r="CR79" s="13"/>
      <c r="CS79" s="13"/>
      <c r="CT79" s="13"/>
      <c r="CU79" s="13"/>
      <c r="CV79" s="634"/>
      <c r="CW79" s="36"/>
      <c r="CX79" s="7"/>
      <c r="CY79" s="7"/>
      <c r="CZ79" s="7"/>
      <c r="DA79" s="7" t="s">
        <v>884</v>
      </c>
      <c r="DB79" s="111" t="s">
        <v>884</v>
      </c>
      <c r="DC79" s="35"/>
      <c r="DD79" s="122" t="s">
        <v>1058</v>
      </c>
      <c r="DE79" s="11"/>
      <c r="DF79" s="11"/>
      <c r="DG79" s="11"/>
      <c r="DH79" s="11"/>
      <c r="DI79" s="10" t="s">
        <v>297</v>
      </c>
      <c r="DJ79" t="s">
        <v>444</v>
      </c>
      <c r="DK79" s="9">
        <v>2</v>
      </c>
      <c r="DL79" s="7"/>
      <c r="DM79" s="113"/>
      <c r="DN79" s="7"/>
      <c r="DO79" s="7"/>
      <c r="DP79" s="7"/>
      <c r="DQ79" s="7"/>
      <c r="DR79" s="11" t="s">
        <v>38</v>
      </c>
      <c r="DS79" s="11" t="s">
        <v>38</v>
      </c>
      <c r="DT79" s="11">
        <v>17</v>
      </c>
      <c r="DU79" s="11">
        <v>29.4</v>
      </c>
      <c r="DV79" s="11">
        <v>70.599999999999994</v>
      </c>
      <c r="DW79" s="11" t="s">
        <v>38</v>
      </c>
      <c r="DX79" s="11" t="s">
        <v>38</v>
      </c>
      <c r="DY79" s="11" t="s">
        <v>38</v>
      </c>
      <c r="DZ79" s="11" t="s">
        <v>38</v>
      </c>
      <c r="EA79" s="11">
        <v>0</v>
      </c>
      <c r="EB79" s="7" t="s">
        <v>451</v>
      </c>
      <c r="EC79" s="114"/>
      <c r="ED79" s="114"/>
      <c r="EE79" s="114"/>
      <c r="EF79" s="7"/>
      <c r="EG79" s="7"/>
      <c r="EH79" s="7"/>
      <c r="EI79" s="7"/>
      <c r="EJ79" s="7"/>
      <c r="EK79" s="115"/>
      <c r="EL79" s="116"/>
      <c r="EM79" s="7"/>
      <c r="EN79" s="116"/>
      <c r="EO79" s="116"/>
      <c r="EP79" s="114"/>
      <c r="EQ79" s="114"/>
      <c r="ER79" s="485">
        <v>11387</v>
      </c>
      <c r="ES79" s="486">
        <v>75</v>
      </c>
      <c r="ET79" s="486">
        <v>1817</v>
      </c>
      <c r="EU79" s="486">
        <v>4000</v>
      </c>
      <c r="EV79" s="486">
        <v>38220</v>
      </c>
      <c r="EW79" s="487">
        <v>312</v>
      </c>
      <c r="EX79" s="488">
        <f t="shared" si="58"/>
        <v>39.748799999999996</v>
      </c>
      <c r="EY79" s="489">
        <f t="shared" si="59"/>
        <v>79.497599999999991</v>
      </c>
      <c r="EZ79" s="598"/>
      <c r="FA79" s="55"/>
      <c r="FB79" s="55"/>
      <c r="FC79" s="55"/>
      <c r="FD79" s="608"/>
      <c r="FE79" s="609"/>
      <c r="FF79" s="609"/>
      <c r="FG79" s="610"/>
      <c r="FH79" s="615"/>
      <c r="FI79" s="612"/>
      <c r="FJ79" s="616"/>
      <c r="FK79" s="514"/>
      <c r="FL79" s="114"/>
      <c r="FM79" s="7"/>
      <c r="FN79" s="145">
        <f t="shared" si="51"/>
        <v>4.3999999999999997E-2</v>
      </c>
      <c r="FO79" s="114"/>
      <c r="FP79" s="43">
        <f t="shared" si="60"/>
        <v>17.17116125481563</v>
      </c>
      <c r="FQ79" s="146">
        <f t="shared" si="61"/>
        <v>3.9748799999999994E-2</v>
      </c>
      <c r="FR79" s="147"/>
      <c r="FS79" s="148"/>
      <c r="FT79" s="149"/>
      <c r="FU79" s="150"/>
      <c r="FV79" s="149"/>
      <c r="FW79" s="149"/>
      <c r="FX79" s="151"/>
      <c r="FY79" s="152"/>
      <c r="FZ79" s="153"/>
      <c r="GA79" s="1059"/>
      <c r="GB79" s="155"/>
      <c r="GC79" s="156"/>
      <c r="GD79" s="156"/>
      <c r="GE79" s="156"/>
      <c r="GF79" s="156"/>
      <c r="GG79" s="156"/>
      <c r="GH79" s="156"/>
      <c r="GI79" s="156"/>
      <c r="GJ79" s="156"/>
      <c r="GK79" s="156"/>
      <c r="GL79" s="156"/>
      <c r="GM79" s="156"/>
      <c r="GN79" s="156"/>
      <c r="GO79" s="156"/>
      <c r="GP79" s="156"/>
      <c r="GQ79" s="156"/>
      <c r="GR79" s="156"/>
      <c r="GS79" s="156"/>
      <c r="GT79" s="156"/>
      <c r="GU79" s="156"/>
      <c r="GV79" s="156"/>
      <c r="GW79" s="156"/>
      <c r="GX79" s="156"/>
      <c r="GY79" s="156"/>
      <c r="GZ79" s="156"/>
      <c r="HA79" s="156"/>
      <c r="HB79" s="156"/>
      <c r="HC79" s="156"/>
      <c r="HD79" s="156"/>
      <c r="HE79" s="156"/>
      <c r="HF79" s="156"/>
      <c r="HG79" s="156"/>
      <c r="HH79" s="156"/>
      <c r="HI79" s="156"/>
      <c r="HJ79" s="156"/>
      <c r="HK79" s="156"/>
      <c r="HL79" s="156"/>
      <c r="HM79" s="156"/>
      <c r="HN79" s="156"/>
      <c r="HO79" s="156"/>
      <c r="HP79" s="156"/>
      <c r="HQ79" s="156"/>
      <c r="HR79" s="156"/>
      <c r="HS79" s="156"/>
      <c r="HT79" s="156"/>
      <c r="HU79" s="156"/>
      <c r="HV79" s="156"/>
      <c r="HW79" s="156"/>
    </row>
    <row r="80" spans="1:231" x14ac:dyDescent="0.3">
      <c r="A80" s="7">
        <v>236</v>
      </c>
      <c r="B80" s="7">
        <f>COUNTIFS($D$3:D80,D80,$F$3:F80,F80)</f>
        <v>1</v>
      </c>
      <c r="C80" s="14">
        <v>11391</v>
      </c>
      <c r="D80" s="328" t="s">
        <v>950</v>
      </c>
      <c r="E80" s="17" t="s">
        <v>951</v>
      </c>
      <c r="F80" s="17">
        <v>410508079</v>
      </c>
      <c r="G80" s="11">
        <f t="shared" si="55"/>
        <v>78</v>
      </c>
      <c r="H80" s="17" t="s">
        <v>767</v>
      </c>
      <c r="I80" s="469" t="s">
        <v>952</v>
      </c>
      <c r="J80" s="380" t="s">
        <v>35</v>
      </c>
      <c r="K80" s="17" t="s">
        <v>36</v>
      </c>
      <c r="L80" s="11">
        <v>7</v>
      </c>
      <c r="M80" s="17" t="s">
        <v>618</v>
      </c>
      <c r="N80" s="17" t="s">
        <v>38</v>
      </c>
      <c r="O80" s="11"/>
      <c r="P80" s="11" t="s">
        <v>769</v>
      </c>
      <c r="Q80" s="381"/>
      <c r="R80" s="381"/>
      <c r="S80" s="617"/>
      <c r="T80" s="733" t="s">
        <v>771</v>
      </c>
      <c r="U80" s="733"/>
      <c r="V80" s="632" t="s">
        <v>697</v>
      </c>
      <c r="W80" s="632"/>
      <c r="X80" s="617"/>
      <c r="Y80" s="447"/>
      <c r="Z80" s="455"/>
      <c r="AA80" s="11" t="s">
        <v>120</v>
      </c>
      <c r="AB80" s="11"/>
      <c r="AC80" s="449">
        <v>226</v>
      </c>
      <c r="AD80" s="449">
        <v>1500</v>
      </c>
      <c r="AE80" s="156"/>
      <c r="AF80" s="156"/>
      <c r="AG80" s="156" t="s">
        <v>444</v>
      </c>
      <c r="AH80" s="37">
        <v>150</v>
      </c>
      <c r="AJ80" s="7"/>
      <c r="AK80" s="37"/>
      <c r="AL80" s="7"/>
      <c r="AM80" s="7"/>
      <c r="AN80" s="7"/>
      <c r="AO80" s="934">
        <v>13.6</v>
      </c>
      <c r="AP80" s="39">
        <v>79.2</v>
      </c>
      <c r="AQ80" s="40">
        <v>5.61</v>
      </c>
      <c r="AR80" s="41">
        <f t="shared" si="38"/>
        <v>98.41</v>
      </c>
      <c r="AS80" s="42">
        <f t="shared" si="39"/>
        <v>0.17171717171717171</v>
      </c>
      <c r="AT80" s="43">
        <f t="shared" si="40"/>
        <v>0.96333333333333337</v>
      </c>
      <c r="AU80" s="44">
        <f t="shared" si="41"/>
        <v>0.16035844829619147</v>
      </c>
      <c r="AV80" s="45">
        <v>12.652080000000002</v>
      </c>
      <c r="AW80" s="45">
        <f t="shared" si="42"/>
        <v>93.03</v>
      </c>
      <c r="AX80" s="46">
        <v>0.26791999999999999</v>
      </c>
      <c r="AY80" s="45">
        <v>1.97</v>
      </c>
      <c r="AZ80" s="7" t="s">
        <v>121</v>
      </c>
      <c r="BA80" s="47">
        <v>35.4</v>
      </c>
      <c r="BB80" s="48" t="s">
        <v>121</v>
      </c>
      <c r="BC80" s="49" t="s">
        <v>121</v>
      </c>
      <c r="BD80" s="49"/>
      <c r="BE80" s="7"/>
      <c r="BF80" s="7"/>
      <c r="BG80" s="7"/>
      <c r="BH80" s="7"/>
      <c r="BI80" s="194">
        <v>1.9</v>
      </c>
      <c r="BJ80" s="7">
        <v>26.8</v>
      </c>
      <c r="BK80" s="7">
        <v>73.2</v>
      </c>
      <c r="BL80" s="78">
        <f t="shared" si="56"/>
        <v>0.36612021857923499</v>
      </c>
      <c r="BM80" s="79">
        <v>0.11</v>
      </c>
      <c r="BN80" s="80">
        <f t="shared" si="43"/>
        <v>0.80882352941176472</v>
      </c>
      <c r="BO80" s="7" t="s">
        <v>121</v>
      </c>
      <c r="BP80" s="7">
        <v>93.8</v>
      </c>
      <c r="BQ80" s="48">
        <v>47</v>
      </c>
      <c r="BR80" s="81"/>
      <c r="BS80" s="80">
        <f t="shared" si="54"/>
        <v>59.900000000000006</v>
      </c>
      <c r="BT80" s="49">
        <v>73</v>
      </c>
      <c r="BU80" s="49">
        <v>7852</v>
      </c>
      <c r="BV80" s="80">
        <f t="shared" si="44"/>
        <v>27</v>
      </c>
      <c r="BW80" s="346">
        <f t="shared" si="57"/>
        <v>78.091200000000015</v>
      </c>
      <c r="BX80" s="49">
        <v>32.200000000000003</v>
      </c>
      <c r="BY80" s="84">
        <f t="shared" si="45"/>
        <v>25.502400000000002</v>
      </c>
      <c r="BZ80" s="49">
        <v>27.7</v>
      </c>
      <c r="CA80" s="84">
        <f t="shared" si="46"/>
        <v>21.938400000000001</v>
      </c>
      <c r="CB80" s="49">
        <v>38.700000000000003</v>
      </c>
      <c r="CC80" s="84">
        <f t="shared" si="47"/>
        <v>30.650400000000005</v>
      </c>
      <c r="CD80" s="80">
        <v>1.01</v>
      </c>
      <c r="CE80" s="82"/>
      <c r="CF80" s="82"/>
      <c r="CG80" s="82"/>
      <c r="CH80" s="82"/>
      <c r="CI80" s="82"/>
      <c r="CJ80" s="82">
        <v>57.2</v>
      </c>
      <c r="CK80" s="82">
        <v>7049</v>
      </c>
      <c r="CL80" s="45">
        <f t="shared" si="48"/>
        <v>1.1624548736462095</v>
      </c>
      <c r="CM80" s="7"/>
      <c r="CN80" s="7"/>
      <c r="CO80" s="618"/>
      <c r="CP80" s="13"/>
      <c r="CQ80" s="13"/>
      <c r="CR80" s="13"/>
      <c r="CS80" s="13"/>
      <c r="CT80" s="13"/>
      <c r="CU80" s="13"/>
      <c r="CV80" s="634"/>
      <c r="CW80" s="36"/>
      <c r="CX80" s="7"/>
      <c r="CY80" s="7"/>
      <c r="CZ80" s="7"/>
      <c r="DA80" s="7" t="s">
        <v>884</v>
      </c>
      <c r="DB80" s="111" t="s">
        <v>884</v>
      </c>
      <c r="DC80" s="35"/>
      <c r="DD80" s="122" t="s">
        <v>961</v>
      </c>
      <c r="DE80" s="11"/>
      <c r="DF80" s="11"/>
      <c r="DG80" s="11"/>
      <c r="DH80" s="11"/>
      <c r="DI80" s="10" t="s">
        <v>297</v>
      </c>
      <c r="DJ80" t="s">
        <v>444</v>
      </c>
      <c r="DK80" s="9">
        <v>2</v>
      </c>
      <c r="DL80" s="7"/>
      <c r="DM80" s="7"/>
      <c r="DN80" s="7"/>
      <c r="DO80" s="7"/>
      <c r="DP80" s="7"/>
      <c r="DQ80" s="7"/>
      <c r="DR80" s="11" t="s">
        <v>38</v>
      </c>
      <c r="DS80" s="11" t="s">
        <v>38</v>
      </c>
      <c r="DT80" s="11">
        <v>149</v>
      </c>
      <c r="DU80" s="11">
        <v>51</v>
      </c>
      <c r="DV80" s="11">
        <v>49</v>
      </c>
      <c r="DW80" s="11" t="s">
        <v>38</v>
      </c>
      <c r="DX80" s="11" t="s">
        <v>38</v>
      </c>
      <c r="DY80" s="11" t="s">
        <v>38</v>
      </c>
      <c r="DZ80" s="11" t="s">
        <v>38</v>
      </c>
      <c r="EA80" s="11">
        <v>0</v>
      </c>
      <c r="EB80" s="7" t="s">
        <v>451</v>
      </c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557"/>
      <c r="EQ80" s="114"/>
      <c r="ER80" s="485">
        <v>11391</v>
      </c>
      <c r="ES80" s="486">
        <v>75</v>
      </c>
      <c r="ET80" s="486">
        <v>7265</v>
      </c>
      <c r="EU80" s="486">
        <v>4000</v>
      </c>
      <c r="EV80" s="486">
        <v>38220</v>
      </c>
      <c r="EW80" s="487">
        <v>1792</v>
      </c>
      <c r="EX80" s="488">
        <f t="shared" si="58"/>
        <v>228.30080000000001</v>
      </c>
      <c r="EY80" s="489">
        <f t="shared" si="59"/>
        <v>1598.1056000000001</v>
      </c>
      <c r="EZ80" s="598"/>
      <c r="FA80" s="55"/>
      <c r="FB80" s="55"/>
      <c r="FC80" s="55"/>
      <c r="FD80" s="608"/>
      <c r="FE80" s="609"/>
      <c r="FF80" s="609"/>
      <c r="FG80" s="610"/>
      <c r="FH80" s="615"/>
      <c r="FI80" s="612"/>
      <c r="FJ80" s="616"/>
      <c r="FK80" s="514"/>
      <c r="FL80" s="114"/>
      <c r="FM80" s="7"/>
      <c r="FN80" s="145">
        <f t="shared" si="51"/>
        <v>0.22600000000000001</v>
      </c>
      <c r="FO80" s="114"/>
      <c r="FP80" s="43">
        <f t="shared" si="60"/>
        <v>24.666207845836201</v>
      </c>
      <c r="FQ80" s="146">
        <f t="shared" si="61"/>
        <v>0.2283008</v>
      </c>
      <c r="FR80" s="147"/>
      <c r="FS80" s="114"/>
      <c r="FT80" s="114"/>
      <c r="FU80" s="114"/>
      <c r="FV80" s="114"/>
      <c r="FW80" s="114"/>
      <c r="FX80" s="55"/>
      <c r="FY80" s="152"/>
      <c r="FZ80" s="213"/>
      <c r="GA80" s="11"/>
      <c r="GB80" s="215"/>
      <c r="GC80" s="156"/>
      <c r="GD80" s="156"/>
      <c r="GE80" s="156"/>
      <c r="GF80" s="156"/>
      <c r="GG80" s="156"/>
      <c r="GH80" s="156"/>
      <c r="GI80" s="156"/>
      <c r="GJ80" s="156"/>
      <c r="GK80" s="156"/>
      <c r="GL80" s="156"/>
      <c r="GM80" s="156"/>
      <c r="GN80" s="156"/>
      <c r="GO80" s="156"/>
      <c r="GP80" s="156"/>
      <c r="GQ80" s="156"/>
      <c r="GR80" s="156"/>
      <c r="GS80" s="156"/>
      <c r="GT80" s="156"/>
      <c r="GU80" s="156"/>
      <c r="GV80" s="156"/>
      <c r="GW80" s="156"/>
      <c r="GX80" s="156"/>
      <c r="GY80" s="156"/>
      <c r="GZ80" s="156"/>
      <c r="HA80" s="156"/>
      <c r="HB80" s="156"/>
      <c r="HC80" s="156"/>
      <c r="HD80" s="156"/>
      <c r="HE80" s="156"/>
      <c r="HF80" s="156"/>
      <c r="HG80" s="156"/>
      <c r="HH80" s="156"/>
      <c r="HI80" s="156"/>
      <c r="HJ80" s="156"/>
      <c r="HK80" s="156"/>
      <c r="HL80" s="156"/>
      <c r="HM80" s="156"/>
      <c r="HN80" s="156"/>
      <c r="HO80" s="156"/>
      <c r="HP80" s="156"/>
      <c r="HQ80" s="156"/>
      <c r="HR80" s="156"/>
      <c r="HS80" s="156"/>
      <c r="HT80" s="156"/>
      <c r="HU80" s="156"/>
      <c r="HV80" s="156"/>
      <c r="HW80" s="156"/>
    </row>
    <row r="81" spans="1:231" x14ac:dyDescent="0.3">
      <c r="A81" s="7">
        <v>237</v>
      </c>
      <c r="B81" s="7">
        <f>COUNTIFS($D$3:D81,D81,$F$3:F81,F81)</f>
        <v>1</v>
      </c>
      <c r="C81" s="14">
        <v>11392</v>
      </c>
      <c r="D81" s="328" t="s">
        <v>1268</v>
      </c>
      <c r="E81" s="17" t="s">
        <v>792</v>
      </c>
      <c r="F81" s="17">
        <v>6257110563</v>
      </c>
      <c r="G81" s="11">
        <f t="shared" si="55"/>
        <v>57</v>
      </c>
      <c r="H81" s="17" t="s">
        <v>767</v>
      </c>
      <c r="I81" s="469" t="s">
        <v>1269</v>
      </c>
      <c r="J81" s="380" t="s">
        <v>35</v>
      </c>
      <c r="K81" s="17" t="s">
        <v>36</v>
      </c>
      <c r="L81" s="11">
        <v>3</v>
      </c>
      <c r="M81" s="17" t="s">
        <v>618</v>
      </c>
      <c r="N81" s="17" t="s">
        <v>38</v>
      </c>
      <c r="O81" s="11"/>
      <c r="P81" s="11" t="s">
        <v>769</v>
      </c>
      <c r="Q81" s="381"/>
      <c r="R81" s="381"/>
      <c r="S81" s="617"/>
      <c r="T81" s="733" t="s">
        <v>771</v>
      </c>
      <c r="U81" s="733"/>
      <c r="V81" s="632" t="s">
        <v>697</v>
      </c>
      <c r="W81" s="632"/>
      <c r="X81" s="617"/>
      <c r="Y81" s="447"/>
      <c r="Z81" s="455"/>
      <c r="AA81" s="11" t="s">
        <v>120</v>
      </c>
      <c r="AB81" s="11"/>
      <c r="AC81" s="449">
        <v>315</v>
      </c>
      <c r="AD81" s="449">
        <v>945</v>
      </c>
      <c r="AE81" s="156"/>
      <c r="AF81" s="156"/>
      <c r="AG81" s="156" t="s">
        <v>128</v>
      </c>
      <c r="AH81" s="37">
        <v>100</v>
      </c>
      <c r="AJ81" s="7"/>
      <c r="AK81" s="37"/>
      <c r="AL81" s="7"/>
      <c r="AM81" s="7"/>
      <c r="AN81" s="7"/>
      <c r="AO81" s="934">
        <v>33.700000000000003</v>
      </c>
      <c r="AP81" s="39">
        <v>62.4</v>
      </c>
      <c r="AQ81" s="40">
        <v>3.88</v>
      </c>
      <c r="AR81" s="41">
        <f t="shared" si="38"/>
        <v>99.97999999999999</v>
      </c>
      <c r="AS81" s="42">
        <f t="shared" si="39"/>
        <v>0.54006410256410264</v>
      </c>
      <c r="AT81" s="43">
        <f t="shared" si="40"/>
        <v>2.095448717948718</v>
      </c>
      <c r="AU81" s="44">
        <f t="shared" si="41"/>
        <v>0.50844900422450212</v>
      </c>
      <c r="AV81" s="45">
        <v>31.317410000000006</v>
      </c>
      <c r="AW81" s="45">
        <f t="shared" si="42"/>
        <v>92.93</v>
      </c>
      <c r="AX81" s="46">
        <v>0.69759000000000004</v>
      </c>
      <c r="AY81" s="45">
        <v>2.0699999999999998</v>
      </c>
      <c r="AZ81" s="7" t="s">
        <v>121</v>
      </c>
      <c r="BA81" s="47">
        <v>37.299999999999997</v>
      </c>
      <c r="BB81" s="48" t="s">
        <v>121</v>
      </c>
      <c r="BC81" s="49" t="s">
        <v>121</v>
      </c>
      <c r="BD81" s="49"/>
      <c r="BE81" s="7"/>
      <c r="BF81" s="7"/>
      <c r="BG81" s="7"/>
      <c r="BH81" s="7"/>
      <c r="BI81" s="194">
        <v>0.8</v>
      </c>
      <c r="BJ81" s="7">
        <v>50.1</v>
      </c>
      <c r="BK81" s="7">
        <v>49.9</v>
      </c>
      <c r="BL81" s="195">
        <f t="shared" si="56"/>
        <v>1.0040080160320641</v>
      </c>
      <c r="BM81" s="79">
        <v>0.32</v>
      </c>
      <c r="BN81" s="80">
        <f t="shared" si="43"/>
        <v>0.94955489614243316</v>
      </c>
      <c r="BO81" s="7" t="s">
        <v>121</v>
      </c>
      <c r="BP81" s="7">
        <v>88.1</v>
      </c>
      <c r="BQ81" s="48">
        <v>31.5</v>
      </c>
      <c r="BR81" s="81"/>
      <c r="BS81" s="80">
        <f t="shared" si="54"/>
        <v>56.599999999999994</v>
      </c>
      <c r="BT81" s="49">
        <v>95.5</v>
      </c>
      <c r="BU81" s="49">
        <v>9136</v>
      </c>
      <c r="BV81" s="80">
        <f t="shared" si="44"/>
        <v>4.5</v>
      </c>
      <c r="BW81" s="80">
        <f t="shared" si="57"/>
        <v>61.401599999999995</v>
      </c>
      <c r="BX81" s="49">
        <v>17.3</v>
      </c>
      <c r="BY81" s="84">
        <f t="shared" si="45"/>
        <v>10.795199999999999</v>
      </c>
      <c r="BZ81" s="49">
        <v>39.299999999999997</v>
      </c>
      <c r="CA81" s="84">
        <f t="shared" si="46"/>
        <v>24.523199999999996</v>
      </c>
      <c r="CB81" s="49">
        <v>41.8</v>
      </c>
      <c r="CC81" s="84">
        <f t="shared" si="47"/>
        <v>26.083199999999998</v>
      </c>
      <c r="CD81" s="80">
        <v>1.33</v>
      </c>
      <c r="CE81" s="82"/>
      <c r="CF81" s="82"/>
      <c r="CG81" s="82"/>
      <c r="CH81" s="82"/>
      <c r="CI81" s="82"/>
      <c r="CJ81" s="82">
        <v>70.5</v>
      </c>
      <c r="CK81" s="82">
        <v>6200</v>
      </c>
      <c r="CL81" s="45">
        <f t="shared" si="48"/>
        <v>0.44020356234096697</v>
      </c>
      <c r="CM81" s="7"/>
      <c r="CN81" s="7"/>
      <c r="CO81" s="618"/>
      <c r="CP81" s="13"/>
      <c r="CQ81" s="13"/>
      <c r="CR81" s="13"/>
      <c r="CS81" s="13"/>
      <c r="CT81" s="13"/>
      <c r="CU81" s="13"/>
      <c r="CV81" s="634"/>
      <c r="CW81" s="36"/>
      <c r="CX81" s="7"/>
      <c r="CY81" s="7"/>
      <c r="CZ81" s="7"/>
      <c r="DA81" s="7" t="s">
        <v>17</v>
      </c>
      <c r="DB81" s="111" t="s">
        <v>17</v>
      </c>
      <c r="DC81" s="35"/>
      <c r="DD81" s="122" t="s">
        <v>1270</v>
      </c>
      <c r="DE81" s="11"/>
      <c r="DF81" s="11"/>
      <c r="DG81" s="11"/>
      <c r="DH81" s="11"/>
      <c r="DI81" s="10" t="s">
        <v>294</v>
      </c>
      <c r="DJ81" t="s">
        <v>128</v>
      </c>
      <c r="DK81" s="9">
        <v>2</v>
      </c>
      <c r="DL81" s="7"/>
      <c r="DM81" s="7"/>
      <c r="DN81" s="7"/>
      <c r="DO81" s="7"/>
      <c r="DP81" s="7"/>
      <c r="DQ81" s="7"/>
      <c r="DR81" s="11" t="s">
        <v>38</v>
      </c>
      <c r="DS81" s="11" t="s">
        <v>38</v>
      </c>
      <c r="DT81" s="11">
        <v>374</v>
      </c>
      <c r="DU81" s="11">
        <v>35</v>
      </c>
      <c r="DV81" s="11">
        <v>65</v>
      </c>
      <c r="DW81" s="11" t="s">
        <v>38</v>
      </c>
      <c r="DX81" s="11" t="s">
        <v>38</v>
      </c>
      <c r="DY81" s="11" t="s">
        <v>38</v>
      </c>
      <c r="DZ81" s="11" t="s">
        <v>38</v>
      </c>
      <c r="EA81" s="11">
        <v>0</v>
      </c>
      <c r="EB81" s="7" t="s">
        <v>451</v>
      </c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557"/>
      <c r="EQ81" s="114"/>
      <c r="ER81" s="485">
        <v>11392</v>
      </c>
      <c r="ES81" s="486">
        <v>75</v>
      </c>
      <c r="ET81" s="486">
        <v>6123</v>
      </c>
      <c r="EU81" s="486">
        <v>4000</v>
      </c>
      <c r="EV81" s="486">
        <v>38220</v>
      </c>
      <c r="EW81" s="487">
        <v>2832</v>
      </c>
      <c r="EX81" s="488">
        <f t="shared" si="58"/>
        <v>360.79679999999996</v>
      </c>
      <c r="EY81" s="489">
        <f t="shared" si="59"/>
        <v>1082.3903999999998</v>
      </c>
      <c r="EZ81" s="598"/>
      <c r="FA81" s="55"/>
      <c r="FB81" s="55"/>
      <c r="FC81" s="55"/>
      <c r="FD81" s="608"/>
      <c r="FE81" s="609"/>
      <c r="FF81" s="609"/>
      <c r="FG81" s="610"/>
      <c r="FH81" s="615"/>
      <c r="FI81" s="612"/>
      <c r="FJ81" s="616"/>
      <c r="FK81" s="514"/>
      <c r="FL81" s="114"/>
      <c r="FM81" s="7"/>
      <c r="FN81" s="145">
        <f t="shared" si="51"/>
        <v>0.315</v>
      </c>
      <c r="FO81" s="114"/>
      <c r="FP81" s="43">
        <f t="shared" si="60"/>
        <v>46.25183733463988</v>
      </c>
      <c r="FQ81" s="146">
        <f t="shared" si="61"/>
        <v>0.36079679999999997</v>
      </c>
      <c r="FR81" s="147"/>
      <c r="FS81" s="114"/>
      <c r="FT81" s="114"/>
      <c r="FU81" s="114"/>
      <c r="FV81" s="114"/>
      <c r="FW81" s="114"/>
      <c r="FX81" s="55"/>
      <c r="FY81" s="152"/>
      <c r="FZ81" s="213"/>
      <c r="GA81" s="378"/>
      <c r="GB81" s="215"/>
      <c r="GC81" s="156"/>
      <c r="GD81" s="156"/>
      <c r="GE81" s="156"/>
      <c r="GF81" s="156"/>
      <c r="GG81" s="156"/>
      <c r="GH81" s="156"/>
      <c r="GI81" s="156"/>
      <c r="GJ81" s="156"/>
      <c r="GK81" s="156"/>
      <c r="GL81" s="156"/>
      <c r="GM81" s="156"/>
      <c r="GN81" s="156"/>
      <c r="GO81" s="156"/>
      <c r="GP81" s="156"/>
      <c r="GQ81" s="156"/>
      <c r="GR81" s="156"/>
      <c r="GS81" s="156"/>
      <c r="GT81" s="156"/>
      <c r="GU81" s="156"/>
      <c r="GV81" s="156"/>
      <c r="GW81" s="156"/>
      <c r="GX81" s="156"/>
      <c r="GY81" s="156"/>
      <c r="GZ81" s="156"/>
      <c r="HA81" s="156"/>
      <c r="HB81" s="156"/>
      <c r="HC81" s="156"/>
      <c r="HD81" s="156"/>
      <c r="HE81" s="156"/>
      <c r="HF81" s="156"/>
      <c r="HG81" s="156"/>
      <c r="HH81" s="156"/>
      <c r="HI81" s="156"/>
      <c r="HJ81" s="156"/>
      <c r="HK81" s="156"/>
      <c r="HL81" s="156"/>
      <c r="HM81" s="156"/>
      <c r="HN81" s="156"/>
      <c r="HO81" s="156"/>
      <c r="HP81" s="156"/>
      <c r="HQ81" s="156"/>
      <c r="HR81" s="156"/>
      <c r="HS81" s="156"/>
      <c r="HT81" s="156"/>
      <c r="HU81" s="156"/>
      <c r="HV81" s="156"/>
      <c r="HW81" s="156"/>
    </row>
    <row r="82" spans="1:231" x14ac:dyDescent="0.3">
      <c r="A82" s="7">
        <v>238</v>
      </c>
      <c r="B82" s="7">
        <f>COUNTIFS($D$3:D82,D82,$F$3:F82,F82)</f>
        <v>1</v>
      </c>
      <c r="C82" s="14">
        <v>11393</v>
      </c>
      <c r="D82" s="328" t="s">
        <v>1295</v>
      </c>
      <c r="E82" s="17" t="s">
        <v>636</v>
      </c>
      <c r="F82" s="17">
        <v>520920206</v>
      </c>
      <c r="G82" s="11">
        <f t="shared" si="55"/>
        <v>67</v>
      </c>
      <c r="H82" s="17" t="s">
        <v>767</v>
      </c>
      <c r="I82" s="469" t="s">
        <v>1296</v>
      </c>
      <c r="J82" s="380" t="s">
        <v>35</v>
      </c>
      <c r="K82" s="17" t="s">
        <v>36</v>
      </c>
      <c r="L82" s="11">
        <v>6</v>
      </c>
      <c r="M82" s="17" t="s">
        <v>618</v>
      </c>
      <c r="N82" s="17" t="s">
        <v>38</v>
      </c>
      <c r="O82" s="11"/>
      <c r="P82" s="11" t="s">
        <v>769</v>
      </c>
      <c r="Q82" s="381"/>
      <c r="R82" s="169"/>
      <c r="S82" s="617"/>
      <c r="T82" s="733" t="s">
        <v>771</v>
      </c>
      <c r="U82" s="733"/>
      <c r="V82" s="632" t="s">
        <v>697</v>
      </c>
      <c r="W82" s="632"/>
      <c r="X82" s="617"/>
      <c r="Y82" s="447"/>
      <c r="Z82" s="552"/>
      <c r="AA82" s="550" t="s">
        <v>120</v>
      </c>
      <c r="AB82" s="20"/>
      <c r="AC82" s="556">
        <v>111</v>
      </c>
      <c r="AD82" s="556">
        <v>664</v>
      </c>
      <c r="AE82" s="554"/>
      <c r="AF82" s="554"/>
      <c r="AG82" s="554" t="s">
        <v>128</v>
      </c>
      <c r="AH82" s="37">
        <v>50</v>
      </c>
      <c r="AJ82" s="7"/>
      <c r="AK82" s="37"/>
      <c r="AL82" s="7"/>
      <c r="AM82" s="7"/>
      <c r="AN82" s="7"/>
      <c r="AO82" s="934">
        <v>20.7</v>
      </c>
      <c r="AP82" s="39">
        <v>61.6</v>
      </c>
      <c r="AQ82" s="40">
        <v>15.6</v>
      </c>
      <c r="AR82" s="41">
        <f t="shared" si="38"/>
        <v>97.899999999999991</v>
      </c>
      <c r="AS82" s="42">
        <f t="shared" si="39"/>
        <v>0.33603896103896103</v>
      </c>
      <c r="AT82" s="43">
        <f t="shared" si="40"/>
        <v>5.2422077922077923</v>
      </c>
      <c r="AU82" s="44">
        <f t="shared" si="41"/>
        <v>0.26813471502590669</v>
      </c>
      <c r="AV82" s="45">
        <v>19.520099999999999</v>
      </c>
      <c r="AW82" s="45">
        <f t="shared" si="42"/>
        <v>94.3</v>
      </c>
      <c r="AX82" s="46">
        <v>0.14489999999999997</v>
      </c>
      <c r="AY82" s="45">
        <v>0.7</v>
      </c>
      <c r="AZ82" s="7" t="s">
        <v>121</v>
      </c>
      <c r="BA82" s="47">
        <v>69.2</v>
      </c>
      <c r="BB82" s="48" t="s">
        <v>121</v>
      </c>
      <c r="BC82" s="49" t="s">
        <v>121</v>
      </c>
      <c r="BD82" s="49"/>
      <c r="BE82" s="7"/>
      <c r="BF82" s="7"/>
      <c r="BG82" s="7"/>
      <c r="BH82" s="7"/>
      <c r="BI82" s="194">
        <v>0.98</v>
      </c>
      <c r="BJ82" s="7">
        <v>31.2</v>
      </c>
      <c r="BK82" s="7">
        <v>68.8</v>
      </c>
      <c r="BL82" s="78">
        <f t="shared" si="56"/>
        <v>0.45348837209302328</v>
      </c>
      <c r="BM82" s="79">
        <v>0.59</v>
      </c>
      <c r="BN82" s="80">
        <f t="shared" si="43"/>
        <v>2.85024154589372</v>
      </c>
      <c r="BO82" s="7" t="s">
        <v>121</v>
      </c>
      <c r="BP82" s="7">
        <v>97.1</v>
      </c>
      <c r="BQ82" s="48">
        <v>80.2</v>
      </c>
      <c r="BR82" s="81"/>
      <c r="BS82" s="80">
        <f t="shared" si="54"/>
        <v>73.599999999999994</v>
      </c>
      <c r="BT82" s="49">
        <v>95.8</v>
      </c>
      <c r="BU82" s="49">
        <v>17988</v>
      </c>
      <c r="BV82" s="80">
        <f t="shared" si="44"/>
        <v>4.2000000000000028</v>
      </c>
      <c r="BW82" s="561">
        <f t="shared" si="57"/>
        <v>60.984000000000002</v>
      </c>
      <c r="BX82" s="49">
        <v>27</v>
      </c>
      <c r="BY82" s="84">
        <f t="shared" si="45"/>
        <v>16.632000000000001</v>
      </c>
      <c r="BZ82" s="49">
        <v>46.6</v>
      </c>
      <c r="CA82" s="84">
        <f t="shared" si="46"/>
        <v>28.7056</v>
      </c>
      <c r="CB82" s="49">
        <v>25.4</v>
      </c>
      <c r="CC82" s="84">
        <f t="shared" si="47"/>
        <v>15.646399999999998</v>
      </c>
      <c r="CD82" s="80">
        <v>0.23</v>
      </c>
      <c r="CE82" s="82"/>
      <c r="CF82" s="82"/>
      <c r="CG82" s="82"/>
      <c r="CH82" s="82"/>
      <c r="CI82" s="82"/>
      <c r="CJ82" s="82">
        <v>71.5</v>
      </c>
      <c r="CK82" s="82">
        <v>7126</v>
      </c>
      <c r="CL82" s="45">
        <f t="shared" si="48"/>
        <v>0.57939914163090123</v>
      </c>
      <c r="CM82" s="7"/>
      <c r="CN82" s="7"/>
      <c r="CO82" s="618"/>
      <c r="CP82" s="13"/>
      <c r="CQ82" s="13"/>
      <c r="CR82" s="13"/>
      <c r="CS82" s="13"/>
      <c r="CT82" s="13"/>
      <c r="CU82" s="13"/>
      <c r="CV82" s="634"/>
      <c r="CW82" s="36"/>
      <c r="CX82" s="7"/>
      <c r="CY82" s="7"/>
      <c r="CZ82" s="7"/>
      <c r="DA82" s="7" t="s">
        <v>884</v>
      </c>
      <c r="DB82" s="111" t="s">
        <v>884</v>
      </c>
      <c r="DC82" s="35"/>
      <c r="DD82" s="122" t="s">
        <v>1058</v>
      </c>
      <c r="DE82" s="11"/>
      <c r="DF82" s="11"/>
      <c r="DG82" s="11"/>
      <c r="DH82" s="11"/>
      <c r="DI82" s="10" t="s">
        <v>297</v>
      </c>
      <c r="DJ82" t="s">
        <v>128</v>
      </c>
      <c r="DK82" s="9">
        <v>2</v>
      </c>
      <c r="DL82" s="7"/>
      <c r="DM82" s="7"/>
      <c r="DN82" s="7"/>
      <c r="DO82" s="7"/>
      <c r="DP82" s="7"/>
      <c r="DQ82" s="7"/>
      <c r="DR82" s="11" t="s">
        <v>38</v>
      </c>
      <c r="DS82" s="11" t="s">
        <v>38</v>
      </c>
      <c r="DT82" s="11">
        <v>110</v>
      </c>
      <c r="DU82" s="11">
        <v>58.2</v>
      </c>
      <c r="DV82" s="11">
        <v>41.8</v>
      </c>
      <c r="DW82" s="11" t="s">
        <v>38</v>
      </c>
      <c r="DX82" s="11" t="s">
        <v>38</v>
      </c>
      <c r="DY82" s="11" t="s">
        <v>38</v>
      </c>
      <c r="DZ82" s="11" t="s">
        <v>38</v>
      </c>
      <c r="EA82" s="11">
        <v>0</v>
      </c>
      <c r="EB82" s="7" t="s">
        <v>451</v>
      </c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557"/>
      <c r="EQ82" s="114"/>
      <c r="ER82" s="485">
        <v>11393</v>
      </c>
      <c r="ES82" s="954">
        <v>75</v>
      </c>
      <c r="ET82" s="954">
        <v>4498</v>
      </c>
      <c r="EU82" s="954">
        <v>4000</v>
      </c>
      <c r="EV82" s="954">
        <v>38220</v>
      </c>
      <c r="EW82" s="954">
        <v>923</v>
      </c>
      <c r="EX82" s="715">
        <f t="shared" si="58"/>
        <v>117.59020000000001</v>
      </c>
      <c r="EY82" s="959">
        <f t="shared" si="59"/>
        <v>705.54120000000012</v>
      </c>
      <c r="EZ82" s="557"/>
      <c r="FA82" s="557"/>
      <c r="FB82" s="557"/>
      <c r="FC82" s="557"/>
      <c r="FD82" s="592"/>
      <c r="FE82" s="592"/>
      <c r="FF82" s="592"/>
      <c r="FG82" s="716"/>
      <c r="FH82" s="975"/>
      <c r="FI82" s="612"/>
      <c r="FJ82" s="732"/>
      <c r="FK82" s="553"/>
      <c r="FL82" s="114"/>
      <c r="FM82" s="7"/>
      <c r="FN82" s="145">
        <f t="shared" si="51"/>
        <v>0.111</v>
      </c>
      <c r="FO82" s="114"/>
      <c r="FP82" s="43">
        <f t="shared" si="60"/>
        <v>20.520231213872833</v>
      </c>
      <c r="FQ82" s="146">
        <f t="shared" si="61"/>
        <v>0.11759020000000001</v>
      </c>
      <c r="FR82" s="147"/>
      <c r="FS82" s="114"/>
      <c r="FT82" s="114"/>
      <c r="FU82" s="114"/>
      <c r="FV82" s="114"/>
      <c r="FW82" s="114"/>
      <c r="FX82" s="220"/>
      <c r="FY82" s="740"/>
      <c r="FZ82" s="669"/>
      <c r="GA82" s="11"/>
      <c r="GB82" s="452"/>
      <c r="GC82" s="178"/>
      <c r="GD82" s="178"/>
      <c r="GE82" s="178"/>
      <c r="GF82" s="178"/>
      <c r="GG82" s="178"/>
      <c r="GH82" s="178"/>
      <c r="GI82" s="178"/>
      <c r="GJ82" s="178"/>
      <c r="GK82" s="178"/>
      <c r="GL82" s="178"/>
      <c r="GM82" s="178"/>
      <c r="GN82" s="178"/>
      <c r="GO82" s="178"/>
      <c r="GP82" s="178"/>
      <c r="GQ82" s="178"/>
      <c r="GR82" s="178"/>
      <c r="GS82" s="178"/>
      <c r="GT82" s="178"/>
      <c r="GU82" s="178"/>
      <c r="GV82" s="178"/>
      <c r="GW82" s="178"/>
      <c r="GX82" s="178"/>
      <c r="GY82" s="178"/>
      <c r="GZ82" s="178"/>
      <c r="HA82" s="178"/>
      <c r="HB82" s="178"/>
      <c r="HC82" s="178"/>
      <c r="HD82" s="178"/>
      <c r="HE82" s="178"/>
      <c r="HF82" s="178"/>
      <c r="HG82" s="178"/>
      <c r="HH82" s="178"/>
      <c r="HI82" s="178"/>
      <c r="HJ82" s="178"/>
      <c r="HK82" s="178"/>
      <c r="HL82" s="178"/>
      <c r="HM82" s="178"/>
      <c r="HN82" s="178"/>
      <c r="HO82" s="178"/>
      <c r="HP82" s="178"/>
      <c r="HQ82" s="178"/>
      <c r="HR82" s="178"/>
      <c r="HS82" s="178"/>
      <c r="HT82" s="178"/>
      <c r="HU82" s="178"/>
      <c r="HV82" s="178"/>
      <c r="HW82" s="178"/>
    </row>
    <row r="83" spans="1:231" x14ac:dyDescent="0.3">
      <c r="A83" s="7">
        <v>243</v>
      </c>
      <c r="B83" s="7">
        <f>COUNTIFS($D$3:D83,D83,$F$3:F83,F83)</f>
        <v>1</v>
      </c>
      <c r="C83" s="14">
        <v>11413</v>
      </c>
      <c r="D83" s="328" t="s">
        <v>1174</v>
      </c>
      <c r="E83" s="17" t="s">
        <v>803</v>
      </c>
      <c r="F83" s="17">
        <v>6005041251</v>
      </c>
      <c r="G83" s="11">
        <f t="shared" si="55"/>
        <v>59</v>
      </c>
      <c r="H83" s="17" t="s">
        <v>1175</v>
      </c>
      <c r="I83" s="469" t="s">
        <v>511</v>
      </c>
      <c r="J83" s="380" t="s">
        <v>35</v>
      </c>
      <c r="K83" s="17" t="s">
        <v>36</v>
      </c>
      <c r="L83" s="11">
        <v>6</v>
      </c>
      <c r="M83" s="17">
        <v>2</v>
      </c>
      <c r="N83" s="17" t="s">
        <v>38</v>
      </c>
      <c r="O83" s="11"/>
      <c r="P83" s="11" t="s">
        <v>769</v>
      </c>
      <c r="Q83" s="381"/>
      <c r="R83" s="169"/>
      <c r="S83" s="617"/>
      <c r="T83" s="733" t="s">
        <v>771</v>
      </c>
      <c r="U83" s="733"/>
      <c r="V83" s="734" t="s">
        <v>1176</v>
      </c>
      <c r="W83" s="632"/>
      <c r="X83" s="617"/>
      <c r="Y83" s="447"/>
      <c r="Z83" s="469"/>
      <c r="AA83" s="11" t="s">
        <v>698</v>
      </c>
      <c r="AB83" s="20"/>
      <c r="AC83" s="177">
        <v>45</v>
      </c>
      <c r="AD83" s="177">
        <v>1000</v>
      </c>
      <c r="AE83" s="178"/>
      <c r="AF83" s="178"/>
      <c r="AG83" s="156" t="s">
        <v>444</v>
      </c>
      <c r="AH83" s="37">
        <v>100</v>
      </c>
      <c r="AJ83" s="7"/>
      <c r="AK83" s="37"/>
      <c r="AL83" s="7"/>
      <c r="AM83" s="7"/>
      <c r="AN83" s="7"/>
      <c r="AO83" s="934">
        <v>31.1</v>
      </c>
      <c r="AP83" s="39">
        <v>65.900000000000006</v>
      </c>
      <c r="AQ83" s="40">
        <v>2.2999999999999998</v>
      </c>
      <c r="AR83" s="41">
        <f t="shared" si="38"/>
        <v>99.3</v>
      </c>
      <c r="AS83" s="42">
        <f t="shared" si="39"/>
        <v>0.47192716236722304</v>
      </c>
      <c r="AT83" s="43">
        <f t="shared" si="40"/>
        <v>1.0854324734446128</v>
      </c>
      <c r="AU83" s="44">
        <f t="shared" si="41"/>
        <v>0.45601173020527858</v>
      </c>
      <c r="AV83" s="45">
        <v>19.1265</v>
      </c>
      <c r="AW83" s="45">
        <f t="shared" si="42"/>
        <v>61.5</v>
      </c>
      <c r="AX83" s="227">
        <v>10.418500000000002</v>
      </c>
      <c r="AY83" s="45">
        <v>33.5</v>
      </c>
      <c r="AZ83" s="7" t="s">
        <v>121</v>
      </c>
      <c r="BA83" s="47">
        <v>14.2</v>
      </c>
      <c r="BB83" s="48" t="s">
        <v>121</v>
      </c>
      <c r="BC83" s="49" t="s">
        <v>121</v>
      </c>
      <c r="BD83" s="49"/>
      <c r="BE83" s="7"/>
      <c r="BF83" s="7"/>
      <c r="BG83" s="7"/>
      <c r="BH83" s="7"/>
      <c r="BI83" s="194">
        <v>12.2</v>
      </c>
      <c r="BJ83" s="7">
        <v>40.799999999999997</v>
      </c>
      <c r="BK83" s="7">
        <v>59.2</v>
      </c>
      <c r="BL83" s="195">
        <f t="shared" si="56"/>
        <v>0.68918918918918914</v>
      </c>
      <c r="BM83" s="82" t="s">
        <v>121</v>
      </c>
      <c r="BN83" s="7" t="s">
        <v>121</v>
      </c>
      <c r="BO83" s="7" t="s">
        <v>121</v>
      </c>
      <c r="BP83" s="7">
        <v>62.6</v>
      </c>
      <c r="BQ83" s="48">
        <v>47.4</v>
      </c>
      <c r="BR83" s="81"/>
      <c r="BS83" s="80">
        <f t="shared" si="54"/>
        <v>23</v>
      </c>
      <c r="BT83" s="49">
        <v>91</v>
      </c>
      <c r="BU83" s="49">
        <v>7992</v>
      </c>
      <c r="BV83" s="80">
        <f t="shared" si="44"/>
        <v>9</v>
      </c>
      <c r="BW83" s="561">
        <f t="shared" si="57"/>
        <v>65.372800000000012</v>
      </c>
      <c r="BX83" s="49">
        <v>4.9000000000000004</v>
      </c>
      <c r="BY83" s="84">
        <f t="shared" si="45"/>
        <v>3.2291000000000003</v>
      </c>
      <c r="BZ83" s="49">
        <v>18.100000000000001</v>
      </c>
      <c r="CA83" s="84">
        <f t="shared" si="46"/>
        <v>11.927900000000001</v>
      </c>
      <c r="CB83" s="49">
        <v>76.2</v>
      </c>
      <c r="CC83" s="84">
        <f t="shared" si="47"/>
        <v>50.215800000000009</v>
      </c>
      <c r="CD83" s="80">
        <v>1.44</v>
      </c>
      <c r="CE83" s="82"/>
      <c r="CF83" s="82"/>
      <c r="CG83" s="82"/>
      <c r="CH83" s="82"/>
      <c r="CI83" s="82"/>
      <c r="CJ83" s="82">
        <v>97</v>
      </c>
      <c r="CK83" s="82">
        <v>9685</v>
      </c>
      <c r="CL83" s="45">
        <f t="shared" si="48"/>
        <v>0.27071823204419887</v>
      </c>
      <c r="CM83" s="7"/>
      <c r="CN83" s="7"/>
      <c r="CO83" s="618"/>
      <c r="CP83" s="13"/>
      <c r="CQ83" s="13"/>
      <c r="CR83" s="13"/>
      <c r="CS83" s="13"/>
      <c r="CT83" s="13"/>
      <c r="CU83" s="13"/>
      <c r="CV83" s="634"/>
      <c r="CW83" s="36"/>
      <c r="CX83" s="7"/>
      <c r="CY83" s="7"/>
      <c r="CZ83" s="121">
        <v>3</v>
      </c>
      <c r="DA83" s="7" t="s">
        <v>884</v>
      </c>
      <c r="DB83" s="111" t="s">
        <v>884</v>
      </c>
      <c r="DC83" s="35"/>
      <c r="DD83" s="122" t="s">
        <v>1177</v>
      </c>
      <c r="DE83" s="11"/>
      <c r="DF83" s="11"/>
      <c r="DG83" s="11"/>
      <c r="DH83" s="11"/>
      <c r="DI83" s="10" t="s">
        <v>297</v>
      </c>
      <c r="DJ83" t="s">
        <v>444</v>
      </c>
      <c r="DK83" s="9">
        <v>2</v>
      </c>
      <c r="DL83" s="7"/>
      <c r="DM83" s="7"/>
      <c r="DN83" s="7"/>
      <c r="DO83" s="7"/>
      <c r="DP83" s="7"/>
      <c r="DQ83" s="7"/>
      <c r="DR83" s="11">
        <v>2.5</v>
      </c>
      <c r="DS83" s="11" t="s">
        <v>38</v>
      </c>
      <c r="DT83" s="11">
        <v>186</v>
      </c>
      <c r="DU83" s="11">
        <v>19.899999999999999</v>
      </c>
      <c r="DV83" s="11">
        <v>80.099999999999994</v>
      </c>
      <c r="DW83" s="11" t="s">
        <v>38</v>
      </c>
      <c r="DX83" s="11" t="s">
        <v>38</v>
      </c>
      <c r="DY83" s="11" t="s">
        <v>38</v>
      </c>
      <c r="DZ83" s="11" t="s">
        <v>38</v>
      </c>
      <c r="EA83" s="11" t="s">
        <v>1178</v>
      </c>
      <c r="EB83" s="7"/>
      <c r="EC83" s="114"/>
      <c r="ED83" s="114"/>
      <c r="EE83" s="114"/>
      <c r="EF83" s="114"/>
      <c r="EG83" s="114"/>
      <c r="EH83" s="114"/>
      <c r="EI83" s="114"/>
      <c r="EJ83" s="114"/>
      <c r="EK83" s="114"/>
      <c r="EL83" s="114"/>
      <c r="EM83" s="114"/>
      <c r="EN83" s="114"/>
      <c r="EO83" s="114"/>
      <c r="EP83" s="557"/>
      <c r="EQ83" s="114"/>
      <c r="ER83" s="485">
        <v>11413</v>
      </c>
      <c r="ES83" s="462">
        <v>75</v>
      </c>
      <c r="ET83" s="462">
        <v>2892</v>
      </c>
      <c r="EU83" s="462">
        <v>4000</v>
      </c>
      <c r="EV83" s="462">
        <v>38220</v>
      </c>
      <c r="EW83" s="463">
        <v>296</v>
      </c>
      <c r="EX83" s="464">
        <f t="shared" si="58"/>
        <v>37.7104</v>
      </c>
      <c r="EY83" s="436">
        <f t="shared" si="59"/>
        <v>226.26240000000001</v>
      </c>
      <c r="EZ83" s="577"/>
      <c r="FA83" s="220"/>
      <c r="FB83" s="220"/>
      <c r="FC83" s="220"/>
      <c r="FD83" s="713"/>
      <c r="FE83" s="714"/>
      <c r="FF83" s="714"/>
      <c r="FG83" s="661"/>
      <c r="FH83" s="612"/>
      <c r="FI83" s="612"/>
      <c r="FJ83" s="732"/>
      <c r="FK83" s="514"/>
      <c r="FL83" s="114"/>
      <c r="FM83" s="7"/>
      <c r="FN83" s="145">
        <f t="shared" si="51"/>
        <v>4.4999999999999998E-2</v>
      </c>
      <c r="FO83" s="114"/>
      <c r="FP83" s="43">
        <f t="shared" si="60"/>
        <v>10.235131396957122</v>
      </c>
      <c r="FQ83" s="146">
        <f t="shared" si="61"/>
        <v>3.7710399999999998E-2</v>
      </c>
      <c r="FR83" s="147"/>
      <c r="FS83" s="114"/>
      <c r="FT83" s="114"/>
      <c r="FU83" s="114"/>
      <c r="FV83" s="114"/>
      <c r="FW83" s="114"/>
      <c r="FX83" s="557"/>
      <c r="FY83" s="749"/>
      <c r="FZ83" s="550"/>
      <c r="GA83" s="11"/>
      <c r="GB83" s="550"/>
      <c r="GC83" s="750"/>
      <c r="GD83" s="750"/>
      <c r="GE83" s="750"/>
      <c r="GF83" s="750"/>
      <c r="GG83" s="750"/>
      <c r="GH83" s="750"/>
      <c r="GI83" s="750"/>
      <c r="GJ83" s="750"/>
      <c r="GK83" s="750"/>
      <c r="GL83" s="750"/>
      <c r="GM83" s="750"/>
      <c r="GN83" s="750"/>
      <c r="GO83" s="750"/>
      <c r="GP83" s="750"/>
      <c r="GQ83" s="750"/>
      <c r="GR83" s="750"/>
      <c r="GS83" s="750"/>
      <c r="GT83" s="750"/>
      <c r="GU83" s="750"/>
      <c r="GV83" s="750"/>
      <c r="GW83" s="750"/>
      <c r="GX83" s="750"/>
      <c r="GY83" s="750"/>
      <c r="GZ83" s="750"/>
      <c r="HA83" s="750"/>
      <c r="HB83" s="750"/>
      <c r="HC83" s="750"/>
      <c r="HD83" s="750"/>
      <c r="HE83" s="750"/>
      <c r="HF83" s="750"/>
      <c r="HG83" s="750"/>
      <c r="HH83" s="750"/>
      <c r="HI83" s="750"/>
      <c r="HJ83" s="750"/>
      <c r="HK83" s="750"/>
      <c r="HL83" s="750"/>
      <c r="HM83" s="750"/>
      <c r="HN83" s="750"/>
      <c r="HO83" s="750"/>
      <c r="HP83" s="750"/>
      <c r="HQ83" s="750"/>
      <c r="HR83" s="750"/>
      <c r="HS83" s="750"/>
      <c r="HT83" s="750"/>
      <c r="HU83" s="750"/>
      <c r="HV83" s="750"/>
      <c r="HW83" s="750"/>
    </row>
    <row r="84" spans="1:231" x14ac:dyDescent="0.3">
      <c r="A84" s="7">
        <v>274</v>
      </c>
      <c r="B84" s="7">
        <f>COUNTIFS($D$3:D84,D84,$F$3:F84,F84)</f>
        <v>1</v>
      </c>
      <c r="C84" s="14">
        <v>11661</v>
      </c>
      <c r="D84" s="328" t="s">
        <v>1229</v>
      </c>
      <c r="E84" s="17" t="s">
        <v>1230</v>
      </c>
      <c r="F84" s="17">
        <v>466220439</v>
      </c>
      <c r="G84" s="11">
        <f>LEFT(H84,4)-CONCATENATE(IF(LEFT(F84, 2)&lt;MID(H84, 3, 4), 20, 19),LEFT(F84,2))</f>
        <v>73</v>
      </c>
      <c r="H84" s="17" t="s">
        <v>1231</v>
      </c>
      <c r="I84" s="469" t="s">
        <v>511</v>
      </c>
      <c r="J84" s="380" t="s">
        <v>35</v>
      </c>
      <c r="K84" s="17" t="s">
        <v>36</v>
      </c>
      <c r="L84" s="11">
        <v>14</v>
      </c>
      <c r="M84" s="17">
        <v>3</v>
      </c>
      <c r="N84" s="17" t="s">
        <v>38</v>
      </c>
      <c r="O84" s="11"/>
      <c r="P84" s="11" t="s">
        <v>654</v>
      </c>
      <c r="Q84" s="381"/>
      <c r="R84" s="169"/>
      <c r="S84" s="17"/>
      <c r="T84" s="471" t="s">
        <v>441</v>
      </c>
      <c r="U84" s="471"/>
      <c r="V84" s="478" t="s">
        <v>442</v>
      </c>
      <c r="W84" s="479"/>
      <c r="X84" s="478"/>
      <c r="Y84" s="478"/>
      <c r="Z84" s="469"/>
      <c r="AA84" s="11" t="s">
        <v>443</v>
      </c>
      <c r="AB84" s="20"/>
      <c r="AC84" s="177">
        <v>554</v>
      </c>
      <c r="AD84" s="177">
        <v>1000</v>
      </c>
      <c r="AE84" s="178"/>
      <c r="AF84" s="178"/>
      <c r="AG84" s="156" t="s">
        <v>444</v>
      </c>
      <c r="AH84" s="556">
        <v>50</v>
      </c>
      <c r="AJ84" s="7"/>
      <c r="AK84" s="37"/>
      <c r="AL84" s="7"/>
      <c r="AM84" s="7"/>
      <c r="AN84" s="7"/>
      <c r="AO84" s="411">
        <v>26.3</v>
      </c>
      <c r="AP84" s="39">
        <v>64.8</v>
      </c>
      <c r="AQ84" s="40">
        <v>8.4</v>
      </c>
      <c r="AR84" s="41">
        <f t="shared" si="38"/>
        <v>99.5</v>
      </c>
      <c r="AS84" s="42">
        <f t="shared" si="39"/>
        <v>0.40586419753086422</v>
      </c>
      <c r="AT84" s="43">
        <f t="shared" si="40"/>
        <v>3.4092592592592594</v>
      </c>
      <c r="AU84" s="44">
        <f t="shared" si="41"/>
        <v>0.35928961748633881</v>
      </c>
      <c r="AV84" s="45">
        <v>21.408200000000001</v>
      </c>
      <c r="AW84" s="45">
        <f t="shared" si="42"/>
        <v>81.400000000000006</v>
      </c>
      <c r="AX84" s="46">
        <v>3.5768</v>
      </c>
      <c r="AY84" s="45">
        <v>13.6</v>
      </c>
      <c r="AZ84" s="7" t="s">
        <v>121</v>
      </c>
      <c r="BA84" s="47">
        <v>23.2</v>
      </c>
      <c r="BB84" s="48" t="s">
        <v>121</v>
      </c>
      <c r="BC84" s="80">
        <v>0.13</v>
      </c>
      <c r="BD84" s="80"/>
      <c r="BE84" s="45"/>
      <c r="BF84" s="45"/>
      <c r="BG84" s="45"/>
      <c r="BH84" s="45"/>
      <c r="BI84" s="194">
        <v>2.1</v>
      </c>
      <c r="BJ84" s="45">
        <v>48.2</v>
      </c>
      <c r="BK84" s="7">
        <v>51.8</v>
      </c>
      <c r="BL84" s="195">
        <f t="shared" si="56"/>
        <v>0.93050193050193064</v>
      </c>
      <c r="BM84" s="79">
        <v>0.23</v>
      </c>
      <c r="BN84" s="80">
        <f t="shared" ref="BN84:BN116" si="62">BM84*100/AO84</f>
        <v>0.87452471482889726</v>
      </c>
      <c r="BO84" s="7" t="s">
        <v>121</v>
      </c>
      <c r="BP84" s="7">
        <v>29.3</v>
      </c>
      <c r="BQ84" s="48">
        <v>27.3</v>
      </c>
      <c r="BR84" s="81"/>
      <c r="BS84" s="80">
        <f t="shared" si="54"/>
        <v>53.900000000000006</v>
      </c>
      <c r="BT84" s="49">
        <v>95</v>
      </c>
      <c r="BU84" s="49">
        <v>5543</v>
      </c>
      <c r="BV84" s="80">
        <f t="shared" si="44"/>
        <v>5</v>
      </c>
      <c r="BW84" s="80">
        <f t="shared" si="57"/>
        <v>64.735199999999992</v>
      </c>
      <c r="BX84" s="49">
        <v>25.6</v>
      </c>
      <c r="BY84" s="84">
        <f t="shared" si="45"/>
        <v>16.588800000000003</v>
      </c>
      <c r="BZ84" s="49">
        <v>28.3</v>
      </c>
      <c r="CA84" s="84">
        <f t="shared" si="46"/>
        <v>18.3384</v>
      </c>
      <c r="CB84" s="49">
        <v>46</v>
      </c>
      <c r="CC84" s="84">
        <f t="shared" si="47"/>
        <v>29.807999999999996</v>
      </c>
      <c r="CD84" s="80">
        <v>0.5</v>
      </c>
      <c r="CE84" s="82">
        <v>98.7</v>
      </c>
      <c r="CF84" s="82">
        <v>6736</v>
      </c>
      <c r="CG84" s="82">
        <v>92.3</v>
      </c>
      <c r="CH84" s="82">
        <v>4548</v>
      </c>
      <c r="CI84" s="82">
        <v>57</v>
      </c>
      <c r="CJ84" s="82">
        <v>77.599999999999994</v>
      </c>
      <c r="CK84" s="82">
        <v>4292</v>
      </c>
      <c r="CL84" s="45">
        <f t="shared" si="48"/>
        <v>0.90459363957597172</v>
      </c>
      <c r="CM84" s="7"/>
      <c r="CN84" s="7"/>
      <c r="CO84" s="618"/>
      <c r="CP84" s="13"/>
      <c r="CQ84" s="13"/>
      <c r="CR84" s="13"/>
      <c r="CS84" s="13"/>
      <c r="CT84" s="13"/>
      <c r="CU84" s="13"/>
      <c r="CV84" s="634"/>
      <c r="CW84" s="36"/>
      <c r="CX84" s="7"/>
      <c r="CY84" s="7"/>
      <c r="CZ84" s="121">
        <v>3</v>
      </c>
      <c r="DA84" s="7" t="s">
        <v>17</v>
      </c>
      <c r="DB84" s="111" t="s">
        <v>17</v>
      </c>
      <c r="DC84" s="201"/>
      <c r="DD84" s="122" t="s">
        <v>1058</v>
      </c>
      <c r="DE84" s="11"/>
      <c r="DF84" s="11"/>
      <c r="DG84" s="11"/>
      <c r="DH84" s="11"/>
      <c r="DI84" s="10" t="s">
        <v>294</v>
      </c>
      <c r="DJ84" t="s">
        <v>444</v>
      </c>
      <c r="DK84" s="9">
        <v>2</v>
      </c>
      <c r="DL84" s="7"/>
      <c r="DM84" s="7"/>
      <c r="DN84" s="7"/>
      <c r="DO84" s="7"/>
      <c r="DP84" s="7"/>
      <c r="DQ84" s="7"/>
      <c r="DR84" s="11" t="s">
        <v>38</v>
      </c>
      <c r="DS84" s="11" t="s">
        <v>38</v>
      </c>
      <c r="DT84" s="11">
        <v>418</v>
      </c>
      <c r="DU84" s="11">
        <v>10.8</v>
      </c>
      <c r="DV84" s="11">
        <v>89.2</v>
      </c>
      <c r="DW84" s="11" t="s">
        <v>38</v>
      </c>
      <c r="DX84" s="11" t="s">
        <v>38</v>
      </c>
      <c r="DY84" s="11" t="s">
        <v>38</v>
      </c>
      <c r="DZ84" s="11" t="s">
        <v>38</v>
      </c>
      <c r="EA84" s="11">
        <v>0</v>
      </c>
      <c r="EB84" s="7" t="s">
        <v>451</v>
      </c>
      <c r="EC84" s="116">
        <v>1</v>
      </c>
      <c r="ED84" s="125"/>
      <c r="EE84" s="125"/>
      <c r="EF84" s="7"/>
      <c r="EG84" s="7"/>
      <c r="EH84" s="7"/>
      <c r="EI84" s="7"/>
      <c r="EJ84" s="7"/>
      <c r="EK84" s="116"/>
      <c r="EL84" s="116">
        <v>2</v>
      </c>
      <c r="EM84" s="7"/>
      <c r="EN84" s="116">
        <v>3</v>
      </c>
      <c r="EO84" s="116">
        <v>2</v>
      </c>
      <c r="EP84" s="114"/>
      <c r="EQ84" s="114"/>
      <c r="ER84" s="485">
        <v>11661</v>
      </c>
      <c r="ES84" s="462">
        <v>75</v>
      </c>
      <c r="ET84" s="462">
        <v>4090</v>
      </c>
      <c r="EU84" s="462">
        <v>4000</v>
      </c>
      <c r="EV84" s="462">
        <v>42120</v>
      </c>
      <c r="EW84" s="463">
        <v>507</v>
      </c>
      <c r="EX84" s="464">
        <f t="shared" si="58"/>
        <v>71.1828</v>
      </c>
      <c r="EY84" s="436">
        <f t="shared" si="59"/>
        <v>996.55920000000003</v>
      </c>
      <c r="EZ84" s="577"/>
      <c r="FA84" s="220"/>
      <c r="FB84" s="220"/>
      <c r="FC84" s="220"/>
      <c r="FD84" s="713"/>
      <c r="FE84" s="714"/>
      <c r="FF84" s="714"/>
      <c r="FG84" s="661"/>
      <c r="FH84" s="612"/>
      <c r="FI84" s="612"/>
      <c r="FJ84" s="732"/>
      <c r="FK84" s="514"/>
      <c r="FL84" s="557"/>
      <c r="FM84" s="7"/>
      <c r="FN84" s="145">
        <f t="shared" si="51"/>
        <v>0.55400000000000005</v>
      </c>
      <c r="FO84" s="114"/>
      <c r="FP84" s="43">
        <f t="shared" si="60"/>
        <v>12.396088019559903</v>
      </c>
      <c r="FQ84" s="146">
        <f t="shared" si="61"/>
        <v>7.1182800000000004E-2</v>
      </c>
      <c r="FR84" s="114"/>
      <c r="FS84" s="114"/>
      <c r="FT84" s="114"/>
      <c r="FU84" s="114"/>
      <c r="FV84" s="114"/>
      <c r="FW84" s="114"/>
      <c r="FX84" s="557"/>
      <c r="FY84" s="989"/>
      <c r="FZ84" s="550"/>
      <c r="GA84" s="564">
        <v>0.51240098000000001</v>
      </c>
      <c r="GB84" s="550"/>
      <c r="GC84" s="554"/>
      <c r="GD84" s="554"/>
      <c r="GE84" s="554"/>
      <c r="GF84" s="554"/>
      <c r="GG84" s="554"/>
      <c r="GH84" s="554"/>
      <c r="GI84" s="554"/>
      <c r="GJ84" s="554"/>
      <c r="GK84" s="554"/>
      <c r="GL84" s="554"/>
      <c r="GM84" s="554"/>
      <c r="GN84" s="554"/>
      <c r="GO84" s="554"/>
      <c r="GP84" s="554"/>
      <c r="GQ84" s="554"/>
      <c r="GR84" s="554"/>
      <c r="GS84" s="554"/>
      <c r="GT84" s="554"/>
      <c r="GU84" s="554"/>
      <c r="GV84" s="554"/>
      <c r="GW84" s="554"/>
      <c r="GX84" s="554"/>
      <c r="GY84" s="554"/>
      <c r="GZ84" s="554"/>
      <c r="HA84" s="554"/>
      <c r="HB84" s="554"/>
      <c r="HC84" s="554"/>
      <c r="HD84" s="554"/>
      <c r="HE84" s="554"/>
      <c r="HF84" s="554"/>
      <c r="HG84" s="554"/>
      <c r="HH84" s="554"/>
      <c r="HI84" s="554"/>
      <c r="HJ84" s="554"/>
      <c r="HK84" s="554"/>
      <c r="HL84" s="554"/>
      <c r="HM84" s="554"/>
      <c r="HN84" s="554"/>
      <c r="HO84" s="554"/>
      <c r="HP84" s="554"/>
      <c r="HQ84" s="554"/>
      <c r="HR84" s="554"/>
      <c r="HS84" s="554"/>
      <c r="HT84" s="554"/>
      <c r="HU84" s="554"/>
      <c r="HV84" s="554"/>
      <c r="HW84" s="554"/>
    </row>
    <row r="85" spans="1:231" x14ac:dyDescent="0.3">
      <c r="A85" s="7">
        <v>293</v>
      </c>
      <c r="B85" s="7">
        <f>COUNTIFS($D$3:D85,D85,$F$3:F85,F85)</f>
        <v>1</v>
      </c>
      <c r="C85" s="14">
        <v>11750</v>
      </c>
      <c r="D85" s="328" t="s">
        <v>887</v>
      </c>
      <c r="E85" s="17" t="s">
        <v>784</v>
      </c>
      <c r="F85" s="17" t="s">
        <v>888</v>
      </c>
      <c r="G85" s="11">
        <f>LEFT(H85,4)-CONCATENATE(IF(LEFT(F85, 2)&lt;MID(H85, 3, 4), 20, 19),LEFT(F85,2))</f>
        <v>62</v>
      </c>
      <c r="H85" s="17" t="s">
        <v>889</v>
      </c>
      <c r="I85" s="469" t="s">
        <v>513</v>
      </c>
      <c r="J85" s="445" t="s">
        <v>553</v>
      </c>
      <c r="K85" s="17" t="s">
        <v>36</v>
      </c>
      <c r="L85" s="11">
        <v>5</v>
      </c>
      <c r="M85" s="17">
        <v>2</v>
      </c>
      <c r="N85" s="17" t="s">
        <v>435</v>
      </c>
      <c r="O85" s="11"/>
      <c r="P85" s="11" t="s">
        <v>734</v>
      </c>
      <c r="Q85" s="381"/>
      <c r="R85" s="169"/>
      <c r="S85" s="17"/>
      <c r="T85" s="471" t="s">
        <v>441</v>
      </c>
      <c r="U85" s="471"/>
      <c r="V85" s="478" t="s">
        <v>442</v>
      </c>
      <c r="W85" s="479"/>
      <c r="X85" s="478"/>
      <c r="Y85" s="478"/>
      <c r="Z85" s="596"/>
      <c r="AA85" s="550" t="s">
        <v>443</v>
      </c>
      <c r="AB85" s="11"/>
      <c r="AC85" s="556">
        <v>139</v>
      </c>
      <c r="AD85" s="556">
        <v>700</v>
      </c>
      <c r="AE85" s="554"/>
      <c r="AF85" s="554"/>
      <c r="AG85" s="554" t="s">
        <v>128</v>
      </c>
      <c r="AH85" s="556">
        <v>50</v>
      </c>
      <c r="AJ85" s="7"/>
      <c r="AK85" s="37"/>
      <c r="AL85" s="7"/>
      <c r="AM85" s="7"/>
      <c r="AN85" s="7"/>
      <c r="AO85" s="934">
        <v>9.1</v>
      </c>
      <c r="AP85" s="39">
        <v>89.9</v>
      </c>
      <c r="AQ85" s="40">
        <v>0.6</v>
      </c>
      <c r="AR85" s="41">
        <f t="shared" si="38"/>
        <v>99.6</v>
      </c>
      <c r="AS85" s="42">
        <f t="shared" si="39"/>
        <v>0.10122358175750833</v>
      </c>
      <c r="AT85" s="43">
        <f t="shared" si="40"/>
        <v>6.0734149054504992E-2</v>
      </c>
      <c r="AU85" s="44">
        <f t="shared" si="41"/>
        <v>0.10055248618784531</v>
      </c>
      <c r="AV85" s="45">
        <v>8.0808</v>
      </c>
      <c r="AW85" s="45">
        <f t="shared" si="42"/>
        <v>88.8</v>
      </c>
      <c r="AX85" s="46">
        <v>0.56420000000000003</v>
      </c>
      <c r="AY85" s="45">
        <v>6.2</v>
      </c>
      <c r="AZ85" s="7" t="s">
        <v>121</v>
      </c>
      <c r="BA85" s="47">
        <v>55.6</v>
      </c>
      <c r="BB85" s="48" t="s">
        <v>121</v>
      </c>
      <c r="BC85" s="80">
        <v>0.02</v>
      </c>
      <c r="BD85" s="80"/>
      <c r="BE85" s="45"/>
      <c r="BF85" s="45"/>
      <c r="BG85" s="45"/>
      <c r="BH85" s="45"/>
      <c r="BI85" s="194">
        <v>0</v>
      </c>
      <c r="BJ85" s="45">
        <v>40.6</v>
      </c>
      <c r="BK85" s="7">
        <v>59.4</v>
      </c>
      <c r="BL85" s="195">
        <f t="shared" si="56"/>
        <v>0.6835016835016835</v>
      </c>
      <c r="BM85" s="79">
        <v>0.3</v>
      </c>
      <c r="BN85" s="80">
        <f t="shared" si="62"/>
        <v>3.296703296703297</v>
      </c>
      <c r="BO85" s="7" t="s">
        <v>121</v>
      </c>
      <c r="BP85" s="7">
        <v>36.799999999999997</v>
      </c>
      <c r="BQ85" s="48">
        <v>50.5</v>
      </c>
      <c r="BR85" s="81"/>
      <c r="BS85" s="80">
        <f t="shared" si="54"/>
        <v>58.9</v>
      </c>
      <c r="BT85" s="49">
        <v>92.6</v>
      </c>
      <c r="BU85" s="49">
        <v>10867</v>
      </c>
      <c r="BV85" s="80">
        <f t="shared" si="44"/>
        <v>7.4000000000000057</v>
      </c>
      <c r="BW85" s="561">
        <f t="shared" si="57"/>
        <v>88.102000000000004</v>
      </c>
      <c r="BX85" s="49">
        <v>44</v>
      </c>
      <c r="BY85" s="84">
        <f t="shared" si="45"/>
        <v>39.556000000000004</v>
      </c>
      <c r="BZ85" s="49">
        <v>14.9</v>
      </c>
      <c r="CA85" s="84">
        <f t="shared" si="46"/>
        <v>13.395100000000003</v>
      </c>
      <c r="CB85" s="49">
        <v>39.1</v>
      </c>
      <c r="CC85" s="84">
        <f t="shared" si="47"/>
        <v>35.1509</v>
      </c>
      <c r="CD85" s="80">
        <v>0.1</v>
      </c>
      <c r="CE85" s="82">
        <v>90.7</v>
      </c>
      <c r="CF85" s="82">
        <v>6092</v>
      </c>
      <c r="CG85" s="82">
        <v>65.7</v>
      </c>
      <c r="CH85" s="82">
        <v>4384</v>
      </c>
      <c r="CI85" s="82">
        <v>27.3</v>
      </c>
      <c r="CJ85" s="82">
        <v>62</v>
      </c>
      <c r="CK85" s="82">
        <v>5216</v>
      </c>
      <c r="CL85" s="45">
        <f t="shared" si="48"/>
        <v>2.9530201342281877</v>
      </c>
      <c r="CM85" s="7"/>
      <c r="CN85" s="7"/>
      <c r="CO85" s="618"/>
      <c r="CP85" s="13"/>
      <c r="CQ85" s="13"/>
      <c r="CR85" s="13"/>
      <c r="CS85" s="13"/>
      <c r="CT85" s="13"/>
      <c r="CU85" s="13"/>
      <c r="CV85" s="634"/>
      <c r="CW85" s="36"/>
      <c r="CX85" s="7"/>
      <c r="CY85" s="7"/>
      <c r="CZ85" s="121">
        <v>3</v>
      </c>
      <c r="DA85" s="7" t="s">
        <v>17</v>
      </c>
      <c r="DB85" s="111" t="s">
        <v>17</v>
      </c>
      <c r="DC85" s="201"/>
      <c r="DD85" s="122"/>
      <c r="DE85" s="11"/>
      <c r="DF85" s="11"/>
      <c r="DG85" s="11"/>
      <c r="DH85" s="11"/>
      <c r="DI85" s="10" t="s">
        <v>294</v>
      </c>
      <c r="DJ85" t="s">
        <v>128</v>
      </c>
      <c r="DK85" s="9">
        <v>2</v>
      </c>
      <c r="DL85" s="7"/>
      <c r="DM85" s="7"/>
      <c r="DN85" s="7"/>
      <c r="DO85" s="7"/>
      <c r="DP85" s="7"/>
      <c r="DQ85" s="7"/>
      <c r="DR85" s="11" t="s">
        <v>38</v>
      </c>
      <c r="DS85" s="11" t="s">
        <v>38</v>
      </c>
      <c r="DT85" s="11" t="s">
        <v>38</v>
      </c>
      <c r="DU85" s="11" t="s">
        <v>38</v>
      </c>
      <c r="DV85" s="11" t="s">
        <v>38</v>
      </c>
      <c r="DW85" s="11" t="s">
        <v>38</v>
      </c>
      <c r="DX85" s="11" t="s">
        <v>38</v>
      </c>
      <c r="DY85" s="11" t="s">
        <v>38</v>
      </c>
      <c r="DZ85" s="11" t="s">
        <v>38</v>
      </c>
      <c r="EA85" s="11" t="s">
        <v>38</v>
      </c>
      <c r="EB85" s="7" t="s">
        <v>38</v>
      </c>
      <c r="EC85" s="116"/>
      <c r="ED85" s="125"/>
      <c r="EE85" s="125"/>
      <c r="EF85" s="7"/>
      <c r="EG85" s="7"/>
      <c r="EH85" s="7"/>
      <c r="EI85" s="7"/>
      <c r="EJ85" s="7"/>
      <c r="EK85" s="116">
        <v>25.5</v>
      </c>
      <c r="EL85" s="116">
        <v>2</v>
      </c>
      <c r="EM85" s="7"/>
      <c r="EN85" s="116">
        <v>3</v>
      </c>
      <c r="EO85" s="116">
        <v>2</v>
      </c>
      <c r="EP85" s="557"/>
      <c r="EQ85" s="114"/>
      <c r="ER85" s="485">
        <v>11750</v>
      </c>
      <c r="ES85" s="954">
        <v>75</v>
      </c>
      <c r="ET85" s="954">
        <v>6241</v>
      </c>
      <c r="EU85" s="954">
        <v>6000</v>
      </c>
      <c r="EV85" s="954">
        <v>42120</v>
      </c>
      <c r="EW85" s="954">
        <v>950</v>
      </c>
      <c r="EX85" s="715">
        <f t="shared" si="58"/>
        <v>88.92</v>
      </c>
      <c r="EY85" s="959">
        <f t="shared" si="59"/>
        <v>444.6</v>
      </c>
      <c r="EZ85" s="557"/>
      <c r="FA85" s="557"/>
      <c r="FB85" s="557"/>
      <c r="FC85" s="557"/>
      <c r="FD85" s="592"/>
      <c r="FE85" s="592"/>
      <c r="FF85" s="592"/>
      <c r="FG85" s="716"/>
      <c r="FH85" s="975"/>
      <c r="FI85" s="612"/>
      <c r="FJ85" s="616"/>
      <c r="FK85" s="553"/>
      <c r="FL85" s="114"/>
      <c r="FM85" s="7"/>
      <c r="FN85" s="145">
        <f t="shared" si="51"/>
        <v>0.13900000000000001</v>
      </c>
      <c r="FO85" s="114"/>
      <c r="FP85" s="43">
        <f t="shared" si="60"/>
        <v>15.221919564172408</v>
      </c>
      <c r="FQ85" s="146">
        <f t="shared" si="61"/>
        <v>8.8919999999999999E-2</v>
      </c>
      <c r="FR85" s="114"/>
      <c r="FS85" s="114"/>
      <c r="FT85" s="114"/>
      <c r="FU85" s="114"/>
      <c r="FV85" s="114"/>
      <c r="FW85" s="114"/>
      <c r="FX85" s="557"/>
      <c r="FY85" s="989"/>
      <c r="FZ85" s="550"/>
      <c r="GA85" s="214">
        <v>0.20382727625000002</v>
      </c>
      <c r="GB85" s="550"/>
      <c r="GC85" s="554"/>
      <c r="GD85" s="554"/>
      <c r="GE85" s="554"/>
      <c r="GF85" s="554"/>
      <c r="GG85" s="554"/>
      <c r="GH85" s="554"/>
      <c r="GI85" s="554"/>
      <c r="GJ85" s="554"/>
      <c r="GK85" s="554"/>
      <c r="GL85" s="554"/>
      <c r="GM85" s="554"/>
      <c r="GN85" s="554"/>
      <c r="GO85" s="554"/>
      <c r="GP85" s="554"/>
      <c r="GQ85" s="554"/>
      <c r="GR85" s="554"/>
      <c r="GS85" s="554"/>
      <c r="GT85" s="554"/>
      <c r="GU85" s="554"/>
      <c r="GV85" s="554"/>
      <c r="GW85" s="554"/>
      <c r="GX85" s="554"/>
      <c r="GY85" s="554"/>
      <c r="GZ85" s="554"/>
      <c r="HA85" s="554"/>
      <c r="HB85" s="554"/>
      <c r="HC85" s="554"/>
      <c r="HD85" s="554"/>
      <c r="HE85" s="554"/>
      <c r="HF85" s="554"/>
      <c r="HG85" s="554"/>
      <c r="HH85" s="554"/>
      <c r="HI85" s="554"/>
      <c r="HJ85" s="554"/>
      <c r="HK85" s="554"/>
      <c r="HL85" s="554"/>
      <c r="HM85" s="554"/>
      <c r="HN85" s="554"/>
      <c r="HO85" s="554"/>
      <c r="HP85" s="554"/>
      <c r="HQ85" s="554"/>
      <c r="HR85" s="554"/>
      <c r="HS85" s="554"/>
      <c r="HT85" s="554"/>
      <c r="HU85" s="554"/>
      <c r="HV85" s="554"/>
      <c r="HW85" s="554"/>
    </row>
    <row r="86" spans="1:231" x14ac:dyDescent="0.3">
      <c r="A86" s="7">
        <v>326</v>
      </c>
      <c r="B86" s="7">
        <f>COUNTIFS($D$3:D86,D86,$F$3:F86,F86)</f>
        <v>1</v>
      </c>
      <c r="C86" s="14">
        <v>11846</v>
      </c>
      <c r="D86" s="328" t="s">
        <v>1124</v>
      </c>
      <c r="E86" s="17" t="s">
        <v>1125</v>
      </c>
      <c r="F86" s="17" t="s">
        <v>1126</v>
      </c>
      <c r="G86" s="11">
        <v>70</v>
      </c>
      <c r="H86" s="17" t="s">
        <v>1127</v>
      </c>
      <c r="I86" s="469" t="s">
        <v>511</v>
      </c>
      <c r="J86" s="380" t="s">
        <v>35</v>
      </c>
      <c r="K86" s="17" t="s">
        <v>36</v>
      </c>
      <c r="L86" s="11">
        <v>31</v>
      </c>
      <c r="M86" s="17">
        <v>2</v>
      </c>
      <c r="N86" s="17" t="s">
        <v>435</v>
      </c>
      <c r="O86" s="11"/>
      <c r="P86" s="11" t="s">
        <v>659</v>
      </c>
      <c r="Q86" s="381"/>
      <c r="R86" s="169"/>
      <c r="S86" s="17"/>
      <c r="T86" s="471" t="s">
        <v>441</v>
      </c>
      <c r="U86" s="471"/>
      <c r="V86" s="472" t="s">
        <v>500</v>
      </c>
      <c r="W86" s="448"/>
      <c r="X86" s="472"/>
      <c r="Y86" s="472"/>
      <c r="Z86" s="596" t="s">
        <v>1128</v>
      </c>
      <c r="AA86" s="550" t="s">
        <v>443</v>
      </c>
      <c r="AB86" s="11"/>
      <c r="AC86" s="556">
        <v>137</v>
      </c>
      <c r="AD86" s="556">
        <v>4200</v>
      </c>
      <c r="AE86" s="554"/>
      <c r="AF86" s="554"/>
      <c r="AG86" s="554" t="s">
        <v>444</v>
      </c>
      <c r="AH86" s="37">
        <v>350</v>
      </c>
      <c r="AJ86" s="7"/>
      <c r="AK86" s="37"/>
      <c r="AL86" s="7"/>
      <c r="AM86" s="7"/>
      <c r="AN86" s="7"/>
      <c r="AO86" s="411">
        <v>25.3</v>
      </c>
      <c r="AP86" s="39">
        <v>67.400000000000006</v>
      </c>
      <c r="AQ86" s="40">
        <v>6</v>
      </c>
      <c r="AR86" s="41">
        <f t="shared" si="38"/>
        <v>98.7</v>
      </c>
      <c r="AS86" s="42">
        <f t="shared" si="39"/>
        <v>0.37537091988130561</v>
      </c>
      <c r="AT86" s="43">
        <f t="shared" si="40"/>
        <v>2.2522255192878338</v>
      </c>
      <c r="AU86" s="44">
        <f t="shared" si="41"/>
        <v>0.34468664850136238</v>
      </c>
      <c r="AV86" s="45">
        <v>22.5929</v>
      </c>
      <c r="AW86" s="45">
        <f t="shared" si="42"/>
        <v>89.3</v>
      </c>
      <c r="AX86" s="46">
        <v>1.4421000000000002</v>
      </c>
      <c r="AY86" s="45">
        <v>5.7</v>
      </c>
      <c r="AZ86" s="7" t="s">
        <v>121</v>
      </c>
      <c r="BA86" s="47">
        <v>17.8</v>
      </c>
      <c r="BB86" s="48" t="s">
        <v>121</v>
      </c>
      <c r="BC86" s="80">
        <v>0.1</v>
      </c>
      <c r="BD86" s="80"/>
      <c r="BE86" s="45"/>
      <c r="BF86" s="45"/>
      <c r="BG86" s="45"/>
      <c r="BH86" s="45"/>
      <c r="BI86" s="194">
        <v>0.6</v>
      </c>
      <c r="BJ86" s="45">
        <v>49.3</v>
      </c>
      <c r="BK86" s="7">
        <v>50.2</v>
      </c>
      <c r="BL86" s="195">
        <f t="shared" si="56"/>
        <v>0.98207171314741026</v>
      </c>
      <c r="BM86" s="79">
        <v>0.4</v>
      </c>
      <c r="BN86" s="80">
        <f t="shared" si="62"/>
        <v>1.5810276679841897</v>
      </c>
      <c r="BO86" s="7" t="s">
        <v>121</v>
      </c>
      <c r="BP86" s="7">
        <v>7.5</v>
      </c>
      <c r="BQ86" s="48">
        <v>13.5</v>
      </c>
      <c r="BR86" s="81"/>
      <c r="BS86" s="80">
        <f t="shared" si="54"/>
        <v>61.300000000000004</v>
      </c>
      <c r="BT86" s="49">
        <v>92</v>
      </c>
      <c r="BU86" s="49">
        <v>5168</v>
      </c>
      <c r="BV86" s="80">
        <f t="shared" si="44"/>
        <v>8</v>
      </c>
      <c r="BW86" s="346">
        <f t="shared" si="57"/>
        <v>66.523800000000008</v>
      </c>
      <c r="BX86" s="49">
        <v>37.700000000000003</v>
      </c>
      <c r="BY86" s="84">
        <f t="shared" si="45"/>
        <v>25.409800000000004</v>
      </c>
      <c r="BZ86" s="49">
        <v>23.6</v>
      </c>
      <c r="CA86" s="84">
        <f t="shared" si="46"/>
        <v>15.906400000000003</v>
      </c>
      <c r="CB86" s="49">
        <v>37.4</v>
      </c>
      <c r="CC86" s="84">
        <f t="shared" si="47"/>
        <v>25.207600000000003</v>
      </c>
      <c r="CD86" s="80">
        <v>0.2</v>
      </c>
      <c r="CE86" s="82">
        <v>85.1</v>
      </c>
      <c r="CF86" s="82">
        <v>4331</v>
      </c>
      <c r="CG86" s="82">
        <v>65.099999999999994</v>
      </c>
      <c r="CH86" s="82">
        <v>3146</v>
      </c>
      <c r="CI86" s="82">
        <v>31.3</v>
      </c>
      <c r="CJ86" s="82">
        <v>59.8</v>
      </c>
      <c r="CK86" s="82">
        <v>3510</v>
      </c>
      <c r="CL86" s="45">
        <f t="shared" si="48"/>
        <v>1.597457627118644</v>
      </c>
      <c r="CM86" s="7"/>
      <c r="CN86" s="7"/>
      <c r="CO86" s="618"/>
      <c r="CP86" s="13"/>
      <c r="CQ86" s="13"/>
      <c r="CR86" s="13"/>
      <c r="CS86" s="13"/>
      <c r="CT86" s="13"/>
      <c r="CU86" s="13"/>
      <c r="CV86" s="634"/>
      <c r="CW86" s="36"/>
      <c r="CX86" s="7"/>
      <c r="CY86" s="7"/>
      <c r="CZ86" s="121">
        <v>3</v>
      </c>
      <c r="DA86" s="7"/>
      <c r="DB86" s="111" t="s">
        <v>884</v>
      </c>
      <c r="DC86" s="201"/>
      <c r="DD86" s="122" t="s">
        <v>1058</v>
      </c>
      <c r="DE86" s="11"/>
      <c r="DF86" s="11"/>
      <c r="DG86" s="11"/>
      <c r="DH86" s="11"/>
      <c r="DI86" s="10" t="s">
        <v>297</v>
      </c>
      <c r="DJ86" t="s">
        <v>444</v>
      </c>
      <c r="DK86" s="9">
        <v>2</v>
      </c>
      <c r="DL86" s="7"/>
      <c r="DM86" s="7"/>
      <c r="DN86" s="7"/>
      <c r="DO86" s="7"/>
      <c r="DP86" s="7"/>
      <c r="DQ86" s="7"/>
      <c r="DR86" s="11" t="s">
        <v>38</v>
      </c>
      <c r="DS86" s="11" t="s">
        <v>38</v>
      </c>
      <c r="DT86" s="11">
        <v>131</v>
      </c>
      <c r="DU86" s="11">
        <v>19.100000000000001</v>
      </c>
      <c r="DV86" s="11">
        <v>80.900000000000006</v>
      </c>
      <c r="DW86" s="11" t="s">
        <v>38</v>
      </c>
      <c r="DX86" s="11" t="s">
        <v>38</v>
      </c>
      <c r="DY86" s="11" t="s">
        <v>38</v>
      </c>
      <c r="DZ86" s="11" t="s">
        <v>38</v>
      </c>
      <c r="EA86" s="11">
        <v>0</v>
      </c>
      <c r="EB86" s="7" t="s">
        <v>451</v>
      </c>
      <c r="EC86" s="114"/>
      <c r="ED86" s="114"/>
      <c r="EE86" s="114"/>
      <c r="EF86" s="114"/>
      <c r="EG86" s="7">
        <v>3</v>
      </c>
      <c r="EH86" s="114"/>
      <c r="EI86" s="114"/>
      <c r="EJ86" s="114"/>
      <c r="EK86" s="114"/>
      <c r="EL86" s="114"/>
      <c r="EM86" s="114"/>
      <c r="EN86" s="114"/>
      <c r="EO86" s="114"/>
      <c r="EP86" s="114"/>
      <c r="EQ86" s="114"/>
      <c r="ER86" s="485">
        <v>11846</v>
      </c>
      <c r="ES86" s="954">
        <v>75</v>
      </c>
      <c r="ET86" s="954">
        <v>49483</v>
      </c>
      <c r="EU86" s="954">
        <v>12000</v>
      </c>
      <c r="EV86" s="954">
        <v>42120</v>
      </c>
      <c r="EW86" s="954">
        <v>1738</v>
      </c>
      <c r="EX86" s="715">
        <f t="shared" si="58"/>
        <v>81.338400000000007</v>
      </c>
      <c r="EY86" s="959">
        <f t="shared" si="59"/>
        <v>2521.4904000000001</v>
      </c>
      <c r="EZ86" s="557"/>
      <c r="FA86" s="557"/>
      <c r="FB86" s="557"/>
      <c r="FC86" s="557"/>
      <c r="FD86" s="592"/>
      <c r="FE86" s="592"/>
      <c r="FF86" s="592"/>
      <c r="FG86" s="716"/>
      <c r="FH86" s="975"/>
      <c r="FI86" s="612"/>
      <c r="FJ86" s="616"/>
      <c r="FK86" s="553"/>
      <c r="FL86" s="114"/>
      <c r="FM86" s="7"/>
      <c r="FN86" s="145">
        <f t="shared" si="51"/>
        <v>0.13700000000000001</v>
      </c>
      <c r="FO86" s="114"/>
      <c r="FP86" s="43">
        <f t="shared" si="60"/>
        <v>3.5123173615180971</v>
      </c>
      <c r="FQ86" s="146">
        <f t="shared" si="61"/>
        <v>8.1338400000000005E-2</v>
      </c>
      <c r="FR86" s="114"/>
      <c r="FS86" s="114"/>
      <c r="FT86" s="114"/>
      <c r="FU86" s="114"/>
      <c r="FV86" s="114"/>
      <c r="FW86" s="114"/>
      <c r="FX86" s="557"/>
      <c r="FY86" s="989"/>
      <c r="FZ86" s="550"/>
      <c r="GA86" s="11"/>
      <c r="GB86" s="550"/>
      <c r="GC86" s="554"/>
      <c r="GD86" s="554"/>
      <c r="GE86" s="554"/>
      <c r="GF86" s="554"/>
      <c r="GG86" s="554"/>
      <c r="GH86" s="554"/>
      <c r="GI86" s="554"/>
      <c r="GJ86" s="554"/>
      <c r="GK86" s="554"/>
      <c r="GL86" s="554"/>
      <c r="GM86" s="554"/>
      <c r="GN86" s="554"/>
      <c r="GO86" s="554"/>
      <c r="GP86" s="554"/>
      <c r="GQ86" s="554"/>
      <c r="GR86" s="554"/>
      <c r="GS86" s="554"/>
      <c r="GT86" s="554"/>
      <c r="GU86" s="554"/>
      <c r="GV86" s="554"/>
      <c r="GW86" s="554"/>
      <c r="GX86" s="554"/>
      <c r="GY86" s="554"/>
      <c r="GZ86" s="554"/>
      <c r="HA86" s="554"/>
      <c r="HB86" s="554"/>
      <c r="HC86" s="554"/>
      <c r="HD86" s="554"/>
      <c r="HE86" s="554"/>
      <c r="HF86" s="554"/>
      <c r="HG86" s="554"/>
      <c r="HH86" s="554"/>
      <c r="HI86" s="554"/>
      <c r="HJ86" s="554"/>
      <c r="HK86" s="554"/>
      <c r="HL86" s="554"/>
      <c r="HM86" s="554"/>
      <c r="HN86" s="554"/>
      <c r="HO86" s="554"/>
      <c r="HP86" s="554"/>
      <c r="HQ86" s="554"/>
      <c r="HR86" s="554"/>
      <c r="HS86" s="554"/>
      <c r="HT86" s="554"/>
      <c r="HU86" s="554"/>
      <c r="HV86" s="554"/>
      <c r="HW86" s="554"/>
    </row>
    <row r="87" spans="1:231" x14ac:dyDescent="0.3">
      <c r="A87" s="7">
        <v>340</v>
      </c>
      <c r="B87" s="7">
        <f>COUNTIFS($D$3:D87,D87,$F$3:F87,F87)</f>
        <v>1</v>
      </c>
      <c r="C87" s="14">
        <v>11885</v>
      </c>
      <c r="D87" s="328" t="s">
        <v>897</v>
      </c>
      <c r="E87" s="17" t="s">
        <v>687</v>
      </c>
      <c r="F87" s="17" t="s">
        <v>898</v>
      </c>
      <c r="G87" s="11">
        <f t="shared" ref="G87:G116" si="63">LEFT(H87,4)-CONCATENATE(IF(LEFT(F87, 2)&lt;MID(H87, 3, 4), 20, 19),LEFT(F87,2))</f>
        <v>41</v>
      </c>
      <c r="H87" s="17" t="s">
        <v>899</v>
      </c>
      <c r="I87" s="469" t="s">
        <v>511</v>
      </c>
      <c r="J87" s="380" t="s">
        <v>35</v>
      </c>
      <c r="K87" s="17" t="s">
        <v>36</v>
      </c>
      <c r="L87" s="11">
        <v>3</v>
      </c>
      <c r="M87" s="17" t="s">
        <v>554</v>
      </c>
      <c r="N87" s="17" t="s">
        <v>38</v>
      </c>
      <c r="O87" s="11"/>
      <c r="P87" s="11" t="s">
        <v>900</v>
      </c>
      <c r="Q87" s="381"/>
      <c r="R87" s="381"/>
      <c r="S87" s="17"/>
      <c r="T87" s="471"/>
      <c r="U87" s="471"/>
      <c r="V87" s="828" t="s">
        <v>119</v>
      </c>
      <c r="W87" s="727"/>
      <c r="X87" s="828"/>
      <c r="Y87" s="903"/>
      <c r="Z87" s="760"/>
      <c r="AA87" s="215" t="s">
        <v>443</v>
      </c>
      <c r="AB87" s="11"/>
      <c r="AC87" s="449">
        <v>87</v>
      </c>
      <c r="AD87" s="449">
        <v>260</v>
      </c>
      <c r="AE87" s="156"/>
      <c r="AF87" s="156"/>
      <c r="AG87" s="156" t="s">
        <v>444</v>
      </c>
      <c r="AH87" s="556">
        <v>50</v>
      </c>
      <c r="AJ87" s="7"/>
      <c r="AK87" s="37"/>
      <c r="AL87" s="7"/>
      <c r="AM87" s="7"/>
      <c r="AN87" s="7"/>
      <c r="AO87" s="934">
        <v>6</v>
      </c>
      <c r="AP87" s="39">
        <v>89.1</v>
      </c>
      <c r="AQ87" s="40">
        <v>3.2</v>
      </c>
      <c r="AR87" s="41">
        <f t="shared" si="38"/>
        <v>98.3</v>
      </c>
      <c r="AS87" s="42">
        <f t="shared" si="39"/>
        <v>6.7340067340067339E-2</v>
      </c>
      <c r="AT87" s="43">
        <f t="shared" si="40"/>
        <v>0.21548821548821551</v>
      </c>
      <c r="AU87" s="44">
        <f t="shared" si="41"/>
        <v>6.500541711809317E-2</v>
      </c>
      <c r="AV87" s="45">
        <v>5.01</v>
      </c>
      <c r="AW87" s="45">
        <f t="shared" si="42"/>
        <v>83.5</v>
      </c>
      <c r="AX87" s="46">
        <v>0.69</v>
      </c>
      <c r="AY87" s="45">
        <v>11.5</v>
      </c>
      <c r="AZ87" s="7" t="s">
        <v>121</v>
      </c>
      <c r="BA87" s="47">
        <v>47.9</v>
      </c>
      <c r="BB87" s="48" t="s">
        <v>121</v>
      </c>
      <c r="BC87" s="80">
        <v>0</v>
      </c>
      <c r="BD87" s="80"/>
      <c r="BE87" s="45"/>
      <c r="BF87" s="45"/>
      <c r="BG87" s="45"/>
      <c r="BH87" s="45"/>
      <c r="BI87" s="194" t="s">
        <v>121</v>
      </c>
      <c r="BJ87" s="45">
        <v>31.6</v>
      </c>
      <c r="BK87" s="7">
        <v>68.400000000000006</v>
      </c>
      <c r="BL87" s="78">
        <f t="shared" si="56"/>
        <v>0.46198830409356723</v>
      </c>
      <c r="BM87" s="79">
        <v>0.04</v>
      </c>
      <c r="BN87" s="80">
        <f t="shared" si="62"/>
        <v>0.66666666666666663</v>
      </c>
      <c r="BO87" s="7" t="s">
        <v>121</v>
      </c>
      <c r="BP87" s="7">
        <v>25.5</v>
      </c>
      <c r="BQ87" s="48">
        <v>36.200000000000003</v>
      </c>
      <c r="BR87" s="81"/>
      <c r="BS87" s="80">
        <f t="shared" si="54"/>
        <v>50.099999999999994</v>
      </c>
      <c r="BT87" s="49">
        <v>96.8</v>
      </c>
      <c r="BU87" s="49">
        <v>8834</v>
      </c>
      <c r="BV87" s="80">
        <f t="shared" si="44"/>
        <v>3.2000000000000028</v>
      </c>
      <c r="BW87" s="80">
        <f t="shared" si="57"/>
        <v>86.605199999999996</v>
      </c>
      <c r="BX87" s="49">
        <v>18.399999999999999</v>
      </c>
      <c r="BY87" s="84">
        <f t="shared" si="45"/>
        <v>16.394399999999997</v>
      </c>
      <c r="BZ87" s="49">
        <v>31.7</v>
      </c>
      <c r="CA87" s="84">
        <f t="shared" si="46"/>
        <v>28.244699999999998</v>
      </c>
      <c r="CB87" s="49">
        <v>47.1</v>
      </c>
      <c r="CC87" s="84">
        <f t="shared" si="47"/>
        <v>41.966099999999997</v>
      </c>
      <c r="CD87" s="80" t="s">
        <v>121</v>
      </c>
      <c r="CE87" s="82">
        <v>96.3</v>
      </c>
      <c r="CF87" s="82">
        <v>8087</v>
      </c>
      <c r="CG87" s="82">
        <v>96.9</v>
      </c>
      <c r="CH87" s="82">
        <v>6338</v>
      </c>
      <c r="CI87" s="82">
        <v>95</v>
      </c>
      <c r="CJ87" s="82">
        <v>95.7</v>
      </c>
      <c r="CK87" s="82">
        <v>6129</v>
      </c>
      <c r="CL87" s="45">
        <f t="shared" si="48"/>
        <v>0.58044164037854884</v>
      </c>
      <c r="CM87" s="7"/>
      <c r="CN87" s="7"/>
      <c r="CO87" s="618"/>
      <c r="CP87" s="13"/>
      <c r="CQ87" s="13"/>
      <c r="CR87" s="13"/>
      <c r="CS87" s="13"/>
      <c r="CT87" s="13"/>
      <c r="CU87" s="13"/>
      <c r="CV87" s="634"/>
      <c r="CW87" s="36"/>
      <c r="CX87" s="7"/>
      <c r="CY87" s="7"/>
      <c r="CZ87" s="121">
        <v>3</v>
      </c>
      <c r="DA87" s="7"/>
      <c r="DB87" s="111" t="s">
        <v>884</v>
      </c>
      <c r="DC87" s="201"/>
      <c r="DD87" s="122" t="s">
        <v>901</v>
      </c>
      <c r="DE87" s="11"/>
      <c r="DF87" s="11"/>
      <c r="DG87" s="11"/>
      <c r="DH87" s="11"/>
      <c r="DI87" s="10" t="s">
        <v>297</v>
      </c>
      <c r="DJ87" t="s">
        <v>444</v>
      </c>
      <c r="DK87" s="9">
        <v>2</v>
      </c>
      <c r="DL87" s="7"/>
      <c r="DM87" s="7"/>
      <c r="DN87" s="7"/>
      <c r="DO87" s="7"/>
      <c r="DP87" s="7"/>
      <c r="DQ87" s="7"/>
      <c r="DR87" s="11" t="s">
        <v>38</v>
      </c>
      <c r="DS87" s="11" t="s">
        <v>38</v>
      </c>
      <c r="DT87" s="11">
        <v>95</v>
      </c>
      <c r="DU87" s="11">
        <v>42.1</v>
      </c>
      <c r="DV87" s="11">
        <v>57.9</v>
      </c>
      <c r="DW87" s="11" t="s">
        <v>38</v>
      </c>
      <c r="DX87" s="11" t="s">
        <v>38</v>
      </c>
      <c r="DY87" s="11" t="s">
        <v>38</v>
      </c>
      <c r="DZ87" s="11" t="s">
        <v>38</v>
      </c>
      <c r="EA87" s="11">
        <v>0</v>
      </c>
      <c r="EB87" s="7" t="s">
        <v>451</v>
      </c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557"/>
      <c r="EQ87" s="114"/>
      <c r="ER87" s="485">
        <v>11885</v>
      </c>
      <c r="ES87" s="672">
        <v>75</v>
      </c>
      <c r="ET87" s="672">
        <v>35297</v>
      </c>
      <c r="EU87" s="672">
        <v>16000</v>
      </c>
      <c r="EV87" s="672">
        <v>42120</v>
      </c>
      <c r="EW87" s="673">
        <v>1017</v>
      </c>
      <c r="EX87" s="674">
        <f t="shared" si="58"/>
        <v>35.696699999999993</v>
      </c>
      <c r="EY87" s="489">
        <f t="shared" si="59"/>
        <v>107.09009999999998</v>
      </c>
      <c r="EZ87" s="598"/>
      <c r="FA87" s="598"/>
      <c r="FB87" s="598"/>
      <c r="FC87" s="598"/>
      <c r="FD87" s="675"/>
      <c r="FE87" s="623"/>
      <c r="FF87" s="623"/>
      <c r="FG87" s="676"/>
      <c r="FH87" s="615"/>
      <c r="FI87" s="612"/>
      <c r="FJ87" s="616"/>
      <c r="FK87" s="514"/>
      <c r="FL87" s="114"/>
      <c r="FM87" s="7"/>
      <c r="FN87" s="145">
        <f t="shared" si="51"/>
        <v>8.6999999999999994E-2</v>
      </c>
      <c r="FO87" s="114"/>
      <c r="FP87" s="43">
        <f t="shared" si="60"/>
        <v>2.881264696716435</v>
      </c>
      <c r="FQ87" s="146">
        <f t="shared" si="61"/>
        <v>3.5696699999999991E-2</v>
      </c>
      <c r="FR87" s="114"/>
      <c r="FS87" s="114"/>
      <c r="FT87" s="114"/>
      <c r="FU87" s="114"/>
      <c r="FV87" s="114"/>
      <c r="FW87" s="114"/>
      <c r="FX87" s="557"/>
      <c r="FY87" s="989"/>
      <c r="FZ87" s="550"/>
      <c r="GA87" s="11"/>
      <c r="GB87" s="550"/>
      <c r="GC87" s="554"/>
      <c r="GD87" s="554"/>
      <c r="GE87" s="554"/>
      <c r="GF87" s="554"/>
      <c r="GG87" s="554"/>
      <c r="GH87" s="554"/>
      <c r="GI87" s="554"/>
      <c r="GJ87" s="554"/>
      <c r="GK87" s="554"/>
      <c r="GL87" s="554"/>
      <c r="GM87" s="554"/>
      <c r="GN87" s="554"/>
      <c r="GO87" s="554"/>
      <c r="GP87" s="554"/>
      <c r="GQ87" s="554"/>
      <c r="GR87" s="554"/>
      <c r="GS87" s="554"/>
      <c r="GT87" s="554"/>
      <c r="GU87" s="554"/>
      <c r="GV87" s="554"/>
      <c r="GW87" s="554"/>
      <c r="GX87" s="554"/>
      <c r="GY87" s="554"/>
      <c r="GZ87" s="554"/>
      <c r="HA87" s="554"/>
      <c r="HB87" s="554"/>
      <c r="HC87" s="554"/>
      <c r="HD87" s="554"/>
      <c r="HE87" s="554"/>
      <c r="HF87" s="554"/>
      <c r="HG87" s="554"/>
      <c r="HH87" s="554"/>
      <c r="HI87" s="554"/>
      <c r="HJ87" s="554"/>
      <c r="HK87" s="554"/>
      <c r="HL87" s="554"/>
      <c r="HM87" s="554"/>
      <c r="HN87" s="554"/>
      <c r="HO87" s="554"/>
      <c r="HP87" s="554"/>
      <c r="HQ87" s="554"/>
      <c r="HR87" s="554"/>
      <c r="HS87" s="554"/>
      <c r="HT87" s="554"/>
      <c r="HU87" s="554"/>
      <c r="HV87" s="554"/>
      <c r="HW87" s="554"/>
    </row>
    <row r="88" spans="1:231" x14ac:dyDescent="0.3">
      <c r="A88" s="7">
        <v>342</v>
      </c>
      <c r="B88" s="7">
        <f>COUNTIFS($D$3:D88,D88,$F$3:F88,F88)</f>
        <v>1</v>
      </c>
      <c r="C88" s="14">
        <v>11887</v>
      </c>
      <c r="D88" s="328" t="s">
        <v>547</v>
      </c>
      <c r="E88" s="17" t="s">
        <v>548</v>
      </c>
      <c r="F88" s="17" t="s">
        <v>1236</v>
      </c>
      <c r="G88" s="11">
        <f t="shared" si="63"/>
        <v>31</v>
      </c>
      <c r="H88" s="17" t="s">
        <v>899</v>
      </c>
      <c r="I88" s="469" t="s">
        <v>1237</v>
      </c>
      <c r="J88" s="380" t="s">
        <v>35</v>
      </c>
      <c r="K88" s="17" t="s">
        <v>36</v>
      </c>
      <c r="L88" s="11">
        <v>5</v>
      </c>
      <c r="M88" s="17" t="s">
        <v>554</v>
      </c>
      <c r="N88" s="17" t="s">
        <v>38</v>
      </c>
      <c r="O88" s="11"/>
      <c r="P88" s="11" t="s">
        <v>665</v>
      </c>
      <c r="Q88" s="381"/>
      <c r="R88" s="381"/>
      <c r="S88" s="17"/>
      <c r="T88" s="471" t="s">
        <v>441</v>
      </c>
      <c r="U88" s="471"/>
      <c r="V88" s="473" t="s">
        <v>500</v>
      </c>
      <c r="W88" s="448"/>
      <c r="X88" s="472"/>
      <c r="Y88" s="473"/>
      <c r="Z88" s="760"/>
      <c r="AA88" s="215" t="s">
        <v>443</v>
      </c>
      <c r="AB88" s="378"/>
      <c r="AC88" s="576">
        <v>364</v>
      </c>
      <c r="AD88" s="576">
        <v>1800</v>
      </c>
      <c r="AE88" s="761"/>
      <c r="AF88" s="761"/>
      <c r="AG88" s="156" t="s">
        <v>444</v>
      </c>
      <c r="AH88" s="37">
        <v>150</v>
      </c>
      <c r="AJ88" s="7"/>
      <c r="AK88" s="37"/>
      <c r="AL88" s="7"/>
      <c r="AM88" s="7"/>
      <c r="AN88" s="7"/>
      <c r="AO88" s="411">
        <v>20.5</v>
      </c>
      <c r="AP88" s="39">
        <v>64</v>
      </c>
      <c r="AQ88" s="40">
        <v>13.4</v>
      </c>
      <c r="AR88" s="41">
        <f t="shared" si="38"/>
        <v>97.9</v>
      </c>
      <c r="AS88" s="42">
        <f t="shared" si="39"/>
        <v>0.3203125</v>
      </c>
      <c r="AT88" s="43">
        <f t="shared" si="40"/>
        <v>4.2921874999999998</v>
      </c>
      <c r="AU88" s="44">
        <f t="shared" si="41"/>
        <v>0.26485788113695091</v>
      </c>
      <c r="AV88" s="45">
        <v>13.571000000000002</v>
      </c>
      <c r="AW88" s="45">
        <f t="shared" si="42"/>
        <v>66.2</v>
      </c>
      <c r="AX88" s="46">
        <v>5.9039999999999999</v>
      </c>
      <c r="AY88" s="45">
        <v>28.8</v>
      </c>
      <c r="AZ88" s="7" t="s">
        <v>121</v>
      </c>
      <c r="BA88" s="47">
        <v>71</v>
      </c>
      <c r="BB88" s="48" t="s">
        <v>121</v>
      </c>
      <c r="BC88" s="80">
        <v>0.25</v>
      </c>
      <c r="BD88" s="80"/>
      <c r="BE88" s="45"/>
      <c r="BF88" s="45"/>
      <c r="BG88" s="45"/>
      <c r="BH88" s="45"/>
      <c r="BI88" s="194">
        <v>1.8</v>
      </c>
      <c r="BJ88" s="45">
        <v>26.4</v>
      </c>
      <c r="BK88" s="7">
        <v>73.599999999999994</v>
      </c>
      <c r="BL88" s="78">
        <f t="shared" si="56"/>
        <v>0.35869565217391303</v>
      </c>
      <c r="BM88" s="79">
        <v>0.1</v>
      </c>
      <c r="BN88" s="80">
        <f t="shared" si="62"/>
        <v>0.48780487804878048</v>
      </c>
      <c r="BO88" s="7" t="s">
        <v>121</v>
      </c>
      <c r="BP88" s="7">
        <v>21</v>
      </c>
      <c r="BQ88" s="48">
        <v>24.3</v>
      </c>
      <c r="BR88" s="81"/>
      <c r="BS88" s="80">
        <f t="shared" si="54"/>
        <v>74.3</v>
      </c>
      <c r="BT88" s="49">
        <v>91.6</v>
      </c>
      <c r="BU88" s="49">
        <v>9798</v>
      </c>
      <c r="BV88" s="80">
        <f t="shared" si="44"/>
        <v>8.4000000000000057</v>
      </c>
      <c r="BW88" s="346">
        <f t="shared" si="57"/>
        <v>62.911999999999992</v>
      </c>
      <c r="BX88" s="49">
        <v>41</v>
      </c>
      <c r="BY88" s="84">
        <f t="shared" si="45"/>
        <v>26.24</v>
      </c>
      <c r="BZ88" s="49">
        <v>33.299999999999997</v>
      </c>
      <c r="CA88" s="84">
        <f t="shared" si="46"/>
        <v>21.311999999999998</v>
      </c>
      <c r="CB88" s="49">
        <v>24</v>
      </c>
      <c r="CC88" s="84">
        <f t="shared" si="47"/>
        <v>15.36</v>
      </c>
      <c r="CD88" s="80">
        <v>0.04</v>
      </c>
      <c r="CE88" s="82">
        <v>95.5</v>
      </c>
      <c r="CF88" s="82">
        <v>5344</v>
      </c>
      <c r="CG88" s="82">
        <v>88.2</v>
      </c>
      <c r="CH88" s="82">
        <v>4279</v>
      </c>
      <c r="CI88" s="82">
        <v>46.9</v>
      </c>
      <c r="CJ88" s="82">
        <v>81.2</v>
      </c>
      <c r="CK88" s="82">
        <v>4465</v>
      </c>
      <c r="CL88" s="45">
        <f t="shared" si="48"/>
        <v>1.2312312312312312</v>
      </c>
      <c r="CM88" s="7"/>
      <c r="CN88" s="7"/>
      <c r="CO88" s="618"/>
      <c r="CP88" s="13"/>
      <c r="CQ88" s="13"/>
      <c r="CR88" s="13"/>
      <c r="CS88" s="13"/>
      <c r="CT88" s="13"/>
      <c r="CU88" s="13"/>
      <c r="CV88" s="634"/>
      <c r="CW88" s="36"/>
      <c r="CX88" s="7"/>
      <c r="CY88" s="7"/>
      <c r="CZ88" s="7"/>
      <c r="DA88" s="7"/>
      <c r="DB88" s="111" t="s">
        <v>884</v>
      </c>
      <c r="DC88" s="201"/>
      <c r="DD88" s="122" t="s">
        <v>1058</v>
      </c>
      <c r="DE88" s="11"/>
      <c r="DF88" s="11"/>
      <c r="DG88" s="11"/>
      <c r="DH88" s="11"/>
      <c r="DI88" s="10" t="s">
        <v>297</v>
      </c>
      <c r="DJ88" t="s">
        <v>444</v>
      </c>
      <c r="DK88" s="9">
        <v>2</v>
      </c>
      <c r="DL88" s="7"/>
      <c r="DM88" s="7"/>
      <c r="DN88" s="7"/>
      <c r="DO88" s="7"/>
      <c r="DP88" s="7"/>
      <c r="DQ88" s="7"/>
      <c r="DR88" s="11" t="s">
        <v>38</v>
      </c>
      <c r="DS88" s="11" t="s">
        <v>38</v>
      </c>
      <c r="DT88" s="11">
        <v>441</v>
      </c>
      <c r="DU88" s="11">
        <v>70.7</v>
      </c>
      <c r="DV88" s="11">
        <v>29.3</v>
      </c>
      <c r="DW88" s="11" t="s">
        <v>38</v>
      </c>
      <c r="DX88" s="11" t="s">
        <v>38</v>
      </c>
      <c r="DY88" s="11" t="s">
        <v>38</v>
      </c>
      <c r="DZ88" s="11" t="s">
        <v>38</v>
      </c>
      <c r="EA88" s="11">
        <v>0</v>
      </c>
      <c r="EB88" s="7" t="s">
        <v>451</v>
      </c>
      <c r="EC88" s="114"/>
      <c r="ED88" s="114"/>
      <c r="EE88" s="114"/>
      <c r="EF88" s="114"/>
      <c r="EG88" s="114"/>
      <c r="EH88" s="114"/>
      <c r="EI88" s="114"/>
      <c r="EJ88" s="114"/>
      <c r="EK88" s="114"/>
      <c r="EL88" s="114"/>
      <c r="EM88" s="114"/>
      <c r="EN88" s="114"/>
      <c r="EO88" s="114"/>
      <c r="EP88" s="114"/>
      <c r="EQ88" s="114"/>
      <c r="ER88" s="485">
        <v>11887</v>
      </c>
      <c r="ES88" s="762">
        <v>75</v>
      </c>
      <c r="ET88" s="762">
        <v>10494</v>
      </c>
      <c r="EU88" s="762">
        <v>4000</v>
      </c>
      <c r="EV88" s="762">
        <v>40560</v>
      </c>
      <c r="EW88" s="954">
        <v>1037</v>
      </c>
      <c r="EX88" s="715">
        <f t="shared" si="58"/>
        <v>140.20239999999998</v>
      </c>
      <c r="EY88" s="959">
        <f t="shared" si="59"/>
        <v>701.01199999999994</v>
      </c>
      <c r="EZ88" s="117"/>
      <c r="FA88" s="117"/>
      <c r="FB88" s="117"/>
      <c r="FC88" s="117"/>
      <c r="FD88" s="763"/>
      <c r="FE88" s="592"/>
      <c r="FF88" s="592"/>
      <c r="FG88" s="716"/>
      <c r="FH88" s="975"/>
      <c r="FI88" s="612"/>
      <c r="FJ88" s="764"/>
      <c r="FK88" s="514"/>
      <c r="FL88" s="114"/>
      <c r="FM88" s="7"/>
      <c r="FN88" s="145">
        <f t="shared" si="51"/>
        <v>0.36399999999999999</v>
      </c>
      <c r="FO88" s="114"/>
      <c r="FP88" s="43">
        <f t="shared" si="60"/>
        <v>9.8818372403278065</v>
      </c>
      <c r="FQ88" s="146">
        <f t="shared" si="61"/>
        <v>0.14020239999999998</v>
      </c>
      <c r="FR88" s="114"/>
      <c r="FS88" s="114"/>
      <c r="FT88" s="114"/>
      <c r="FU88" s="114"/>
      <c r="FV88" s="114"/>
      <c r="FW88" s="114"/>
      <c r="FX88" s="557"/>
      <c r="FY88" s="989"/>
      <c r="FZ88" s="550"/>
      <c r="GA88" s="11"/>
      <c r="GB88" s="550"/>
      <c r="GC88" s="554"/>
      <c r="GD88" s="554"/>
      <c r="GE88" s="554"/>
      <c r="GF88" s="554"/>
      <c r="GG88" s="554"/>
      <c r="GH88" s="554"/>
      <c r="GI88" s="554"/>
      <c r="GJ88" s="554"/>
      <c r="GK88" s="554"/>
      <c r="GL88" s="554"/>
      <c r="GM88" s="554"/>
      <c r="GN88" s="554"/>
      <c r="GO88" s="554"/>
      <c r="GP88" s="554"/>
      <c r="GQ88" s="554"/>
      <c r="GR88" s="554"/>
      <c r="GS88" s="554"/>
      <c r="GT88" s="554"/>
      <c r="GU88" s="554"/>
      <c r="GV88" s="554"/>
      <c r="GW88" s="554"/>
      <c r="GX88" s="554"/>
      <c r="GY88" s="554"/>
      <c r="GZ88" s="554"/>
      <c r="HA88" s="554"/>
      <c r="HB88" s="554"/>
      <c r="HC88" s="554"/>
      <c r="HD88" s="554"/>
      <c r="HE88" s="554"/>
      <c r="HF88" s="554"/>
      <c r="HG88" s="554"/>
      <c r="HH88" s="554"/>
      <c r="HI88" s="554"/>
      <c r="HJ88" s="554"/>
      <c r="HK88" s="554"/>
      <c r="HL88" s="554"/>
      <c r="HM88" s="554"/>
      <c r="HN88" s="554"/>
      <c r="HO88" s="554"/>
      <c r="HP88" s="554"/>
      <c r="HQ88" s="554"/>
      <c r="HR88" s="554"/>
      <c r="HS88" s="554"/>
      <c r="HT88" s="554"/>
      <c r="HU88" s="554"/>
      <c r="HV88" s="554"/>
      <c r="HW88" s="554"/>
    </row>
    <row r="89" spans="1:231" x14ac:dyDescent="0.3">
      <c r="A89" s="7">
        <v>343</v>
      </c>
      <c r="B89" s="7">
        <f>COUNTIFS($D$3:D89,D89,$F$3:F89,F89)</f>
        <v>1</v>
      </c>
      <c r="C89" s="14">
        <v>11888</v>
      </c>
      <c r="D89" s="328" t="s">
        <v>1310</v>
      </c>
      <c r="E89" s="17" t="s">
        <v>1311</v>
      </c>
      <c r="F89" s="17" t="s">
        <v>1312</v>
      </c>
      <c r="G89" s="11">
        <f t="shared" si="63"/>
        <v>70</v>
      </c>
      <c r="H89" s="17" t="s">
        <v>899</v>
      </c>
      <c r="I89" s="469" t="s">
        <v>1313</v>
      </c>
      <c r="J89" s="380" t="s">
        <v>35</v>
      </c>
      <c r="K89" s="17" t="s">
        <v>36</v>
      </c>
      <c r="L89" s="11">
        <v>9</v>
      </c>
      <c r="M89" s="17" t="s">
        <v>474</v>
      </c>
      <c r="N89" s="17" t="s">
        <v>38</v>
      </c>
      <c r="O89" s="11"/>
      <c r="P89" s="11" t="s">
        <v>665</v>
      </c>
      <c r="Q89" s="381"/>
      <c r="R89" s="381"/>
      <c r="S89" s="17"/>
      <c r="T89" s="471" t="s">
        <v>441</v>
      </c>
      <c r="U89" s="471"/>
      <c r="V89" s="472" t="s">
        <v>500</v>
      </c>
      <c r="W89" s="448"/>
      <c r="X89" s="472"/>
      <c r="Y89" s="473"/>
      <c r="Z89" s="760"/>
      <c r="AA89" s="215" t="s">
        <v>443</v>
      </c>
      <c r="AB89" s="11"/>
      <c r="AC89" s="449">
        <v>359</v>
      </c>
      <c r="AD89" s="449">
        <v>3200</v>
      </c>
      <c r="AE89" s="156"/>
      <c r="AF89" s="156"/>
      <c r="AG89" s="156" t="s">
        <v>444</v>
      </c>
      <c r="AH89" s="37">
        <v>250</v>
      </c>
      <c r="AJ89" s="7"/>
      <c r="AK89" s="37"/>
      <c r="AL89" s="7"/>
      <c r="AM89" s="7"/>
      <c r="AN89" s="7"/>
      <c r="AO89" s="411">
        <v>21.1</v>
      </c>
      <c r="AP89" s="39">
        <v>60.8</v>
      </c>
      <c r="AQ89" s="40">
        <v>17.600000000000001</v>
      </c>
      <c r="AR89" s="41">
        <f t="shared" si="38"/>
        <v>99.5</v>
      </c>
      <c r="AS89" s="42">
        <f t="shared" si="39"/>
        <v>0.34703947368421056</v>
      </c>
      <c r="AT89" s="43">
        <f t="shared" si="40"/>
        <v>6.1078947368421064</v>
      </c>
      <c r="AU89" s="44">
        <f t="shared" si="41"/>
        <v>0.26913265306122447</v>
      </c>
      <c r="AV89" s="45">
        <v>18.3992</v>
      </c>
      <c r="AW89" s="45">
        <f t="shared" si="42"/>
        <v>87.2</v>
      </c>
      <c r="AX89" s="46">
        <v>1.6458000000000002</v>
      </c>
      <c r="AY89" s="45">
        <v>7.8</v>
      </c>
      <c r="AZ89" s="7" t="s">
        <v>121</v>
      </c>
      <c r="BA89" s="47">
        <v>5.7</v>
      </c>
      <c r="BB89" s="48" t="s">
        <v>121</v>
      </c>
      <c r="BC89" s="80">
        <v>0.1</v>
      </c>
      <c r="BD89" s="80"/>
      <c r="BE89" s="45"/>
      <c r="BF89" s="45"/>
      <c r="BG89" s="45"/>
      <c r="BH89" s="45"/>
      <c r="BI89" s="194">
        <v>0.3</v>
      </c>
      <c r="BJ89" s="45">
        <v>49.6</v>
      </c>
      <c r="BK89" s="7">
        <v>50.4</v>
      </c>
      <c r="BL89" s="195">
        <f t="shared" si="56"/>
        <v>0.98412698412698418</v>
      </c>
      <c r="BM89" s="79">
        <v>0.2</v>
      </c>
      <c r="BN89" s="80">
        <f t="shared" si="62"/>
        <v>0.94786729857819896</v>
      </c>
      <c r="BO89" s="7" t="s">
        <v>121</v>
      </c>
      <c r="BP89" s="7">
        <v>12.9</v>
      </c>
      <c r="BQ89" s="48">
        <v>14.7</v>
      </c>
      <c r="BR89" s="81"/>
      <c r="BS89" s="80">
        <f t="shared" si="54"/>
        <v>64.8</v>
      </c>
      <c r="BT89" s="49">
        <v>89</v>
      </c>
      <c r="BU89" s="49">
        <v>8754</v>
      </c>
      <c r="BV89" s="80">
        <f t="shared" si="44"/>
        <v>11</v>
      </c>
      <c r="BW89" s="80">
        <f t="shared" si="57"/>
        <v>60.617599999999996</v>
      </c>
      <c r="BX89" s="49">
        <v>29.7</v>
      </c>
      <c r="BY89" s="84">
        <f t="shared" si="45"/>
        <v>18.057599999999997</v>
      </c>
      <c r="BZ89" s="49">
        <v>35.1</v>
      </c>
      <c r="CA89" s="84">
        <f t="shared" si="46"/>
        <v>21.340799999999998</v>
      </c>
      <c r="CB89" s="49">
        <v>34.9</v>
      </c>
      <c r="CC89" s="84">
        <f t="shared" si="47"/>
        <v>21.219199999999997</v>
      </c>
      <c r="CD89" s="80">
        <v>1.8</v>
      </c>
      <c r="CE89" s="82">
        <v>99.7</v>
      </c>
      <c r="CF89" s="82">
        <v>7116</v>
      </c>
      <c r="CG89" s="82">
        <v>97.4</v>
      </c>
      <c r="CH89" s="82">
        <v>5264</v>
      </c>
      <c r="CI89" s="82">
        <v>66.900000000000006</v>
      </c>
      <c r="CJ89" s="82">
        <v>87.4</v>
      </c>
      <c r="CK89" s="82">
        <v>5152</v>
      </c>
      <c r="CL89" s="45">
        <f t="shared" si="48"/>
        <v>0.84615384615384615</v>
      </c>
      <c r="CM89" s="7"/>
      <c r="CN89" s="7"/>
      <c r="CO89" s="618"/>
      <c r="CP89" s="13"/>
      <c r="CQ89" s="13"/>
      <c r="CR89" s="13"/>
      <c r="CS89" s="13"/>
      <c r="CT89" s="13"/>
      <c r="CU89" s="13"/>
      <c r="CV89" s="634"/>
      <c r="CW89" s="36"/>
      <c r="CX89" s="7"/>
      <c r="CY89" s="7"/>
      <c r="CZ89" s="7"/>
      <c r="DA89" s="7"/>
      <c r="DB89" s="111" t="s">
        <v>17</v>
      </c>
      <c r="DC89" s="201"/>
      <c r="DD89" s="122" t="s">
        <v>1058</v>
      </c>
      <c r="DE89" s="11"/>
      <c r="DF89" s="11"/>
      <c r="DG89" s="11"/>
      <c r="DH89" s="11"/>
      <c r="DI89" s="10" t="s">
        <v>294</v>
      </c>
      <c r="DJ89" t="s">
        <v>444</v>
      </c>
      <c r="DK89" s="9">
        <v>2</v>
      </c>
      <c r="DL89" s="7"/>
      <c r="DM89" s="7"/>
      <c r="DN89" s="7"/>
      <c r="DO89" s="7"/>
      <c r="DP89" s="7"/>
      <c r="DQ89" s="7"/>
      <c r="DR89" s="11" t="s">
        <v>38</v>
      </c>
      <c r="DS89" s="11" t="s">
        <v>38</v>
      </c>
      <c r="DT89" s="11">
        <v>366</v>
      </c>
      <c r="DU89" s="11">
        <v>16.100000000000001</v>
      </c>
      <c r="DV89" s="11">
        <v>83.9</v>
      </c>
      <c r="DW89" s="11" t="s">
        <v>38</v>
      </c>
      <c r="DX89" s="11" t="s">
        <v>38</v>
      </c>
      <c r="DY89" s="11" t="s">
        <v>38</v>
      </c>
      <c r="DZ89" s="11" t="s">
        <v>38</v>
      </c>
      <c r="EA89" s="11">
        <v>0</v>
      </c>
      <c r="EB89" s="7" t="s">
        <v>451</v>
      </c>
      <c r="EC89" s="114"/>
      <c r="ED89" s="114"/>
      <c r="EE89" s="114"/>
      <c r="EF89" s="114"/>
      <c r="EG89" s="114"/>
      <c r="EH89" s="114"/>
      <c r="EI89" s="114"/>
      <c r="EJ89" s="114"/>
      <c r="EK89" s="114"/>
      <c r="EL89" s="114"/>
      <c r="EM89" s="114"/>
      <c r="EN89" s="114"/>
      <c r="EO89" s="114"/>
      <c r="EP89" s="114"/>
      <c r="EQ89" s="114"/>
      <c r="ER89" s="485">
        <v>11888</v>
      </c>
      <c r="ES89" s="672">
        <v>75</v>
      </c>
      <c r="ET89" s="672">
        <v>52827</v>
      </c>
      <c r="EU89" s="672">
        <v>4000</v>
      </c>
      <c r="EV89" s="672">
        <v>40560</v>
      </c>
      <c r="EW89" s="673">
        <v>2447</v>
      </c>
      <c r="EX89" s="674">
        <f t="shared" si="58"/>
        <v>330.83440000000002</v>
      </c>
      <c r="EY89" s="489">
        <f t="shared" si="59"/>
        <v>2977.5096000000003</v>
      </c>
      <c r="EZ89" s="598"/>
      <c r="FA89" s="598"/>
      <c r="FB89" s="598"/>
      <c r="FC89" s="598"/>
      <c r="FD89" s="675"/>
      <c r="FE89" s="623"/>
      <c r="FF89" s="623"/>
      <c r="FG89" s="676"/>
      <c r="FH89" s="615"/>
      <c r="FI89" s="612"/>
      <c r="FJ89" s="616"/>
      <c r="FK89" s="514"/>
      <c r="FL89" s="114"/>
      <c r="FM89" s="7"/>
      <c r="FN89" s="145">
        <f t="shared" si="51"/>
        <v>0.35899999999999999</v>
      </c>
      <c r="FO89" s="114"/>
      <c r="FP89" s="43">
        <f t="shared" si="60"/>
        <v>4.6321010089537547</v>
      </c>
      <c r="FQ89" s="146">
        <f t="shared" si="61"/>
        <v>0.33083440000000003</v>
      </c>
      <c r="FR89" s="114"/>
      <c r="FS89" s="114"/>
      <c r="FT89" s="114"/>
      <c r="FU89" s="114"/>
      <c r="FV89" s="114"/>
      <c r="FW89" s="114"/>
      <c r="FX89" s="557"/>
      <c r="FY89" s="989"/>
      <c r="FZ89" s="550"/>
      <c r="GA89" s="550"/>
      <c r="GB89" s="550"/>
      <c r="GC89" s="554"/>
      <c r="GD89" s="554"/>
      <c r="GE89" s="554"/>
      <c r="GF89" s="554"/>
      <c r="GG89" s="554"/>
      <c r="GH89" s="554"/>
      <c r="GI89" s="554"/>
      <c r="GJ89" s="554"/>
      <c r="GK89" s="554"/>
      <c r="GL89" s="554"/>
      <c r="GM89" s="554"/>
      <c r="GN89" s="554"/>
      <c r="GO89" s="554"/>
      <c r="GP89" s="554"/>
      <c r="GQ89" s="554"/>
      <c r="GR89" s="554"/>
      <c r="GS89" s="554"/>
      <c r="GT89" s="554"/>
      <c r="GU89" s="554"/>
      <c r="GV89" s="554"/>
      <c r="GW89" s="554"/>
      <c r="GX89" s="554"/>
      <c r="GY89" s="554"/>
      <c r="GZ89" s="554"/>
      <c r="HA89" s="554"/>
      <c r="HB89" s="554"/>
      <c r="HC89" s="554"/>
      <c r="HD89" s="554"/>
      <c r="HE89" s="554"/>
      <c r="HF89" s="554"/>
      <c r="HG89" s="554"/>
      <c r="HH89" s="554"/>
      <c r="HI89" s="554"/>
      <c r="HJ89" s="554"/>
      <c r="HK89" s="554"/>
      <c r="HL89" s="554"/>
      <c r="HM89" s="554"/>
      <c r="HN89" s="554"/>
      <c r="HO89" s="554"/>
      <c r="HP89" s="554"/>
      <c r="HQ89" s="554"/>
      <c r="HR89" s="554"/>
      <c r="HS89" s="554"/>
      <c r="HT89" s="554"/>
      <c r="HU89" s="554"/>
      <c r="HV89" s="554"/>
      <c r="HW89" s="554"/>
    </row>
    <row r="90" spans="1:231" x14ac:dyDescent="0.3">
      <c r="A90" s="7">
        <v>351</v>
      </c>
      <c r="B90" s="7">
        <f>COUNTIFS($D$3:D90,D90,$F$3:F90,F90)</f>
        <v>1</v>
      </c>
      <c r="C90" s="14">
        <v>11920</v>
      </c>
      <c r="D90" s="328" t="s">
        <v>40</v>
      </c>
      <c r="E90" s="17" t="s">
        <v>548</v>
      </c>
      <c r="F90" s="17" t="s">
        <v>1150</v>
      </c>
      <c r="G90" s="11">
        <f t="shared" si="63"/>
        <v>80</v>
      </c>
      <c r="H90" s="17" t="s">
        <v>1151</v>
      </c>
      <c r="I90" s="469" t="s">
        <v>1152</v>
      </c>
      <c r="J90" s="380" t="s">
        <v>35</v>
      </c>
      <c r="K90" s="17" t="s">
        <v>36</v>
      </c>
      <c r="L90" s="11">
        <v>22</v>
      </c>
      <c r="M90" s="17" t="s">
        <v>493</v>
      </c>
      <c r="N90" s="17" t="s">
        <v>38</v>
      </c>
      <c r="O90" s="11"/>
      <c r="P90" s="11" t="s">
        <v>665</v>
      </c>
      <c r="Q90" s="381"/>
      <c r="R90" s="381"/>
      <c r="S90" s="17"/>
      <c r="T90" s="471" t="s">
        <v>441</v>
      </c>
      <c r="U90" s="471"/>
      <c r="V90" s="472" t="s">
        <v>500</v>
      </c>
      <c r="W90" s="448"/>
      <c r="X90" s="472"/>
      <c r="Y90" s="472"/>
      <c r="Z90" s="596"/>
      <c r="AA90" s="550" t="s">
        <v>443</v>
      </c>
      <c r="AB90" s="20"/>
      <c r="AC90" s="556">
        <v>76</v>
      </c>
      <c r="AD90" s="556">
        <v>1700</v>
      </c>
      <c r="AE90" s="554"/>
      <c r="AF90" s="554"/>
      <c r="AG90" s="554" t="s">
        <v>1153</v>
      </c>
      <c r="AH90" s="37">
        <v>150</v>
      </c>
      <c r="AJ90" s="7" t="s">
        <v>1154</v>
      </c>
      <c r="AK90" s="37"/>
      <c r="AL90" s="7"/>
      <c r="AM90" s="7"/>
      <c r="AN90" s="7"/>
      <c r="AO90" s="934">
        <v>21.9</v>
      </c>
      <c r="AP90" s="39">
        <v>66.400000000000006</v>
      </c>
      <c r="AQ90" s="40">
        <v>11</v>
      </c>
      <c r="AR90" s="41">
        <f t="shared" si="38"/>
        <v>99.300000000000011</v>
      </c>
      <c r="AS90" s="42">
        <f t="shared" si="39"/>
        <v>0.32981927710843367</v>
      </c>
      <c r="AT90" s="43">
        <f t="shared" si="40"/>
        <v>3.6280120481927702</v>
      </c>
      <c r="AU90" s="44">
        <f t="shared" si="41"/>
        <v>0.28294573643410847</v>
      </c>
      <c r="AV90" s="45">
        <v>12.548699999999998</v>
      </c>
      <c r="AW90" s="45">
        <f t="shared" si="42"/>
        <v>57.3</v>
      </c>
      <c r="AX90" s="227">
        <v>8.2562999999999995</v>
      </c>
      <c r="AY90" s="45">
        <v>37.700000000000003</v>
      </c>
      <c r="AZ90" s="7" t="s">
        <v>121</v>
      </c>
      <c r="BA90" s="47">
        <v>11.1</v>
      </c>
      <c r="BB90" s="48" t="s">
        <v>121</v>
      </c>
      <c r="BC90" s="80">
        <v>0.04</v>
      </c>
      <c r="BD90" s="80"/>
      <c r="BE90" s="45"/>
      <c r="BF90" s="45"/>
      <c r="BG90" s="45"/>
      <c r="BH90" s="45"/>
      <c r="BI90" s="194">
        <v>1.9</v>
      </c>
      <c r="BJ90" s="45">
        <v>45.8</v>
      </c>
      <c r="BK90" s="7">
        <v>54.2</v>
      </c>
      <c r="BL90" s="195">
        <f t="shared" si="56"/>
        <v>0.84501845018450172</v>
      </c>
      <c r="BM90" s="79">
        <v>0.3</v>
      </c>
      <c r="BN90" s="80">
        <f t="shared" si="62"/>
        <v>1.3698630136986303</v>
      </c>
      <c r="BO90" s="7" t="s">
        <v>121</v>
      </c>
      <c r="BP90" s="7">
        <v>67.5</v>
      </c>
      <c r="BQ90" s="48">
        <v>63.7</v>
      </c>
      <c r="BR90" s="81"/>
      <c r="BS90" s="80">
        <f t="shared" si="54"/>
        <v>54.5</v>
      </c>
      <c r="BT90" s="49">
        <v>94.7</v>
      </c>
      <c r="BU90" s="49">
        <v>10445</v>
      </c>
      <c r="BV90" s="80">
        <f t="shared" si="44"/>
        <v>5.2999999999999972</v>
      </c>
      <c r="BW90" s="561">
        <f t="shared" si="57"/>
        <v>65.404000000000011</v>
      </c>
      <c r="BX90" s="49">
        <v>4.5</v>
      </c>
      <c r="BY90" s="84">
        <f t="shared" si="45"/>
        <v>2.988</v>
      </c>
      <c r="BZ90" s="49">
        <v>50</v>
      </c>
      <c r="CA90" s="84">
        <f t="shared" si="46"/>
        <v>33.200000000000003</v>
      </c>
      <c r="CB90" s="49">
        <v>44</v>
      </c>
      <c r="CC90" s="84">
        <f t="shared" si="47"/>
        <v>29.216000000000005</v>
      </c>
      <c r="CD90" s="80">
        <v>1.3</v>
      </c>
      <c r="CE90" s="82">
        <v>99.8</v>
      </c>
      <c r="CF90" s="82">
        <v>14252</v>
      </c>
      <c r="CG90" s="82">
        <v>99.9</v>
      </c>
      <c r="CH90" s="82">
        <v>11341</v>
      </c>
      <c r="CI90" s="82">
        <v>89.9</v>
      </c>
      <c r="CJ90" s="82">
        <v>94.6</v>
      </c>
      <c r="CK90" s="82">
        <v>8517</v>
      </c>
      <c r="CL90" s="45">
        <f t="shared" si="48"/>
        <v>0.09</v>
      </c>
      <c r="CM90" s="7"/>
      <c r="CN90" s="7"/>
      <c r="CO90" s="618"/>
      <c r="CP90" s="13"/>
      <c r="CQ90" s="13"/>
      <c r="CR90" s="13"/>
      <c r="CS90" s="13"/>
      <c r="CT90" s="13"/>
      <c r="CU90" s="13"/>
      <c r="CV90" s="634"/>
      <c r="CW90" s="36"/>
      <c r="CX90" s="7"/>
      <c r="CY90" s="7"/>
      <c r="CZ90" s="7"/>
      <c r="DA90" s="7"/>
      <c r="DB90" s="111" t="s">
        <v>884</v>
      </c>
      <c r="DC90" s="201"/>
      <c r="DD90" s="122" t="s">
        <v>1058</v>
      </c>
      <c r="DE90" s="11"/>
      <c r="DF90" s="11"/>
      <c r="DG90" s="11"/>
      <c r="DH90" s="11"/>
      <c r="DI90" s="10" t="s">
        <v>297</v>
      </c>
      <c r="DJ90" t="s">
        <v>1153</v>
      </c>
      <c r="DK90" s="9">
        <v>2</v>
      </c>
      <c r="DL90" s="7"/>
      <c r="DM90" s="7"/>
      <c r="DN90" s="7"/>
      <c r="DO90" s="7"/>
      <c r="DP90" s="7"/>
      <c r="DQ90" s="7"/>
      <c r="DR90" s="11">
        <v>8.1999999999999993</v>
      </c>
      <c r="DS90" s="11" t="s">
        <v>38</v>
      </c>
      <c r="DT90" s="11">
        <v>234</v>
      </c>
      <c r="DU90" s="11">
        <v>16.7</v>
      </c>
      <c r="DV90" s="11">
        <v>83.3</v>
      </c>
      <c r="DW90" s="11" t="s">
        <v>38</v>
      </c>
      <c r="DX90" s="11" t="s">
        <v>38</v>
      </c>
      <c r="DY90" s="11" t="s">
        <v>38</v>
      </c>
      <c r="DZ90" s="11" t="s">
        <v>38</v>
      </c>
      <c r="EA90" s="11">
        <v>0</v>
      </c>
      <c r="EB90" s="7" t="s">
        <v>451</v>
      </c>
      <c r="EC90" s="114"/>
      <c r="ED90" s="114"/>
      <c r="EE90" s="114"/>
      <c r="EF90" s="114"/>
      <c r="EG90" s="114"/>
      <c r="EH90" s="114"/>
      <c r="EI90" s="114"/>
      <c r="EJ90" s="114"/>
      <c r="EK90" s="114"/>
      <c r="EL90" s="114"/>
      <c r="EM90" s="114"/>
      <c r="EN90" s="114"/>
      <c r="EO90" s="114"/>
      <c r="EP90" s="557"/>
      <c r="EQ90" s="114"/>
      <c r="ER90" s="485">
        <v>11920</v>
      </c>
      <c r="ES90" s="119">
        <v>75</v>
      </c>
      <c r="ET90" s="119">
        <v>11162</v>
      </c>
      <c r="EU90" s="119">
        <v>8000</v>
      </c>
      <c r="EV90" s="119">
        <v>40560</v>
      </c>
      <c r="EW90" s="119">
        <v>1162</v>
      </c>
      <c r="EX90" s="715">
        <f t="shared" si="58"/>
        <v>78.551199999999994</v>
      </c>
      <c r="EY90" s="120">
        <f t="shared" si="59"/>
        <v>1728.1263999999999</v>
      </c>
      <c r="EZ90" s="114"/>
      <c r="FA90" s="114"/>
      <c r="FB90" s="114"/>
      <c r="FC90" s="114"/>
      <c r="FD90" s="217"/>
      <c r="FE90" s="217"/>
      <c r="FF90" s="217"/>
      <c r="FG90" s="716"/>
      <c r="FH90" s="717"/>
      <c r="FI90" s="612"/>
      <c r="FJ90" s="732"/>
      <c r="FK90" s="250"/>
      <c r="FL90" s="114"/>
      <c r="FM90" s="7"/>
      <c r="FN90" s="145">
        <f t="shared" si="51"/>
        <v>7.5999999999999998E-2</v>
      </c>
      <c r="FO90" s="114"/>
      <c r="FP90" s="43">
        <f t="shared" si="60"/>
        <v>10.410320731051783</v>
      </c>
      <c r="FQ90" s="146">
        <f t="shared" si="61"/>
        <v>7.8551199999999988E-2</v>
      </c>
      <c r="FR90" s="114"/>
      <c r="FS90" s="114"/>
      <c r="FT90" s="114"/>
      <c r="FU90" s="114"/>
      <c r="FV90" s="114"/>
      <c r="FW90" s="114"/>
      <c r="FX90" s="557"/>
      <c r="FY90" s="989"/>
      <c r="FZ90" s="550"/>
      <c r="GA90" s="11"/>
      <c r="GB90" s="550"/>
      <c r="GC90" s="554"/>
      <c r="GD90" s="554"/>
      <c r="GE90" s="554"/>
      <c r="GF90" s="554"/>
      <c r="GG90" s="554"/>
      <c r="GH90" s="554"/>
      <c r="GI90" s="554"/>
      <c r="GJ90" s="554"/>
      <c r="GK90" s="554"/>
      <c r="GL90" s="554"/>
      <c r="GM90" s="554"/>
      <c r="GN90" s="554"/>
      <c r="GO90" s="554"/>
      <c r="GP90" s="554"/>
      <c r="GQ90" s="554"/>
      <c r="GR90" s="554"/>
      <c r="GS90" s="554"/>
      <c r="GT90" s="554"/>
      <c r="GU90" s="554"/>
      <c r="GV90" s="554"/>
      <c r="GW90" s="554"/>
      <c r="GX90" s="554"/>
      <c r="GY90" s="554"/>
      <c r="GZ90" s="554"/>
      <c r="HA90" s="554"/>
      <c r="HB90" s="554"/>
      <c r="HC90" s="554"/>
      <c r="HD90" s="554"/>
      <c r="HE90" s="554"/>
      <c r="HF90" s="554"/>
      <c r="HG90" s="554"/>
      <c r="HH90" s="554"/>
      <c r="HI90" s="554"/>
      <c r="HJ90" s="554"/>
      <c r="HK90" s="554"/>
      <c r="HL90" s="554"/>
      <c r="HM90" s="554"/>
      <c r="HN90" s="554"/>
      <c r="HO90" s="554"/>
      <c r="HP90" s="554"/>
      <c r="HQ90" s="554"/>
      <c r="HR90" s="554"/>
      <c r="HS90" s="554"/>
      <c r="HT90" s="554"/>
      <c r="HU90" s="554"/>
      <c r="HV90" s="554"/>
      <c r="HW90" s="554"/>
    </row>
    <row r="91" spans="1:231" x14ac:dyDescent="0.3">
      <c r="A91" s="7">
        <v>361</v>
      </c>
      <c r="B91" s="7">
        <f>COUNTIFS($D$3:D91,D91,$F$3:F91,F91)</f>
        <v>1</v>
      </c>
      <c r="C91" s="14">
        <v>11951</v>
      </c>
      <c r="D91" s="328" t="s">
        <v>615</v>
      </c>
      <c r="E91" s="17" t="s">
        <v>616</v>
      </c>
      <c r="F91" s="17" t="s">
        <v>1303</v>
      </c>
      <c r="G91" s="11">
        <f t="shared" si="63"/>
        <v>44</v>
      </c>
      <c r="H91" s="17" t="s">
        <v>1304</v>
      </c>
      <c r="I91" s="469" t="s">
        <v>775</v>
      </c>
      <c r="J91" s="380" t="s">
        <v>35</v>
      </c>
      <c r="K91" s="17" t="s">
        <v>36</v>
      </c>
      <c r="L91" s="11">
        <v>8</v>
      </c>
      <c r="M91" s="17" t="s">
        <v>493</v>
      </c>
      <c r="N91" s="17" t="s">
        <v>38</v>
      </c>
      <c r="O91" s="11"/>
      <c r="P91" s="11" t="s">
        <v>665</v>
      </c>
      <c r="Q91" s="381"/>
      <c r="R91" s="381"/>
      <c r="S91" s="17"/>
      <c r="T91" s="471" t="s">
        <v>441</v>
      </c>
      <c r="U91" s="471"/>
      <c r="V91" s="473" t="s">
        <v>500</v>
      </c>
      <c r="W91" s="448"/>
      <c r="X91" s="472"/>
      <c r="Y91" s="473"/>
      <c r="Z91" s="596"/>
      <c r="AA91" s="550" t="s">
        <v>443</v>
      </c>
      <c r="AB91" s="11"/>
      <c r="AC91" s="556">
        <v>437</v>
      </c>
      <c r="AD91" s="556">
        <v>3500</v>
      </c>
      <c r="AE91" s="554"/>
      <c r="AF91" s="554"/>
      <c r="AG91" s="554" t="s">
        <v>444</v>
      </c>
      <c r="AH91" s="37">
        <v>250</v>
      </c>
      <c r="AJ91" s="7"/>
      <c r="AK91" s="37"/>
      <c r="AL91" s="7"/>
      <c r="AM91" s="7"/>
      <c r="AN91" s="7"/>
      <c r="AO91" s="411">
        <v>34.9</v>
      </c>
      <c r="AP91" s="39">
        <v>60.9</v>
      </c>
      <c r="AQ91" s="40">
        <v>2.7</v>
      </c>
      <c r="AR91" s="41">
        <f t="shared" si="38"/>
        <v>98.5</v>
      </c>
      <c r="AS91" s="42">
        <f t="shared" si="39"/>
        <v>0.57307060755336614</v>
      </c>
      <c r="AT91" s="43">
        <f t="shared" si="40"/>
        <v>1.5472906403940887</v>
      </c>
      <c r="AU91" s="44">
        <f t="shared" si="41"/>
        <v>0.54874213836477981</v>
      </c>
      <c r="AV91" s="45">
        <v>26.942800000000002</v>
      </c>
      <c r="AW91" s="45">
        <f t="shared" si="42"/>
        <v>77.2</v>
      </c>
      <c r="AX91" s="46">
        <v>6.2122000000000002</v>
      </c>
      <c r="AY91" s="45">
        <v>17.8</v>
      </c>
      <c r="AZ91" s="7" t="s">
        <v>121</v>
      </c>
      <c r="BA91" s="235">
        <v>14.6</v>
      </c>
      <c r="BB91" s="48" t="s">
        <v>121</v>
      </c>
      <c r="BC91" s="80">
        <v>0</v>
      </c>
      <c r="BD91" s="80"/>
      <c r="BE91" s="45"/>
      <c r="BF91" s="45"/>
      <c r="BG91" s="45"/>
      <c r="BH91" s="45"/>
      <c r="BI91" s="194">
        <v>0</v>
      </c>
      <c r="BJ91" s="45">
        <v>40.700000000000003</v>
      </c>
      <c r="BK91" s="7">
        <v>59.3</v>
      </c>
      <c r="BL91" s="195">
        <f t="shared" si="56"/>
        <v>0.68634064080944357</v>
      </c>
      <c r="BM91" s="79">
        <v>0.4</v>
      </c>
      <c r="BN91" s="80">
        <f t="shared" si="62"/>
        <v>1.1461318051575933</v>
      </c>
      <c r="BO91" s="7" t="s">
        <v>121</v>
      </c>
      <c r="BP91" s="7">
        <v>23.1</v>
      </c>
      <c r="BQ91" s="48">
        <v>31</v>
      </c>
      <c r="BR91" s="81"/>
      <c r="BS91" s="80">
        <f t="shared" si="54"/>
        <v>74.699999999999989</v>
      </c>
      <c r="BT91" s="49">
        <v>92.9</v>
      </c>
      <c r="BU91" s="49">
        <v>5767</v>
      </c>
      <c r="BV91" s="80">
        <f t="shared" si="44"/>
        <v>7.0999999999999943</v>
      </c>
      <c r="BW91" s="80">
        <f t="shared" si="57"/>
        <v>60.656399999999998</v>
      </c>
      <c r="BX91" s="49">
        <v>32.9</v>
      </c>
      <c r="BY91" s="84">
        <f t="shared" si="45"/>
        <v>20.036099999999998</v>
      </c>
      <c r="BZ91" s="49">
        <v>41.8</v>
      </c>
      <c r="CA91" s="84">
        <f t="shared" si="46"/>
        <v>25.456199999999999</v>
      </c>
      <c r="CB91" s="49">
        <v>24.9</v>
      </c>
      <c r="CC91" s="84">
        <f t="shared" si="47"/>
        <v>15.164099999999998</v>
      </c>
      <c r="CD91" s="84">
        <v>0.47</v>
      </c>
      <c r="CE91" s="82">
        <v>97</v>
      </c>
      <c r="CF91" s="82">
        <v>5802</v>
      </c>
      <c r="CG91" s="82">
        <v>92.4</v>
      </c>
      <c r="CH91" s="82">
        <v>4561</v>
      </c>
      <c r="CI91" s="82">
        <v>78.5</v>
      </c>
      <c r="CJ91" s="82">
        <v>90.4</v>
      </c>
      <c r="CK91" s="82">
        <v>4492</v>
      </c>
      <c r="CL91" s="45">
        <f t="shared" si="48"/>
        <v>0.78708133971291872</v>
      </c>
      <c r="CM91" s="7"/>
      <c r="CN91" s="7"/>
      <c r="CO91" s="618"/>
      <c r="CP91" s="13"/>
      <c r="CQ91" s="13"/>
      <c r="CR91" s="13"/>
      <c r="CS91" s="13"/>
      <c r="CT91" s="13"/>
      <c r="CU91" s="13"/>
      <c r="CV91" s="634"/>
      <c r="CW91" s="36"/>
      <c r="CX91" s="7"/>
      <c r="CY91" s="7"/>
      <c r="CZ91" s="7"/>
      <c r="DA91" s="7"/>
      <c r="DB91" s="111" t="s">
        <v>884</v>
      </c>
      <c r="DC91" s="201"/>
      <c r="DD91" s="122" t="s">
        <v>1305</v>
      </c>
      <c r="DE91" s="11"/>
      <c r="DF91" s="11"/>
      <c r="DG91" s="11"/>
      <c r="DH91" s="11"/>
      <c r="DI91" s="10" t="s">
        <v>297</v>
      </c>
      <c r="DJ91" t="s">
        <v>444</v>
      </c>
      <c r="DK91" s="9">
        <v>2</v>
      </c>
      <c r="DL91" s="7"/>
      <c r="DM91" s="7"/>
      <c r="DN91" s="7"/>
      <c r="DO91" s="7"/>
      <c r="DP91" s="7"/>
      <c r="DQ91" s="7"/>
      <c r="DR91" s="11" t="s">
        <v>38</v>
      </c>
      <c r="DS91" s="11" t="s">
        <v>38</v>
      </c>
      <c r="DT91" s="11">
        <v>414</v>
      </c>
      <c r="DU91" s="11">
        <v>21.7</v>
      </c>
      <c r="DV91" s="11">
        <v>78.3</v>
      </c>
      <c r="DW91" s="11">
        <v>1.1000000000000001</v>
      </c>
      <c r="DX91" s="11">
        <v>1628.8</v>
      </c>
      <c r="DY91" s="11" t="s">
        <v>38</v>
      </c>
      <c r="DZ91" s="11">
        <v>2.98</v>
      </c>
      <c r="EA91" s="11">
        <v>0</v>
      </c>
      <c r="EB91" s="7" t="s">
        <v>451</v>
      </c>
      <c r="EC91" s="114"/>
      <c r="ED91" s="114"/>
      <c r="EE91" s="114"/>
      <c r="EF91" s="114"/>
      <c r="EG91" s="114"/>
      <c r="EH91" s="114"/>
      <c r="EI91" s="114"/>
      <c r="EJ91" s="114"/>
      <c r="EK91" s="114"/>
      <c r="EL91" s="114"/>
      <c r="EM91" s="114"/>
      <c r="EN91" s="114"/>
      <c r="EO91" s="114"/>
      <c r="EP91" s="114"/>
      <c r="EQ91" s="114"/>
      <c r="ER91" s="485">
        <v>11951</v>
      </c>
      <c r="ES91" s="954">
        <v>75</v>
      </c>
      <c r="ET91" s="954">
        <v>9351</v>
      </c>
      <c r="EU91" s="954">
        <v>4000</v>
      </c>
      <c r="EV91" s="954">
        <v>40560</v>
      </c>
      <c r="EW91" s="954">
        <v>2705</v>
      </c>
      <c r="EX91" s="715">
        <f t="shared" si="58"/>
        <v>365.71600000000001</v>
      </c>
      <c r="EY91" s="959">
        <f t="shared" si="59"/>
        <v>2925.7280000000001</v>
      </c>
      <c r="EZ91" s="557"/>
      <c r="FA91" s="557"/>
      <c r="FB91" s="557"/>
      <c r="FC91" s="557"/>
      <c r="FD91" s="592"/>
      <c r="FE91" s="592"/>
      <c r="FF91" s="592"/>
      <c r="FG91" s="716"/>
      <c r="FH91" s="975"/>
      <c r="FI91" s="612"/>
      <c r="FJ91" s="616"/>
      <c r="FK91" s="553"/>
      <c r="FL91" s="114"/>
      <c r="FM91" s="7"/>
      <c r="FN91" s="145">
        <f t="shared" si="51"/>
        <v>0.437</v>
      </c>
      <c r="FO91" s="114"/>
      <c r="FP91" s="43">
        <f t="shared" si="60"/>
        <v>28.927387445193027</v>
      </c>
      <c r="FQ91" s="146">
        <f t="shared" si="61"/>
        <v>0.36571599999999999</v>
      </c>
      <c r="FR91" s="114"/>
      <c r="FS91" s="114"/>
      <c r="FT91" s="114"/>
      <c r="FU91" s="114"/>
      <c r="FV91" s="114"/>
      <c r="FW91" s="114"/>
      <c r="FX91" s="557"/>
      <c r="FY91" s="989"/>
      <c r="FZ91" s="550"/>
      <c r="GA91" s="218">
        <v>1.1000000000000001</v>
      </c>
      <c r="GB91" s="550"/>
      <c r="GC91" s="554"/>
      <c r="GD91" s="554"/>
      <c r="GE91" s="554"/>
      <c r="GF91" s="554"/>
      <c r="GG91" s="554"/>
      <c r="GH91" s="554"/>
      <c r="GI91" s="554"/>
      <c r="GJ91" s="554"/>
      <c r="GK91" s="554"/>
      <c r="GL91" s="554"/>
      <c r="GM91" s="554"/>
      <c r="GN91" s="554"/>
      <c r="GO91" s="554"/>
      <c r="GP91" s="554"/>
      <c r="GQ91" s="554"/>
      <c r="GR91" s="554"/>
      <c r="GS91" s="554"/>
      <c r="GT91" s="554"/>
      <c r="GU91" s="554"/>
      <c r="GV91" s="554"/>
      <c r="GW91" s="554"/>
      <c r="GX91" s="554"/>
      <c r="GY91" s="554"/>
      <c r="GZ91" s="554"/>
      <c r="HA91" s="554"/>
      <c r="HB91" s="554"/>
      <c r="HC91" s="554"/>
      <c r="HD91" s="554"/>
      <c r="HE91" s="554"/>
      <c r="HF91" s="554"/>
      <c r="HG91" s="554"/>
      <c r="HH91" s="554"/>
      <c r="HI91" s="554"/>
      <c r="HJ91" s="554"/>
      <c r="HK91" s="554"/>
      <c r="HL91" s="554"/>
      <c r="HM91" s="554"/>
      <c r="HN91" s="554"/>
      <c r="HO91" s="554"/>
      <c r="HP91" s="554"/>
      <c r="HQ91" s="554"/>
      <c r="HR91" s="554"/>
      <c r="HS91" s="554"/>
      <c r="HT91" s="554"/>
      <c r="HU91" s="554"/>
      <c r="HV91" s="554"/>
      <c r="HW91" s="554"/>
    </row>
    <row r="92" spans="1:231" x14ac:dyDescent="0.3">
      <c r="A92" s="7">
        <v>378</v>
      </c>
      <c r="B92" s="7">
        <f>COUNTIFS($D$3:D92,D92,$F$3:F92,F92)</f>
        <v>2</v>
      </c>
      <c r="C92" s="14">
        <v>12005</v>
      </c>
      <c r="D92" s="328" t="s">
        <v>1047</v>
      </c>
      <c r="E92" s="17" t="s">
        <v>1048</v>
      </c>
      <c r="F92" s="17" t="s">
        <v>1049</v>
      </c>
      <c r="G92" s="11">
        <f t="shared" si="63"/>
        <v>63</v>
      </c>
      <c r="H92" s="17" t="s">
        <v>763</v>
      </c>
      <c r="I92" s="469" t="s">
        <v>513</v>
      </c>
      <c r="J92" s="380" t="s">
        <v>35</v>
      </c>
      <c r="K92" s="17" t="s">
        <v>36</v>
      </c>
      <c r="L92" s="11">
        <v>7</v>
      </c>
      <c r="M92" s="17">
        <v>1</v>
      </c>
      <c r="N92" s="17" t="s">
        <v>38</v>
      </c>
      <c r="O92" s="11"/>
      <c r="P92" s="11" t="s">
        <v>482</v>
      </c>
      <c r="Q92" s="381"/>
      <c r="R92" s="381"/>
      <c r="S92" s="17"/>
      <c r="T92" s="471"/>
      <c r="U92" s="471"/>
      <c r="V92" s="828" t="s">
        <v>119</v>
      </c>
      <c r="W92" s="727"/>
      <c r="X92" s="472"/>
      <c r="Y92" s="472"/>
      <c r="Z92" s="596"/>
      <c r="AA92" s="550" t="s">
        <v>120</v>
      </c>
      <c r="AB92" s="20"/>
      <c r="AC92" s="556">
        <v>84</v>
      </c>
      <c r="AD92" s="556">
        <v>584</v>
      </c>
      <c r="AE92" s="554"/>
      <c r="AF92" s="554"/>
      <c r="AG92" s="554" t="s">
        <v>444</v>
      </c>
      <c r="AH92" s="556">
        <v>50</v>
      </c>
      <c r="AJ92" s="7"/>
      <c r="AK92" s="37"/>
      <c r="AL92" s="7"/>
      <c r="AM92" s="7"/>
      <c r="AN92" s="7"/>
      <c r="AO92" s="934">
        <v>24.1</v>
      </c>
      <c r="AP92" s="39">
        <v>71.2</v>
      </c>
      <c r="AQ92" s="40">
        <v>2.9</v>
      </c>
      <c r="AR92" s="41">
        <f t="shared" si="38"/>
        <v>98.200000000000017</v>
      </c>
      <c r="AS92" s="42">
        <f t="shared" si="39"/>
        <v>0.33848314606741575</v>
      </c>
      <c r="AT92" s="43">
        <f t="shared" si="40"/>
        <v>0.98160112359550566</v>
      </c>
      <c r="AU92" s="44">
        <f t="shared" si="41"/>
        <v>0.32523616734143046</v>
      </c>
      <c r="AV92" s="45">
        <v>19.906600000000001</v>
      </c>
      <c r="AW92" s="45">
        <f t="shared" si="42"/>
        <v>82.6</v>
      </c>
      <c r="AX92" s="46">
        <v>2.9884000000000004</v>
      </c>
      <c r="AY92" s="45">
        <v>12.4</v>
      </c>
      <c r="AZ92" s="7" t="s">
        <v>121</v>
      </c>
      <c r="BA92" s="235" t="s">
        <v>121</v>
      </c>
      <c r="BB92" s="48" t="s">
        <v>121</v>
      </c>
      <c r="BC92" s="80">
        <v>0</v>
      </c>
      <c r="BD92" s="80"/>
      <c r="BE92" s="45"/>
      <c r="BF92" s="45"/>
      <c r="BG92" s="45"/>
      <c r="BH92" s="45"/>
      <c r="BI92" s="194" t="s">
        <v>121</v>
      </c>
      <c r="BJ92" s="45">
        <v>40.200000000000003</v>
      </c>
      <c r="BK92" s="7">
        <v>59.8</v>
      </c>
      <c r="BL92" s="195">
        <f t="shared" si="56"/>
        <v>0.67224080267558539</v>
      </c>
      <c r="BM92" s="79">
        <v>0</v>
      </c>
      <c r="BN92" s="80">
        <f t="shared" si="62"/>
        <v>0</v>
      </c>
      <c r="BO92" s="7" t="s">
        <v>121</v>
      </c>
      <c r="BP92" s="7">
        <v>34</v>
      </c>
      <c r="BQ92" s="48">
        <v>45.7</v>
      </c>
      <c r="BR92" s="81"/>
      <c r="BS92" s="80">
        <f t="shared" si="54"/>
        <v>26.299999999999997</v>
      </c>
      <c r="BT92" s="49">
        <v>89.6</v>
      </c>
      <c r="BU92" s="49">
        <v>6819</v>
      </c>
      <c r="BV92" s="80">
        <f t="shared" si="44"/>
        <v>10.400000000000006</v>
      </c>
      <c r="BW92" s="561">
        <f t="shared" si="57"/>
        <v>66.500799999999998</v>
      </c>
      <c r="BX92" s="49">
        <v>12.7</v>
      </c>
      <c r="BY92" s="84">
        <f t="shared" si="45"/>
        <v>9.0424000000000007</v>
      </c>
      <c r="BZ92" s="49">
        <v>13.6</v>
      </c>
      <c r="CA92" s="84">
        <f t="shared" si="46"/>
        <v>9.6832000000000011</v>
      </c>
      <c r="CB92" s="49">
        <v>67.099999999999994</v>
      </c>
      <c r="CC92" s="84">
        <f t="shared" si="47"/>
        <v>47.775199999999998</v>
      </c>
      <c r="CD92" s="84">
        <v>0.5</v>
      </c>
      <c r="CE92" s="82" t="s">
        <v>121</v>
      </c>
      <c r="CF92" s="82" t="s">
        <v>121</v>
      </c>
      <c r="CG92" s="82" t="s">
        <v>121</v>
      </c>
      <c r="CH92" s="82" t="s">
        <v>121</v>
      </c>
      <c r="CI92" s="82" t="s">
        <v>121</v>
      </c>
      <c r="CJ92" s="82" t="s">
        <v>121</v>
      </c>
      <c r="CK92" s="82" t="s">
        <v>121</v>
      </c>
      <c r="CL92" s="45">
        <f t="shared" si="48"/>
        <v>0.93382352941176472</v>
      </c>
      <c r="CM92" s="7"/>
      <c r="CN92" s="7"/>
      <c r="CO92" s="618"/>
      <c r="CP92" s="13"/>
      <c r="CQ92" s="13"/>
      <c r="CR92" s="13"/>
      <c r="CS92" s="13"/>
      <c r="CT92" s="13"/>
      <c r="CU92" s="13"/>
      <c r="CV92" s="634"/>
      <c r="CW92" s="36"/>
      <c r="CX92" s="7"/>
      <c r="CY92" s="7"/>
      <c r="CZ92" s="121">
        <v>3</v>
      </c>
      <c r="DA92" s="7"/>
      <c r="DB92" s="111" t="s">
        <v>17</v>
      </c>
      <c r="DC92" s="201"/>
      <c r="DD92" s="122" t="s">
        <v>993</v>
      </c>
      <c r="DE92" s="11"/>
      <c r="DF92" s="11"/>
      <c r="DG92" s="11"/>
      <c r="DH92" s="11"/>
      <c r="DI92" s="10" t="s">
        <v>294</v>
      </c>
      <c r="DJ92" t="s">
        <v>444</v>
      </c>
      <c r="DK92" s="9">
        <v>2</v>
      </c>
      <c r="DL92" s="7"/>
      <c r="DM92" s="7"/>
      <c r="DN92" s="7"/>
      <c r="DO92" s="7"/>
      <c r="DP92" s="7"/>
      <c r="DQ92" s="7"/>
      <c r="DR92" s="11" t="s">
        <v>38</v>
      </c>
      <c r="DS92" s="11" t="s">
        <v>38</v>
      </c>
      <c r="DT92" s="11">
        <v>77</v>
      </c>
      <c r="DU92" s="11">
        <v>32.5</v>
      </c>
      <c r="DV92" s="11">
        <v>67.5</v>
      </c>
      <c r="DW92" s="11" t="s">
        <v>38</v>
      </c>
      <c r="DX92" s="11" t="s">
        <v>38</v>
      </c>
      <c r="DY92" s="11" t="s">
        <v>38</v>
      </c>
      <c r="DZ92" s="11" t="s">
        <v>38</v>
      </c>
      <c r="EA92" s="11">
        <v>0</v>
      </c>
      <c r="EB92" s="7" t="s">
        <v>451</v>
      </c>
      <c r="EC92" s="114"/>
      <c r="ED92" s="114"/>
      <c r="EE92" s="114"/>
      <c r="EF92" s="114"/>
      <c r="EG92" s="114"/>
      <c r="EH92" s="114"/>
      <c r="EI92" s="114"/>
      <c r="EJ92" s="114"/>
      <c r="EK92" s="114"/>
      <c r="EL92" s="114"/>
      <c r="EM92" s="114"/>
      <c r="EN92" s="114"/>
      <c r="EO92" s="114"/>
      <c r="EP92" s="557"/>
      <c r="EQ92" s="114"/>
      <c r="ER92" s="485">
        <v>12005</v>
      </c>
      <c r="ES92" s="954">
        <v>75</v>
      </c>
      <c r="ET92" s="954">
        <v>3193</v>
      </c>
      <c r="EU92" s="954">
        <v>4000</v>
      </c>
      <c r="EV92" s="954">
        <v>40560</v>
      </c>
      <c r="EW92" s="954">
        <v>513</v>
      </c>
      <c r="EX92" s="715">
        <f t="shared" si="58"/>
        <v>69.357599999999991</v>
      </c>
      <c r="EY92" s="959">
        <f t="shared" si="59"/>
        <v>485.50319999999994</v>
      </c>
      <c r="EZ92" s="557"/>
      <c r="FA92" s="557"/>
      <c r="FB92" s="557"/>
      <c r="FC92" s="557"/>
      <c r="FD92" s="592"/>
      <c r="FE92" s="592"/>
      <c r="FF92" s="592"/>
      <c r="FG92" s="716"/>
      <c r="FH92" s="975"/>
      <c r="FI92" s="612"/>
      <c r="FJ92" s="732"/>
      <c r="FK92" s="553"/>
      <c r="FL92" s="114"/>
      <c r="FM92" s="7"/>
      <c r="FN92" s="145">
        <f t="shared" si="51"/>
        <v>8.4000000000000005E-2</v>
      </c>
      <c r="FO92" s="114"/>
      <c r="FP92" s="43">
        <f t="shared" si="60"/>
        <v>16.066395239586594</v>
      </c>
      <c r="FQ92" s="146">
        <f t="shared" si="61"/>
        <v>6.9357599999999991E-2</v>
      </c>
      <c r="FR92" s="114"/>
      <c r="FS92" s="114"/>
      <c r="FT92" s="114"/>
      <c r="FU92" s="114"/>
      <c r="FV92" s="114"/>
      <c r="FW92" s="114"/>
      <c r="FX92" s="557"/>
      <c r="FY92" s="989"/>
      <c r="FZ92" s="550"/>
      <c r="GA92" s="550"/>
      <c r="GB92" s="550"/>
      <c r="GC92" s="554"/>
      <c r="GD92" s="554"/>
      <c r="GE92" s="554"/>
      <c r="GF92" s="554"/>
      <c r="GG92" s="554"/>
      <c r="GH92" s="554"/>
      <c r="GI92" s="554"/>
      <c r="GJ92" s="554"/>
      <c r="GK92" s="554"/>
      <c r="GL92" s="554"/>
      <c r="GM92" s="554"/>
      <c r="GN92" s="554"/>
      <c r="GO92" s="554"/>
      <c r="GP92" s="554"/>
      <c r="GQ92" s="554"/>
      <c r="GR92" s="554"/>
      <c r="GS92" s="554"/>
      <c r="GT92" s="554"/>
      <c r="GU92" s="554"/>
      <c r="GV92" s="554"/>
      <c r="GW92" s="554"/>
      <c r="GX92" s="554"/>
      <c r="GY92" s="554"/>
      <c r="GZ92" s="554"/>
      <c r="HA92" s="554"/>
      <c r="HB92" s="554"/>
      <c r="HC92" s="554"/>
      <c r="HD92" s="554"/>
      <c r="HE92" s="554"/>
      <c r="HF92" s="554"/>
      <c r="HG92" s="554"/>
      <c r="HH92" s="554"/>
      <c r="HI92" s="554"/>
      <c r="HJ92" s="554"/>
      <c r="HK92" s="554"/>
      <c r="HL92" s="554"/>
      <c r="HM92" s="554"/>
      <c r="HN92" s="554"/>
      <c r="HO92" s="554"/>
      <c r="HP92" s="554"/>
      <c r="HQ92" s="554"/>
      <c r="HR92" s="554"/>
      <c r="HS92" s="554"/>
      <c r="HT92" s="554"/>
      <c r="HU92" s="554"/>
      <c r="HV92" s="554"/>
      <c r="HW92" s="554"/>
    </row>
    <row r="93" spans="1:231" x14ac:dyDescent="0.3">
      <c r="A93" s="7">
        <v>379</v>
      </c>
      <c r="B93" s="7">
        <f>COUNTIFS($D$3:D93,D93,$F$3:F93,F93)</f>
        <v>1</v>
      </c>
      <c r="C93" s="14">
        <v>12011</v>
      </c>
      <c r="D93" s="328" t="s">
        <v>1179</v>
      </c>
      <c r="E93" s="17" t="s">
        <v>784</v>
      </c>
      <c r="F93" s="17" t="s">
        <v>1180</v>
      </c>
      <c r="G93" s="11">
        <f t="shared" si="63"/>
        <v>64</v>
      </c>
      <c r="H93" s="17" t="s">
        <v>1181</v>
      </c>
      <c r="I93" s="469" t="s">
        <v>1182</v>
      </c>
      <c r="J93" s="380" t="s">
        <v>35</v>
      </c>
      <c r="K93" s="17" t="s">
        <v>36</v>
      </c>
      <c r="L93" s="11">
        <v>40</v>
      </c>
      <c r="M93" s="17" t="s">
        <v>554</v>
      </c>
      <c r="N93" s="17" t="s">
        <v>38</v>
      </c>
      <c r="O93" s="11"/>
      <c r="P93" s="11" t="s">
        <v>482</v>
      </c>
      <c r="Q93" s="381"/>
      <c r="R93" s="381"/>
      <c r="S93" s="17"/>
      <c r="T93" s="471" t="s">
        <v>441</v>
      </c>
      <c r="U93" s="471"/>
      <c r="V93" s="473" t="s">
        <v>500</v>
      </c>
      <c r="W93" s="448"/>
      <c r="X93" s="472"/>
      <c r="Y93" s="473"/>
      <c r="Z93" s="596"/>
      <c r="AA93" s="550" t="s">
        <v>691</v>
      </c>
      <c r="AB93" s="11"/>
      <c r="AC93" s="556">
        <v>98</v>
      </c>
      <c r="AD93" s="556">
        <v>3900</v>
      </c>
      <c r="AE93" s="554"/>
      <c r="AF93" s="554"/>
      <c r="AG93" s="554" t="s">
        <v>444</v>
      </c>
      <c r="AH93" s="37">
        <v>250</v>
      </c>
      <c r="AJ93" s="7"/>
      <c r="AK93" s="37"/>
      <c r="AL93" s="7"/>
      <c r="AM93" s="7"/>
      <c r="AN93" s="7"/>
      <c r="AO93" s="934">
        <v>24.5</v>
      </c>
      <c r="AP93" s="39">
        <v>65.900000000000006</v>
      </c>
      <c r="AQ93" s="40">
        <v>9</v>
      </c>
      <c r="AR93" s="41">
        <f t="shared" si="38"/>
        <v>99.4</v>
      </c>
      <c r="AS93" s="42">
        <f t="shared" si="39"/>
        <v>0.37177541729893776</v>
      </c>
      <c r="AT93" s="43">
        <f t="shared" si="40"/>
        <v>3.3459787556904397</v>
      </c>
      <c r="AU93" s="44">
        <f t="shared" si="41"/>
        <v>0.32710280373831774</v>
      </c>
      <c r="AV93" s="45">
        <v>14.9695</v>
      </c>
      <c r="AW93" s="45">
        <f t="shared" si="42"/>
        <v>61.1</v>
      </c>
      <c r="AX93" s="227">
        <v>8.3055000000000003</v>
      </c>
      <c r="AY93" s="45">
        <v>33.9</v>
      </c>
      <c r="AZ93" s="7" t="s">
        <v>121</v>
      </c>
      <c r="BA93" s="235">
        <v>11.1</v>
      </c>
      <c r="BB93" s="48" t="s">
        <v>121</v>
      </c>
      <c r="BC93" s="80">
        <v>0.4</v>
      </c>
      <c r="BD93" s="80"/>
      <c r="BE93" s="45"/>
      <c r="BF93" s="45"/>
      <c r="BG93" s="45"/>
      <c r="BH93" s="45"/>
      <c r="BI93" s="194">
        <v>2.7</v>
      </c>
      <c r="BJ93" s="45">
        <v>56.2</v>
      </c>
      <c r="BK93" s="7">
        <v>43.8</v>
      </c>
      <c r="BL93" s="195">
        <f t="shared" si="56"/>
        <v>1.2831050228310503</v>
      </c>
      <c r="BM93" s="79">
        <v>0.3</v>
      </c>
      <c r="BN93" s="80">
        <f t="shared" si="62"/>
        <v>1.2244897959183674</v>
      </c>
      <c r="BO93" s="7" t="s">
        <v>121</v>
      </c>
      <c r="BP93" s="7">
        <v>17</v>
      </c>
      <c r="BQ93" s="48">
        <v>33.6</v>
      </c>
      <c r="BR93" s="81"/>
      <c r="BS93" s="80">
        <f t="shared" si="54"/>
        <v>28.2</v>
      </c>
      <c r="BT93" s="49">
        <v>89.7</v>
      </c>
      <c r="BU93" s="49">
        <v>7314</v>
      </c>
      <c r="BV93" s="80">
        <f t="shared" si="44"/>
        <v>10.299999999999997</v>
      </c>
      <c r="BW93" s="561">
        <f t="shared" si="57"/>
        <v>65.702300000000008</v>
      </c>
      <c r="BX93" s="49">
        <v>4.2</v>
      </c>
      <c r="BY93" s="84">
        <f t="shared" si="45"/>
        <v>2.7678000000000003</v>
      </c>
      <c r="BZ93" s="49">
        <v>24</v>
      </c>
      <c r="CA93" s="84">
        <f t="shared" si="46"/>
        <v>15.816000000000001</v>
      </c>
      <c r="CB93" s="49">
        <v>71.5</v>
      </c>
      <c r="CC93" s="84">
        <f t="shared" si="47"/>
        <v>47.118500000000004</v>
      </c>
      <c r="CD93" s="84">
        <v>2.3199999999999998</v>
      </c>
      <c r="CE93" s="82">
        <v>99.2</v>
      </c>
      <c r="CF93" s="82">
        <v>9949</v>
      </c>
      <c r="CG93" s="82">
        <v>96.8</v>
      </c>
      <c r="CH93" s="82">
        <v>8087</v>
      </c>
      <c r="CI93" s="82">
        <v>71.900000000000006</v>
      </c>
      <c r="CJ93" s="82">
        <v>79</v>
      </c>
      <c r="CK93" s="82">
        <v>5715</v>
      </c>
      <c r="CL93" s="45">
        <f t="shared" si="48"/>
        <v>0.17500000000000002</v>
      </c>
      <c r="CM93" s="7"/>
      <c r="CN93" s="7"/>
      <c r="CO93" s="618"/>
      <c r="CP93" s="13"/>
      <c r="CQ93" s="13"/>
      <c r="CR93" s="13"/>
      <c r="CS93" s="13"/>
      <c r="CT93" s="13"/>
      <c r="CU93" s="13"/>
      <c r="CV93" s="634"/>
      <c r="CW93" s="36"/>
      <c r="CX93" s="7"/>
      <c r="CY93" s="7"/>
      <c r="CZ93" s="7"/>
      <c r="DA93" s="7"/>
      <c r="DB93" s="111" t="s">
        <v>17</v>
      </c>
      <c r="DC93" s="201"/>
      <c r="DD93" s="122" t="s">
        <v>1161</v>
      </c>
      <c r="DE93" s="11"/>
      <c r="DF93" s="11"/>
      <c r="DG93" s="11"/>
      <c r="DH93" s="11"/>
      <c r="DI93" s="10" t="s">
        <v>294</v>
      </c>
      <c r="DJ93" t="s">
        <v>444</v>
      </c>
      <c r="DK93" s="9">
        <v>2</v>
      </c>
      <c r="DL93" s="7"/>
      <c r="DM93" s="7"/>
      <c r="DN93" s="7"/>
      <c r="DO93" s="7"/>
      <c r="DP93" s="7"/>
      <c r="DQ93" s="7"/>
      <c r="DR93" s="11" t="s">
        <v>38</v>
      </c>
      <c r="DS93" s="11" t="s">
        <v>38</v>
      </c>
      <c r="DT93" s="11" t="s">
        <v>38</v>
      </c>
      <c r="DU93" s="11" t="s">
        <v>38</v>
      </c>
      <c r="DV93" s="11" t="s">
        <v>38</v>
      </c>
      <c r="DW93" s="11" t="s">
        <v>38</v>
      </c>
      <c r="DX93" s="11" t="s">
        <v>38</v>
      </c>
      <c r="DY93" s="11" t="s">
        <v>38</v>
      </c>
      <c r="DZ93" s="11" t="s">
        <v>38</v>
      </c>
      <c r="EA93" s="11" t="s">
        <v>38</v>
      </c>
      <c r="EB93" s="7" t="s">
        <v>38</v>
      </c>
      <c r="EC93" s="114"/>
      <c r="ED93" s="114"/>
      <c r="EE93" s="114"/>
      <c r="EF93" s="114"/>
      <c r="EG93" s="7">
        <v>3</v>
      </c>
      <c r="EH93" s="114"/>
      <c r="EI93" s="114"/>
      <c r="EJ93" s="114"/>
      <c r="EK93" s="114"/>
      <c r="EL93" s="114"/>
      <c r="EM93" s="114"/>
      <c r="EN93" s="114"/>
      <c r="EO93" s="114"/>
      <c r="EP93" s="557"/>
      <c r="EQ93" s="114"/>
      <c r="ER93" s="485">
        <v>12011</v>
      </c>
      <c r="ES93" s="954">
        <v>75</v>
      </c>
      <c r="ET93" s="954">
        <v>5917</v>
      </c>
      <c r="EU93" s="954">
        <v>12000</v>
      </c>
      <c r="EV93" s="954">
        <v>40560</v>
      </c>
      <c r="EW93" s="954">
        <v>1943</v>
      </c>
      <c r="EX93" s="715">
        <f t="shared" si="58"/>
        <v>87.56453333333333</v>
      </c>
      <c r="EY93" s="959">
        <f t="shared" si="59"/>
        <v>3502.5813333333331</v>
      </c>
      <c r="EZ93" s="557"/>
      <c r="FA93" s="557"/>
      <c r="FB93" s="557"/>
      <c r="FC93" s="557"/>
      <c r="FD93" s="592"/>
      <c r="FE93" s="592"/>
      <c r="FF93" s="592"/>
      <c r="FG93" s="716"/>
      <c r="FH93" s="975"/>
      <c r="FI93" s="612"/>
      <c r="FJ93" s="616"/>
      <c r="FK93" s="553"/>
      <c r="FL93" s="114"/>
      <c r="FM93" s="7"/>
      <c r="FN93" s="145">
        <f t="shared" si="51"/>
        <v>9.8000000000000004E-2</v>
      </c>
      <c r="FO93" s="114"/>
      <c r="FP93" s="43">
        <f t="shared" si="60"/>
        <v>32.8375866148386</v>
      </c>
      <c r="FQ93" s="146">
        <f t="shared" si="61"/>
        <v>8.7564533333333333E-2</v>
      </c>
      <c r="FR93" s="114"/>
      <c r="FS93" s="114"/>
      <c r="FT93" s="114"/>
      <c r="FU93" s="114"/>
      <c r="FV93" s="114"/>
      <c r="FW93" s="114"/>
      <c r="FX93" s="557"/>
      <c r="FY93" s="989"/>
      <c r="FZ93" s="550"/>
      <c r="GA93" s="550"/>
      <c r="GB93" s="550"/>
      <c r="GC93" s="554"/>
      <c r="GD93" s="554"/>
      <c r="GE93" s="554"/>
      <c r="GF93" s="554"/>
      <c r="GG93" s="554"/>
      <c r="GH93" s="554"/>
      <c r="GI93" s="554"/>
      <c r="GJ93" s="554"/>
      <c r="GK93" s="554"/>
      <c r="GL93" s="554"/>
      <c r="GM93" s="554"/>
      <c r="GN93" s="554"/>
      <c r="GO93" s="554"/>
      <c r="GP93" s="554"/>
      <c r="GQ93" s="554"/>
      <c r="GR93" s="554"/>
      <c r="GS93" s="554"/>
      <c r="GT93" s="554"/>
      <c r="GU93" s="554"/>
      <c r="GV93" s="554"/>
      <c r="GW93" s="554"/>
      <c r="GX93" s="554"/>
      <c r="GY93" s="554"/>
      <c r="GZ93" s="554"/>
      <c r="HA93" s="554"/>
      <c r="HB93" s="554"/>
      <c r="HC93" s="554"/>
      <c r="HD93" s="554"/>
      <c r="HE93" s="554"/>
      <c r="HF93" s="554"/>
      <c r="HG93" s="554"/>
      <c r="HH93" s="554"/>
      <c r="HI93" s="554"/>
      <c r="HJ93" s="554"/>
      <c r="HK93" s="554"/>
      <c r="HL93" s="554"/>
      <c r="HM93" s="554"/>
      <c r="HN93" s="554"/>
      <c r="HO93" s="554"/>
      <c r="HP93" s="554"/>
      <c r="HQ93" s="554"/>
      <c r="HR93" s="554"/>
      <c r="HS93" s="554"/>
      <c r="HT93" s="554"/>
      <c r="HU93" s="554"/>
      <c r="HV93" s="554"/>
      <c r="HW93" s="554"/>
    </row>
    <row r="94" spans="1:231" x14ac:dyDescent="0.3">
      <c r="A94" s="7">
        <v>380</v>
      </c>
      <c r="B94" s="7">
        <f>COUNTIFS($D$3:D94,D94,$F$3:F94,F94)</f>
        <v>1</v>
      </c>
      <c r="C94" s="14">
        <v>12019</v>
      </c>
      <c r="D94" s="328" t="s">
        <v>1157</v>
      </c>
      <c r="E94" s="17" t="s">
        <v>1158</v>
      </c>
      <c r="F94" s="17" t="s">
        <v>1159</v>
      </c>
      <c r="G94" s="11">
        <f t="shared" si="63"/>
        <v>75</v>
      </c>
      <c r="H94" s="17" t="s">
        <v>1160</v>
      </c>
      <c r="I94" s="469" t="s">
        <v>511</v>
      </c>
      <c r="J94" s="380" t="s">
        <v>35</v>
      </c>
      <c r="K94" s="17" t="s">
        <v>36</v>
      </c>
      <c r="L94" s="11">
        <v>3</v>
      </c>
      <c r="M94" s="17">
        <v>1</v>
      </c>
      <c r="N94" s="17" t="s">
        <v>38</v>
      </c>
      <c r="O94" s="11"/>
      <c r="P94" s="11" t="s">
        <v>482</v>
      </c>
      <c r="Q94" s="381"/>
      <c r="R94" s="381"/>
      <c r="S94" s="17"/>
      <c r="T94" s="471"/>
      <c r="U94" s="471"/>
      <c r="V94" s="828" t="s">
        <v>119</v>
      </c>
      <c r="W94" s="727"/>
      <c r="X94" s="472"/>
      <c r="Y94" s="472"/>
      <c r="Z94" s="596"/>
      <c r="AA94" s="550" t="s">
        <v>120</v>
      </c>
      <c r="AB94" s="11"/>
      <c r="AC94" s="556">
        <v>102</v>
      </c>
      <c r="AD94" s="556">
        <v>304</v>
      </c>
      <c r="AE94" s="554"/>
      <c r="AF94" s="554"/>
      <c r="AG94" s="554" t="s">
        <v>128</v>
      </c>
      <c r="AH94" s="556">
        <v>50</v>
      </c>
      <c r="AJ94" s="7"/>
      <c r="AK94" s="37"/>
      <c r="AL94" s="7"/>
      <c r="AM94" s="7"/>
      <c r="AN94" s="7"/>
      <c r="AO94" s="934">
        <v>19.3</v>
      </c>
      <c r="AP94" s="39">
        <v>66.099999999999994</v>
      </c>
      <c r="AQ94" s="40">
        <v>14.3</v>
      </c>
      <c r="AR94" s="41">
        <f t="shared" si="38"/>
        <v>99.699999999999989</v>
      </c>
      <c r="AS94" s="42">
        <f t="shared" si="39"/>
        <v>0.291981845688351</v>
      </c>
      <c r="AT94" s="43">
        <f t="shared" si="40"/>
        <v>4.1753403933434194</v>
      </c>
      <c r="AU94" s="44">
        <f t="shared" si="41"/>
        <v>0.24004975124378114</v>
      </c>
      <c r="AV94" s="45">
        <v>17.215600000000002</v>
      </c>
      <c r="AW94" s="45">
        <f t="shared" si="42"/>
        <v>89.2</v>
      </c>
      <c r="AX94" s="46">
        <v>1.1194</v>
      </c>
      <c r="AY94" s="45">
        <v>5.8</v>
      </c>
      <c r="AZ94" s="7" t="s">
        <v>121</v>
      </c>
      <c r="BA94" s="235">
        <v>17.399999999999999</v>
      </c>
      <c r="BB94" s="48" t="s">
        <v>121</v>
      </c>
      <c r="BC94" s="80">
        <v>0.2</v>
      </c>
      <c r="BD94" s="80"/>
      <c r="BE94" s="45"/>
      <c r="BF94" s="45"/>
      <c r="BG94" s="45"/>
      <c r="BH94" s="45"/>
      <c r="BI94" s="194">
        <v>2.7</v>
      </c>
      <c r="BJ94" s="45">
        <v>50.6</v>
      </c>
      <c r="BK94" s="7">
        <v>49.4</v>
      </c>
      <c r="BL94" s="195">
        <f t="shared" si="56"/>
        <v>1.0242914979757085</v>
      </c>
      <c r="BM94" s="79">
        <v>0.4</v>
      </c>
      <c r="BN94" s="80">
        <f t="shared" si="62"/>
        <v>2.0725388601036268</v>
      </c>
      <c r="BO94" s="7" t="s">
        <v>121</v>
      </c>
      <c r="BP94" s="7">
        <v>17.8</v>
      </c>
      <c r="BQ94" s="48">
        <v>43.1</v>
      </c>
      <c r="BR94" s="81"/>
      <c r="BS94" s="80">
        <f t="shared" si="54"/>
        <v>29.3</v>
      </c>
      <c r="BT94" s="49">
        <v>93.7</v>
      </c>
      <c r="BU94" s="49">
        <v>4318</v>
      </c>
      <c r="BV94" s="80">
        <f t="shared" si="44"/>
        <v>6.2999999999999972</v>
      </c>
      <c r="BW94" s="346">
        <f t="shared" si="57"/>
        <v>65.571200000000005</v>
      </c>
      <c r="BX94" s="49">
        <v>7.8</v>
      </c>
      <c r="BY94" s="84">
        <f t="shared" si="45"/>
        <v>5.1557999999999993</v>
      </c>
      <c r="BZ94" s="49">
        <v>21.5</v>
      </c>
      <c r="CA94" s="84">
        <f t="shared" si="46"/>
        <v>14.211499999999999</v>
      </c>
      <c r="CB94" s="49">
        <v>69.900000000000006</v>
      </c>
      <c r="CC94" s="84">
        <f t="shared" si="47"/>
        <v>46.203900000000004</v>
      </c>
      <c r="CD94" s="84">
        <v>0.2</v>
      </c>
      <c r="CE94" s="82">
        <v>85.8</v>
      </c>
      <c r="CF94" s="82">
        <v>6574</v>
      </c>
      <c r="CG94" s="82">
        <v>78.099999999999994</v>
      </c>
      <c r="CH94" s="82">
        <v>5393</v>
      </c>
      <c r="CI94" s="82">
        <v>36.4</v>
      </c>
      <c r="CJ94" s="82">
        <v>49.3</v>
      </c>
      <c r="CK94" s="82">
        <v>4479</v>
      </c>
      <c r="CL94" s="45">
        <f t="shared" si="48"/>
        <v>0.36279069767441857</v>
      </c>
      <c r="CM94" s="7"/>
      <c r="CN94" s="7"/>
      <c r="CO94" s="618"/>
      <c r="CP94" s="13"/>
      <c r="CQ94" s="13"/>
      <c r="CR94" s="13"/>
      <c r="CS94" s="13"/>
      <c r="CT94" s="13"/>
      <c r="CU94" s="13"/>
      <c r="CV94" s="634"/>
      <c r="CW94" s="36"/>
      <c r="CX94" s="7"/>
      <c r="CY94" s="7"/>
      <c r="CZ94" s="121">
        <v>3</v>
      </c>
      <c r="DA94" s="7"/>
      <c r="DB94" s="111" t="s">
        <v>17</v>
      </c>
      <c r="DC94" s="201"/>
      <c r="DD94" s="122" t="s">
        <v>1161</v>
      </c>
      <c r="DE94" s="11"/>
      <c r="DF94" s="11"/>
      <c r="DG94" s="11"/>
      <c r="DH94" s="11"/>
      <c r="DI94" s="10" t="s">
        <v>294</v>
      </c>
      <c r="DJ94" t="s">
        <v>128</v>
      </c>
      <c r="DK94" s="9">
        <v>2</v>
      </c>
      <c r="DL94" s="7"/>
      <c r="DM94" s="7"/>
      <c r="DN94" s="7"/>
      <c r="DO94" s="7"/>
      <c r="DP94" s="7"/>
      <c r="DQ94" s="7"/>
      <c r="DR94" s="11" t="s">
        <v>38</v>
      </c>
      <c r="DS94" s="11" t="s">
        <v>38</v>
      </c>
      <c r="DT94" s="11">
        <v>133</v>
      </c>
      <c r="DU94" s="11">
        <v>51.9</v>
      </c>
      <c r="DV94" s="11">
        <v>48.1</v>
      </c>
      <c r="DW94" s="11" t="s">
        <v>38</v>
      </c>
      <c r="DX94" s="11" t="s">
        <v>38</v>
      </c>
      <c r="DY94" s="11" t="s">
        <v>38</v>
      </c>
      <c r="DZ94" s="11" t="s">
        <v>38</v>
      </c>
      <c r="EA94" s="11">
        <v>0</v>
      </c>
      <c r="EB94" s="7" t="s">
        <v>451</v>
      </c>
      <c r="EC94" s="114"/>
      <c r="ED94" s="114"/>
      <c r="EE94" s="114"/>
      <c r="EF94" s="114"/>
      <c r="EG94" s="114"/>
      <c r="EH94" s="114"/>
      <c r="EI94" s="114"/>
      <c r="EJ94" s="114"/>
      <c r="EK94" s="114"/>
      <c r="EL94" s="114"/>
      <c r="EM94" s="114"/>
      <c r="EN94" s="114"/>
      <c r="EO94" s="114"/>
      <c r="EP94" s="557"/>
      <c r="EQ94" s="114"/>
      <c r="ER94" s="485">
        <v>12019</v>
      </c>
      <c r="ES94" s="954">
        <v>75</v>
      </c>
      <c r="ET94" s="954">
        <v>4683</v>
      </c>
      <c r="EU94" s="954">
        <v>4000</v>
      </c>
      <c r="EV94" s="954">
        <v>40560</v>
      </c>
      <c r="EW94" s="954">
        <v>751</v>
      </c>
      <c r="EX94" s="715">
        <f t="shared" si="58"/>
        <v>101.5352</v>
      </c>
      <c r="EY94" s="959">
        <f t="shared" si="59"/>
        <v>304.60559999999998</v>
      </c>
      <c r="EZ94" s="557"/>
      <c r="FA94" s="557"/>
      <c r="FB94" s="557"/>
      <c r="FC94" s="557"/>
      <c r="FD94" s="592"/>
      <c r="FE94" s="592"/>
      <c r="FF94" s="592"/>
      <c r="FG94" s="716"/>
      <c r="FH94" s="975"/>
      <c r="FI94" s="612"/>
      <c r="FJ94" s="616"/>
      <c r="FK94" s="553"/>
      <c r="FL94" s="114"/>
      <c r="FM94" s="7"/>
      <c r="FN94" s="145">
        <f t="shared" si="51"/>
        <v>0.10199999999999999</v>
      </c>
      <c r="FO94" s="114"/>
      <c r="FP94" s="43">
        <f t="shared" si="60"/>
        <v>16.036728592782403</v>
      </c>
      <c r="FQ94" s="146">
        <f t="shared" si="61"/>
        <v>0.10153520000000001</v>
      </c>
      <c r="FR94" s="114"/>
      <c r="FS94" s="114"/>
      <c r="FT94" s="114"/>
      <c r="FU94" s="114"/>
      <c r="FV94" s="114"/>
      <c r="FW94" s="114"/>
      <c r="FX94" s="557"/>
      <c r="FY94" s="989"/>
      <c r="FZ94" s="550"/>
      <c r="GA94" s="11"/>
      <c r="GB94" s="550"/>
      <c r="GC94" s="554"/>
      <c r="GD94" s="554"/>
      <c r="GE94" s="554"/>
      <c r="GF94" s="554"/>
      <c r="GG94" s="554"/>
      <c r="GH94" s="554"/>
      <c r="GI94" s="554"/>
      <c r="GJ94" s="554"/>
      <c r="GK94" s="554"/>
      <c r="GL94" s="554"/>
      <c r="GM94" s="554"/>
      <c r="GN94" s="554"/>
      <c r="GO94" s="554"/>
      <c r="GP94" s="554"/>
      <c r="GQ94" s="554"/>
      <c r="GR94" s="554"/>
      <c r="GS94" s="554"/>
      <c r="GT94" s="554"/>
      <c r="GU94" s="554"/>
      <c r="GV94" s="554"/>
      <c r="GW94" s="554"/>
      <c r="GX94" s="554"/>
      <c r="GY94" s="554"/>
      <c r="GZ94" s="554"/>
      <c r="HA94" s="554"/>
      <c r="HB94" s="554"/>
      <c r="HC94" s="554"/>
      <c r="HD94" s="554"/>
      <c r="HE94" s="554"/>
      <c r="HF94" s="554"/>
      <c r="HG94" s="554"/>
      <c r="HH94" s="554"/>
      <c r="HI94" s="554"/>
      <c r="HJ94" s="554"/>
      <c r="HK94" s="554"/>
      <c r="HL94" s="554"/>
      <c r="HM94" s="554"/>
      <c r="HN94" s="554"/>
      <c r="HO94" s="554"/>
      <c r="HP94" s="554"/>
      <c r="HQ94" s="554"/>
      <c r="HR94" s="554"/>
      <c r="HS94" s="554"/>
      <c r="HT94" s="554"/>
      <c r="HU94" s="554"/>
      <c r="HV94" s="554"/>
      <c r="HW94" s="554"/>
    </row>
    <row r="95" spans="1:231" x14ac:dyDescent="0.3">
      <c r="A95" s="7">
        <v>382</v>
      </c>
      <c r="B95" s="7">
        <f>COUNTIFS($D$3:D95,D95,$F$3:F95,F95)</f>
        <v>1</v>
      </c>
      <c r="C95" s="14">
        <v>12033</v>
      </c>
      <c r="D95" s="328" t="s">
        <v>943</v>
      </c>
      <c r="E95" s="17" t="s">
        <v>944</v>
      </c>
      <c r="F95" s="17">
        <v>6056191581</v>
      </c>
      <c r="G95" s="11">
        <f t="shared" si="63"/>
        <v>59</v>
      </c>
      <c r="H95" s="17" t="s">
        <v>480</v>
      </c>
      <c r="I95" s="469" t="s">
        <v>673</v>
      </c>
      <c r="J95" s="380" t="s">
        <v>35</v>
      </c>
      <c r="K95" s="17" t="s">
        <v>36</v>
      </c>
      <c r="L95" s="11">
        <v>8</v>
      </c>
      <c r="M95" s="17" t="s">
        <v>945</v>
      </c>
      <c r="N95" s="17" t="s">
        <v>38</v>
      </c>
      <c r="O95" s="11"/>
      <c r="P95" s="11" t="s">
        <v>482</v>
      </c>
      <c r="Q95" s="381"/>
      <c r="R95" s="381"/>
      <c r="S95" s="17"/>
      <c r="T95" s="471" t="s">
        <v>441</v>
      </c>
      <c r="U95" s="471"/>
      <c r="V95" s="472" t="s">
        <v>500</v>
      </c>
      <c r="W95" s="448"/>
      <c r="X95" s="472"/>
      <c r="Y95" s="473"/>
      <c r="Z95" s="596"/>
      <c r="AA95" s="550" t="s">
        <v>443</v>
      </c>
      <c r="AB95" s="11"/>
      <c r="AC95" s="556">
        <v>186</v>
      </c>
      <c r="AD95" s="556">
        <v>1500</v>
      </c>
      <c r="AE95" s="554"/>
      <c r="AF95" s="554"/>
      <c r="AG95" s="554" t="s">
        <v>128</v>
      </c>
      <c r="AH95" s="37">
        <v>150</v>
      </c>
      <c r="AK95" s="37"/>
      <c r="AL95" s="7"/>
      <c r="AM95" s="7"/>
      <c r="AN95" s="7"/>
      <c r="AO95" s="934">
        <v>11.2</v>
      </c>
      <c r="AP95" s="39">
        <v>80.3</v>
      </c>
      <c r="AQ95" s="40">
        <v>6.75</v>
      </c>
      <c r="AR95" s="41">
        <f t="shared" si="38"/>
        <v>98.25</v>
      </c>
      <c r="AS95" s="42">
        <f t="shared" si="39"/>
        <v>0.13947696139476962</v>
      </c>
      <c r="AT95" s="43">
        <f t="shared" si="40"/>
        <v>0.94146948941469488</v>
      </c>
      <c r="AU95" s="44">
        <f t="shared" si="41"/>
        <v>0.12866168868466399</v>
      </c>
      <c r="AV95" s="45">
        <v>8.9600000000000009</v>
      </c>
      <c r="AW95" s="45">
        <f t="shared" si="42"/>
        <v>80</v>
      </c>
      <c r="AX95" s="46">
        <v>1.68</v>
      </c>
      <c r="AY95" s="45">
        <v>15</v>
      </c>
      <c r="AZ95" s="7" t="s">
        <v>121</v>
      </c>
      <c r="BA95" s="235">
        <v>8.43</v>
      </c>
      <c r="BB95" s="48" t="s">
        <v>121</v>
      </c>
      <c r="BC95" s="80">
        <v>9.92E-3</v>
      </c>
      <c r="BD95" s="80"/>
      <c r="BE95" s="45"/>
      <c r="BF95" s="45"/>
      <c r="BG95" s="45"/>
      <c r="BH95" s="45"/>
      <c r="BI95" s="194">
        <v>0.87</v>
      </c>
      <c r="BJ95" s="45">
        <v>25</v>
      </c>
      <c r="BK95" s="7">
        <v>75</v>
      </c>
      <c r="BL95" s="78">
        <f t="shared" si="56"/>
        <v>0.33333333333333331</v>
      </c>
      <c r="BM95" s="79">
        <v>7.9000000000000001E-2</v>
      </c>
      <c r="BN95" s="80">
        <f t="shared" si="62"/>
        <v>0.7053571428571429</v>
      </c>
      <c r="BO95" s="7" t="s">
        <v>121</v>
      </c>
      <c r="BP95" s="7">
        <v>27.7</v>
      </c>
      <c r="BQ95" s="48">
        <v>32</v>
      </c>
      <c r="BR95" s="81"/>
      <c r="BS95" s="80">
        <f t="shared" si="54"/>
        <v>41.2</v>
      </c>
      <c r="BT95" s="49">
        <v>83.6</v>
      </c>
      <c r="BU95" s="49">
        <v>7633</v>
      </c>
      <c r="BV95" s="80">
        <f t="shared" si="44"/>
        <v>16.400000000000006</v>
      </c>
      <c r="BW95" s="561">
        <f t="shared" si="57"/>
        <v>80.139399999999995</v>
      </c>
      <c r="BX95" s="49">
        <v>20.2</v>
      </c>
      <c r="BY95" s="84">
        <f t="shared" si="45"/>
        <v>16.220600000000001</v>
      </c>
      <c r="BZ95" s="49">
        <v>21</v>
      </c>
      <c r="CA95" s="84">
        <f t="shared" si="46"/>
        <v>16.863</v>
      </c>
      <c r="CB95" s="49">
        <v>58.6</v>
      </c>
      <c r="CC95" s="84">
        <f t="shared" si="47"/>
        <v>47.055799999999998</v>
      </c>
      <c r="CD95" s="84">
        <v>0.27</v>
      </c>
      <c r="CE95" s="82">
        <v>99.7</v>
      </c>
      <c r="CF95" s="82">
        <v>7703</v>
      </c>
      <c r="CG95" s="82">
        <v>97.9</v>
      </c>
      <c r="CH95" s="82">
        <v>5680</v>
      </c>
      <c r="CI95" s="82">
        <v>79.099999999999994</v>
      </c>
      <c r="CJ95" s="82">
        <v>87.2</v>
      </c>
      <c r="CK95" s="82">
        <v>4411</v>
      </c>
      <c r="CL95" s="45">
        <f t="shared" si="48"/>
        <v>0.96190476190476182</v>
      </c>
      <c r="CM95" s="7"/>
      <c r="CN95" s="7"/>
      <c r="CO95" s="618"/>
      <c r="CP95" s="13"/>
      <c r="CQ95" s="13"/>
      <c r="CR95" s="13"/>
      <c r="CS95" s="13"/>
      <c r="CT95" s="13"/>
      <c r="CU95" s="13"/>
      <c r="CV95" s="634"/>
      <c r="CW95" s="36"/>
      <c r="CX95" s="7"/>
      <c r="CY95" s="7"/>
      <c r="CZ95" s="7"/>
      <c r="DA95" s="7"/>
      <c r="DB95" s="111" t="s">
        <v>17</v>
      </c>
      <c r="DC95" s="201"/>
      <c r="DD95" s="122" t="s">
        <v>896</v>
      </c>
      <c r="DE95" s="11"/>
      <c r="DF95" s="11"/>
      <c r="DG95" s="11"/>
      <c r="DH95" s="11"/>
      <c r="DI95" s="10" t="s">
        <v>294</v>
      </c>
      <c r="DJ95" t="s">
        <v>128</v>
      </c>
      <c r="DK95" s="9">
        <v>2</v>
      </c>
      <c r="DL95" s="7"/>
      <c r="DM95" s="7"/>
      <c r="DN95" s="7"/>
      <c r="DO95" s="7"/>
      <c r="DP95" s="7"/>
      <c r="DQ95" s="7"/>
      <c r="DR95" s="11" t="s">
        <v>38</v>
      </c>
      <c r="DS95" s="11" t="s">
        <v>38</v>
      </c>
      <c r="DT95" s="11">
        <v>262</v>
      </c>
      <c r="DU95" s="11">
        <v>20.6</v>
      </c>
      <c r="DV95" s="11">
        <v>79.400000000000006</v>
      </c>
      <c r="DW95" s="11" t="s">
        <v>38</v>
      </c>
      <c r="DX95" s="11" t="s">
        <v>38</v>
      </c>
      <c r="DY95" s="11" t="s">
        <v>38</v>
      </c>
      <c r="DZ95" s="11" t="s">
        <v>38</v>
      </c>
      <c r="EA95" s="11">
        <v>0</v>
      </c>
      <c r="EB95" s="7" t="s">
        <v>451</v>
      </c>
      <c r="EC95" s="114"/>
      <c r="ED95" s="114"/>
      <c r="EE95" s="114"/>
      <c r="EF95" s="114"/>
      <c r="EG95" s="114"/>
      <c r="EH95" s="114"/>
      <c r="EI95" s="114"/>
      <c r="EJ95" s="114"/>
      <c r="EK95" s="114"/>
      <c r="EL95" s="114"/>
      <c r="EM95" s="114"/>
      <c r="EN95" s="114"/>
      <c r="EO95" s="114"/>
      <c r="EP95" s="557"/>
      <c r="EQ95" s="114"/>
      <c r="ER95" s="485">
        <v>12033</v>
      </c>
      <c r="ES95" s="954">
        <v>75</v>
      </c>
      <c r="ET95" s="954">
        <v>11077</v>
      </c>
      <c r="EU95" s="954">
        <v>8000</v>
      </c>
      <c r="EV95" s="954">
        <v>40560</v>
      </c>
      <c r="EW95" s="954">
        <v>2491</v>
      </c>
      <c r="EX95" s="715">
        <f t="shared" si="58"/>
        <v>168.39160000000001</v>
      </c>
      <c r="EY95" s="959">
        <f t="shared" si="59"/>
        <v>1347.1328000000001</v>
      </c>
      <c r="EZ95" s="557"/>
      <c r="FA95" s="557"/>
      <c r="FB95" s="557"/>
      <c r="FC95" s="557"/>
      <c r="FD95" s="592"/>
      <c r="FE95" s="592"/>
      <c r="FF95" s="592"/>
      <c r="FG95" s="716"/>
      <c r="FH95" s="975"/>
      <c r="FI95" s="612"/>
      <c r="FJ95" s="616"/>
      <c r="FK95" s="553"/>
      <c r="FL95" s="114"/>
      <c r="FM95" s="7"/>
      <c r="FN95" s="145">
        <f t="shared" si="51"/>
        <v>0.186</v>
      </c>
      <c r="FO95" s="114"/>
      <c r="FP95" s="43">
        <f t="shared" si="60"/>
        <v>22.488038277511961</v>
      </c>
      <c r="FQ95" s="146">
        <f t="shared" si="61"/>
        <v>0.1683916</v>
      </c>
      <c r="FR95" s="114"/>
      <c r="FS95" s="114"/>
      <c r="FT95" s="114"/>
      <c r="FU95" s="114"/>
      <c r="FV95" s="114"/>
      <c r="FW95" s="114"/>
      <c r="FX95" s="557"/>
      <c r="FY95" s="989"/>
      <c r="FZ95" s="550"/>
      <c r="GA95" s="550"/>
      <c r="GB95" s="550"/>
      <c r="GC95" s="554"/>
      <c r="GD95" s="554"/>
      <c r="GE95" s="554"/>
      <c r="GF95" s="554"/>
      <c r="GG95" s="554"/>
      <c r="GH95" s="554"/>
      <c r="GI95" s="554"/>
      <c r="GJ95" s="554"/>
      <c r="GK95" s="554"/>
      <c r="GL95" s="554"/>
      <c r="GM95" s="554"/>
      <c r="GN95" s="554"/>
      <c r="GO95" s="554"/>
      <c r="GP95" s="554"/>
      <c r="GQ95" s="554"/>
      <c r="GR95" s="554"/>
      <c r="GS95" s="554"/>
      <c r="GT95" s="554"/>
      <c r="GU95" s="554"/>
      <c r="GV95" s="554"/>
      <c r="GW95" s="554"/>
      <c r="GX95" s="554"/>
      <c r="GY95" s="554"/>
      <c r="GZ95" s="554"/>
      <c r="HA95" s="554"/>
      <c r="HB95" s="554"/>
      <c r="HC95" s="554"/>
      <c r="HD95" s="554"/>
      <c r="HE95" s="554"/>
      <c r="HF95" s="554"/>
      <c r="HG95" s="554"/>
      <c r="HH95" s="554"/>
      <c r="HI95" s="554"/>
      <c r="HJ95" s="554"/>
      <c r="HK95" s="554"/>
      <c r="HL95" s="554"/>
      <c r="HM95" s="554"/>
      <c r="HN95" s="554"/>
      <c r="HO95" s="554"/>
      <c r="HP95" s="554"/>
      <c r="HQ95" s="554"/>
      <c r="HR95" s="554"/>
      <c r="HS95" s="554"/>
      <c r="HT95" s="554"/>
      <c r="HU95" s="554"/>
      <c r="HV95" s="554"/>
      <c r="HW95" s="554"/>
    </row>
    <row r="96" spans="1:231" x14ac:dyDescent="0.3">
      <c r="A96" s="7">
        <v>385</v>
      </c>
      <c r="B96" s="7">
        <f>COUNTIFS($D$3:D96,D96,$F$3:F96,F96)</f>
        <v>1</v>
      </c>
      <c r="C96" s="14">
        <v>12047</v>
      </c>
      <c r="D96" s="328" t="s">
        <v>1222</v>
      </c>
      <c r="E96" s="17" t="s">
        <v>564</v>
      </c>
      <c r="F96" s="17">
        <v>450923416</v>
      </c>
      <c r="G96" s="11">
        <f t="shared" si="63"/>
        <v>74</v>
      </c>
      <c r="H96" s="17" t="s">
        <v>1223</v>
      </c>
      <c r="I96" s="469" t="s">
        <v>1224</v>
      </c>
      <c r="J96" s="380" t="s">
        <v>35</v>
      </c>
      <c r="K96" s="17" t="s">
        <v>36</v>
      </c>
      <c r="L96" s="11">
        <v>7</v>
      </c>
      <c r="M96" s="17">
        <v>2</v>
      </c>
      <c r="N96" s="17" t="s">
        <v>38</v>
      </c>
      <c r="O96" s="11"/>
      <c r="P96" s="11" t="s">
        <v>482</v>
      </c>
      <c r="Q96" s="381"/>
      <c r="R96" s="381"/>
      <c r="S96" s="17"/>
      <c r="T96" s="471" t="s">
        <v>441</v>
      </c>
      <c r="U96" s="471"/>
      <c r="V96" s="472" t="s">
        <v>500</v>
      </c>
      <c r="W96" s="448"/>
      <c r="X96" s="472"/>
      <c r="Y96" s="473"/>
      <c r="Z96" s="596"/>
      <c r="AA96" s="550" t="s">
        <v>443</v>
      </c>
      <c r="AB96" s="11"/>
      <c r="AC96" s="556">
        <v>93</v>
      </c>
      <c r="AD96" s="556">
        <v>650</v>
      </c>
      <c r="AE96" s="554"/>
      <c r="AF96" s="554"/>
      <c r="AG96" s="554" t="s">
        <v>444</v>
      </c>
      <c r="AH96" s="556">
        <v>50</v>
      </c>
      <c r="AK96" s="37"/>
      <c r="AL96" s="7"/>
      <c r="AM96" s="7"/>
      <c r="AN96" s="7"/>
      <c r="AO96" s="934">
        <v>31.5</v>
      </c>
      <c r="AP96" s="39">
        <v>64.8</v>
      </c>
      <c r="AQ96" s="40">
        <v>3.68</v>
      </c>
      <c r="AR96" s="41">
        <f t="shared" si="38"/>
        <v>99.98</v>
      </c>
      <c r="AS96" s="42">
        <f t="shared" si="39"/>
        <v>0.4861111111111111</v>
      </c>
      <c r="AT96" s="43">
        <f t="shared" si="40"/>
        <v>1.788888888888889</v>
      </c>
      <c r="AU96" s="44">
        <f t="shared" si="41"/>
        <v>0.45998831775700932</v>
      </c>
      <c r="AV96" s="45">
        <v>29.020949999999999</v>
      </c>
      <c r="AW96" s="45">
        <f t="shared" si="42"/>
        <v>92.13</v>
      </c>
      <c r="AX96" s="46">
        <v>0.90405000000000002</v>
      </c>
      <c r="AY96" s="45">
        <v>2.87</v>
      </c>
      <c r="AZ96" s="7" t="s">
        <v>121</v>
      </c>
      <c r="BA96" s="235">
        <v>41.3</v>
      </c>
      <c r="BB96" s="48" t="s">
        <v>121</v>
      </c>
      <c r="BC96" s="80">
        <v>0.12</v>
      </c>
      <c r="BD96" s="80"/>
      <c r="BE96" s="45"/>
      <c r="BF96" s="45"/>
      <c r="BG96" s="45"/>
      <c r="BH96" s="45"/>
      <c r="BI96" s="194">
        <v>4.6900000000000004</v>
      </c>
      <c r="BJ96" s="45">
        <v>58.9</v>
      </c>
      <c r="BK96" s="7">
        <v>40.9</v>
      </c>
      <c r="BL96" s="195">
        <f t="shared" si="56"/>
        <v>1.4400977995110025</v>
      </c>
      <c r="BM96" s="79">
        <v>0.28999999999999998</v>
      </c>
      <c r="BN96" s="80">
        <f t="shared" si="62"/>
        <v>0.92063492063492047</v>
      </c>
      <c r="BO96" s="7" t="s">
        <v>121</v>
      </c>
      <c r="BP96" s="7">
        <v>33.1</v>
      </c>
      <c r="BQ96" s="48">
        <v>58.5</v>
      </c>
      <c r="BR96" s="81"/>
      <c r="BS96" s="80">
        <f t="shared" si="54"/>
        <v>49</v>
      </c>
      <c r="BT96" s="49">
        <v>92.3</v>
      </c>
      <c r="BU96" s="49">
        <v>7679</v>
      </c>
      <c r="BV96" s="80">
        <f t="shared" si="44"/>
        <v>7.7000000000000028</v>
      </c>
      <c r="BW96" s="561">
        <f t="shared" si="57"/>
        <v>64.281599999999997</v>
      </c>
      <c r="BX96" s="49">
        <v>19.899999999999999</v>
      </c>
      <c r="BY96" s="84">
        <f t="shared" si="45"/>
        <v>12.895199999999997</v>
      </c>
      <c r="BZ96" s="49">
        <v>29.1</v>
      </c>
      <c r="CA96" s="84">
        <f t="shared" si="46"/>
        <v>18.8568</v>
      </c>
      <c r="CB96" s="49">
        <v>50.2</v>
      </c>
      <c r="CC96" s="84">
        <f t="shared" si="47"/>
        <v>32.529600000000002</v>
      </c>
      <c r="CD96" s="84">
        <v>0.12</v>
      </c>
      <c r="CE96" s="82">
        <v>99.3</v>
      </c>
      <c r="CF96" s="82">
        <v>9709</v>
      </c>
      <c r="CG96" s="82">
        <v>98.2</v>
      </c>
      <c r="CH96" s="82">
        <v>7404</v>
      </c>
      <c r="CI96" s="82">
        <v>91.2</v>
      </c>
      <c r="CJ96" s="82">
        <v>94.9</v>
      </c>
      <c r="CK96" s="82">
        <v>6018</v>
      </c>
      <c r="CL96" s="45">
        <f t="shared" si="48"/>
        <v>0.68384879725085901</v>
      </c>
      <c r="CM96" s="7"/>
      <c r="CN96" s="7"/>
      <c r="CO96" s="618"/>
      <c r="CP96" s="13"/>
      <c r="CQ96" s="13"/>
      <c r="CR96" s="13"/>
      <c r="CS96" s="13"/>
      <c r="CT96" s="13"/>
      <c r="CU96" s="13"/>
      <c r="CV96" s="634"/>
      <c r="CW96" s="36"/>
      <c r="CX96" s="7"/>
      <c r="CY96" s="7"/>
      <c r="CZ96" s="7"/>
      <c r="DA96" s="7"/>
      <c r="DB96" s="111" t="s">
        <v>884</v>
      </c>
      <c r="DC96" s="201"/>
      <c r="DD96" s="122" t="s">
        <v>1225</v>
      </c>
      <c r="DE96" s="11"/>
      <c r="DF96" s="11"/>
      <c r="DG96" s="11"/>
      <c r="DH96" s="11"/>
      <c r="DI96" s="10" t="s">
        <v>297</v>
      </c>
      <c r="DJ96" t="s">
        <v>444</v>
      </c>
      <c r="DK96" s="9">
        <v>2</v>
      </c>
      <c r="DL96" s="7"/>
      <c r="DM96" s="7"/>
      <c r="DN96" s="7"/>
      <c r="DO96" s="7"/>
      <c r="DP96" s="7"/>
      <c r="DQ96" s="7"/>
      <c r="DR96" s="11" t="s">
        <v>38</v>
      </c>
      <c r="DS96" s="11" t="s">
        <v>38</v>
      </c>
      <c r="DT96" s="11">
        <v>148</v>
      </c>
      <c r="DU96" s="11">
        <v>12.8</v>
      </c>
      <c r="DV96" s="11">
        <v>87.2</v>
      </c>
      <c r="DW96" s="11" t="s">
        <v>38</v>
      </c>
      <c r="DX96" s="11" t="s">
        <v>38</v>
      </c>
      <c r="DY96" s="11" t="s">
        <v>38</v>
      </c>
      <c r="DZ96" s="11" t="s">
        <v>38</v>
      </c>
      <c r="EA96" s="11">
        <v>0</v>
      </c>
      <c r="EB96" s="7" t="s">
        <v>451</v>
      </c>
      <c r="EC96" s="114"/>
      <c r="ED96" s="114"/>
      <c r="EE96" s="114"/>
      <c r="EF96" s="114"/>
      <c r="EG96" s="114"/>
      <c r="EH96" s="114"/>
      <c r="EI96" s="114"/>
      <c r="EJ96" s="114"/>
      <c r="EK96" s="114"/>
      <c r="EL96" s="114"/>
      <c r="EM96" s="114"/>
      <c r="EN96" s="114"/>
      <c r="EO96" s="114"/>
      <c r="EP96" s="557"/>
      <c r="EQ96" s="114"/>
      <c r="ER96" s="485">
        <v>12047</v>
      </c>
      <c r="ES96" s="954">
        <v>75</v>
      </c>
      <c r="ET96" s="954">
        <v>6872</v>
      </c>
      <c r="EU96" s="954">
        <v>12000</v>
      </c>
      <c r="EV96" s="954">
        <v>40560</v>
      </c>
      <c r="EW96" s="954">
        <v>1992</v>
      </c>
      <c r="EX96" s="715">
        <f t="shared" si="58"/>
        <v>89.772800000000004</v>
      </c>
      <c r="EY96" s="959">
        <f t="shared" si="59"/>
        <v>628.40960000000007</v>
      </c>
      <c r="EZ96" s="557"/>
      <c r="FA96" s="557"/>
      <c r="FB96" s="557"/>
      <c r="FC96" s="557"/>
      <c r="FD96" s="592"/>
      <c r="FE96" s="592"/>
      <c r="FF96" s="592"/>
      <c r="FG96" s="716"/>
      <c r="FH96" s="975"/>
      <c r="FI96" s="612"/>
      <c r="FJ96" s="616"/>
      <c r="FK96" s="553"/>
      <c r="FL96" s="114"/>
      <c r="FM96" s="7"/>
      <c r="FN96" s="145">
        <f t="shared" si="51"/>
        <v>9.2999999999999999E-2</v>
      </c>
      <c r="FO96" s="114"/>
      <c r="FP96" s="43">
        <f t="shared" si="60"/>
        <v>28.987194412107101</v>
      </c>
      <c r="FQ96" s="146">
        <f t="shared" si="61"/>
        <v>8.97728E-2</v>
      </c>
      <c r="FR96" s="114"/>
      <c r="FS96" s="114"/>
      <c r="FT96" s="114"/>
      <c r="FU96" s="114"/>
      <c r="FV96" s="114"/>
      <c r="FW96" s="114"/>
      <c r="FX96" s="557"/>
      <c r="FY96" s="989"/>
      <c r="FZ96" s="550"/>
      <c r="GA96" s="11"/>
      <c r="GB96" s="550"/>
      <c r="GC96" s="554"/>
      <c r="GD96" s="554"/>
      <c r="GE96" s="554"/>
      <c r="GF96" s="554"/>
      <c r="GG96" s="554"/>
      <c r="GH96" s="554"/>
      <c r="GI96" s="554"/>
      <c r="GJ96" s="554"/>
      <c r="GK96" s="554"/>
      <c r="GL96" s="554"/>
      <c r="GM96" s="554"/>
      <c r="GN96" s="554"/>
      <c r="GO96" s="554"/>
      <c r="GP96" s="554"/>
      <c r="GQ96" s="554"/>
      <c r="GR96" s="554"/>
      <c r="GS96" s="554"/>
      <c r="GT96" s="554"/>
      <c r="GU96" s="554"/>
      <c r="GV96" s="554"/>
      <c r="GW96" s="554"/>
      <c r="GX96" s="554"/>
      <c r="GY96" s="554"/>
      <c r="GZ96" s="554"/>
      <c r="HA96" s="554"/>
      <c r="HB96" s="554"/>
      <c r="HC96" s="554"/>
      <c r="HD96" s="554"/>
      <c r="HE96" s="554"/>
      <c r="HF96" s="554"/>
      <c r="HG96" s="554"/>
      <c r="HH96" s="554"/>
      <c r="HI96" s="554"/>
      <c r="HJ96" s="554"/>
      <c r="HK96" s="554"/>
      <c r="HL96" s="554"/>
      <c r="HM96" s="554"/>
      <c r="HN96" s="554"/>
      <c r="HO96" s="554"/>
      <c r="HP96" s="554"/>
      <c r="HQ96" s="554"/>
      <c r="HR96" s="554"/>
      <c r="HS96" s="554"/>
      <c r="HT96" s="554"/>
      <c r="HU96" s="554"/>
      <c r="HV96" s="554"/>
      <c r="HW96" s="554"/>
    </row>
    <row r="97" spans="1:231" x14ac:dyDescent="0.3">
      <c r="A97" s="7">
        <v>387</v>
      </c>
      <c r="B97" s="7">
        <f>COUNTIFS($D$3:D97,D97,$F$3:F97,F97)</f>
        <v>1</v>
      </c>
      <c r="C97" s="14">
        <v>12053</v>
      </c>
      <c r="D97" s="328" t="s">
        <v>1144</v>
      </c>
      <c r="E97" s="17" t="s">
        <v>564</v>
      </c>
      <c r="F97" s="17">
        <v>450811453</v>
      </c>
      <c r="G97" s="11">
        <f t="shared" si="63"/>
        <v>74</v>
      </c>
      <c r="H97" s="17" t="s">
        <v>1145</v>
      </c>
      <c r="I97" s="469" t="s">
        <v>511</v>
      </c>
      <c r="J97" s="380" t="s">
        <v>35</v>
      </c>
      <c r="K97" s="17" t="s">
        <v>36</v>
      </c>
      <c r="L97" s="11">
        <v>42</v>
      </c>
      <c r="M97" s="17">
        <v>2</v>
      </c>
      <c r="N97" s="17" t="s">
        <v>38</v>
      </c>
      <c r="O97" s="11"/>
      <c r="P97" s="11" t="s">
        <v>482</v>
      </c>
      <c r="Q97" s="381"/>
      <c r="R97" s="381"/>
      <c r="S97" s="17"/>
      <c r="T97" s="471" t="s">
        <v>441</v>
      </c>
      <c r="U97" s="471"/>
      <c r="V97" s="472" t="s">
        <v>500</v>
      </c>
      <c r="W97" s="448"/>
      <c r="X97" s="472"/>
      <c r="Y97" s="472"/>
      <c r="Z97" s="596"/>
      <c r="AA97" s="550" t="s">
        <v>443</v>
      </c>
      <c r="AB97" s="11"/>
      <c r="AC97" s="556">
        <v>181</v>
      </c>
      <c r="AD97" s="556">
        <v>7600</v>
      </c>
      <c r="AE97" s="554"/>
      <c r="AF97" s="554"/>
      <c r="AG97" s="554" t="s">
        <v>444</v>
      </c>
      <c r="AH97" s="556">
        <v>550</v>
      </c>
      <c r="AK97" s="37"/>
      <c r="AL97" s="7"/>
      <c r="AM97" s="7"/>
      <c r="AN97" s="7"/>
      <c r="AO97" s="411">
        <v>31.1</v>
      </c>
      <c r="AP97" s="39">
        <v>66.599999999999994</v>
      </c>
      <c r="AQ97" s="40">
        <v>1.88</v>
      </c>
      <c r="AR97" s="41">
        <f t="shared" si="38"/>
        <v>99.579999999999984</v>
      </c>
      <c r="AS97" s="42">
        <f t="shared" si="39"/>
        <v>0.46696696696696705</v>
      </c>
      <c r="AT97" s="43">
        <f t="shared" si="40"/>
        <v>0.87789789789789796</v>
      </c>
      <c r="AU97" s="44">
        <f t="shared" si="41"/>
        <v>0.45414719626168232</v>
      </c>
      <c r="AV97" s="45">
        <v>28.587119999999999</v>
      </c>
      <c r="AW97" s="45">
        <f t="shared" si="42"/>
        <v>91.92</v>
      </c>
      <c r="AX97" s="46">
        <v>0.95788000000000006</v>
      </c>
      <c r="AY97" s="45">
        <v>3.08</v>
      </c>
      <c r="AZ97" s="7" t="s">
        <v>121</v>
      </c>
      <c r="BA97" s="235">
        <v>44.9</v>
      </c>
      <c r="BB97" s="48" t="s">
        <v>121</v>
      </c>
      <c r="BC97" s="80">
        <v>8.2000000000000003E-2</v>
      </c>
      <c r="BD97" s="80"/>
      <c r="BE97" s="45"/>
      <c r="BF97" s="45"/>
      <c r="BG97" s="45"/>
      <c r="BH97" s="45"/>
      <c r="BI97" s="194">
        <v>2.25</v>
      </c>
      <c r="BJ97" s="45">
        <v>39.200000000000003</v>
      </c>
      <c r="BK97" s="7">
        <v>60.8</v>
      </c>
      <c r="BL97" s="195">
        <f t="shared" si="56"/>
        <v>0.64473684210526327</v>
      </c>
      <c r="BM97" s="79">
        <v>0.42</v>
      </c>
      <c r="BN97" s="80">
        <f t="shared" si="62"/>
        <v>1.35048231511254</v>
      </c>
      <c r="BO97" s="7" t="s">
        <v>121</v>
      </c>
      <c r="BP97" s="7">
        <v>13.8</v>
      </c>
      <c r="BQ97" s="48">
        <v>35.5</v>
      </c>
      <c r="BR97" s="81"/>
      <c r="BS97" s="80">
        <f t="shared" si="54"/>
        <v>55.099999999999994</v>
      </c>
      <c r="BT97" s="49">
        <v>90.9</v>
      </c>
      <c r="BU97" s="49">
        <v>7381</v>
      </c>
      <c r="BV97" s="80">
        <f t="shared" si="44"/>
        <v>9.0999999999999943</v>
      </c>
      <c r="BW97" s="80">
        <f t="shared" si="57"/>
        <v>66.533399999999986</v>
      </c>
      <c r="BX97" s="49">
        <v>24.7</v>
      </c>
      <c r="BY97" s="84">
        <f t="shared" si="45"/>
        <v>16.450199999999999</v>
      </c>
      <c r="BZ97" s="49">
        <v>30.4</v>
      </c>
      <c r="CA97" s="84">
        <f t="shared" si="46"/>
        <v>20.246399999999998</v>
      </c>
      <c r="CB97" s="49">
        <v>44.8</v>
      </c>
      <c r="CC97" s="84">
        <f t="shared" si="47"/>
        <v>29.836799999999993</v>
      </c>
      <c r="CD97" s="84">
        <v>0.95</v>
      </c>
      <c r="CE97" s="82">
        <v>97.6</v>
      </c>
      <c r="CF97" s="82">
        <v>5526</v>
      </c>
      <c r="CG97" s="82">
        <v>88.4</v>
      </c>
      <c r="CH97" s="82">
        <v>4305</v>
      </c>
      <c r="CI97" s="82">
        <v>37.799999999999997</v>
      </c>
      <c r="CJ97" s="82">
        <v>67.900000000000006</v>
      </c>
      <c r="CK97" s="82">
        <v>4227</v>
      </c>
      <c r="CL97" s="45">
        <f t="shared" si="48"/>
        <v>0.8125</v>
      </c>
      <c r="CM97" s="7"/>
      <c r="CN97" s="7"/>
      <c r="CO97" s="618"/>
      <c r="CP97" s="13"/>
      <c r="CQ97" s="13"/>
      <c r="CR97" s="13"/>
      <c r="CS97" s="13"/>
      <c r="CT97" s="13"/>
      <c r="CU97" s="13"/>
      <c r="CV97" s="634"/>
      <c r="CW97" s="36"/>
      <c r="CX97" s="7"/>
      <c r="CY97" s="7"/>
      <c r="CZ97" s="121">
        <v>3</v>
      </c>
      <c r="DA97" s="7"/>
      <c r="DB97" s="111" t="s">
        <v>884</v>
      </c>
      <c r="DC97" s="201"/>
      <c r="DD97" s="122" t="s">
        <v>1146</v>
      </c>
      <c r="DE97" s="11"/>
      <c r="DF97" s="11"/>
      <c r="DG97" s="11"/>
      <c r="DH97" s="11"/>
      <c r="DI97" s="10" t="s">
        <v>297</v>
      </c>
      <c r="DJ97" t="s">
        <v>444</v>
      </c>
      <c r="DK97" s="9">
        <v>2</v>
      </c>
      <c r="DL97" s="7"/>
      <c r="DM97" s="7"/>
      <c r="DN97" s="7"/>
      <c r="DO97" s="7"/>
      <c r="DP97" s="7"/>
      <c r="DQ97" s="7"/>
      <c r="DR97" s="11" t="s">
        <v>38</v>
      </c>
      <c r="DS97" s="11" t="s">
        <v>38</v>
      </c>
      <c r="DT97" s="11">
        <v>292</v>
      </c>
      <c r="DU97" s="11">
        <v>16.100000000000001</v>
      </c>
      <c r="DV97" s="11">
        <v>83.9</v>
      </c>
      <c r="DW97" s="11" t="s">
        <v>38</v>
      </c>
      <c r="DX97" s="11" t="s">
        <v>38</v>
      </c>
      <c r="DY97" s="11" t="s">
        <v>38</v>
      </c>
      <c r="DZ97" s="11" t="s">
        <v>38</v>
      </c>
      <c r="EA97" s="11">
        <v>0</v>
      </c>
      <c r="EB97" s="7" t="s">
        <v>451</v>
      </c>
      <c r="EC97" s="114"/>
      <c r="ED97" s="114"/>
      <c r="EE97" s="114"/>
      <c r="EF97" s="114"/>
      <c r="EG97" s="7">
        <v>3</v>
      </c>
      <c r="EH97" s="114"/>
      <c r="EI97" s="114"/>
      <c r="EJ97" s="114"/>
      <c r="EK97" s="114"/>
      <c r="EL97" s="114"/>
      <c r="EM97" s="114"/>
      <c r="EN97" s="114"/>
      <c r="EO97" s="114"/>
      <c r="EP97" s="114"/>
      <c r="EQ97" s="114"/>
      <c r="ER97" s="485">
        <v>12053</v>
      </c>
      <c r="ES97" s="954">
        <v>75</v>
      </c>
      <c r="ET97" s="954">
        <v>10604</v>
      </c>
      <c r="EU97" s="954">
        <v>8000</v>
      </c>
      <c r="EV97" s="954">
        <v>40560</v>
      </c>
      <c r="EW97" s="954">
        <v>2633</v>
      </c>
      <c r="EX97" s="715">
        <f t="shared" si="58"/>
        <v>177.99080000000001</v>
      </c>
      <c r="EY97" s="959">
        <f t="shared" si="59"/>
        <v>7475.6136000000006</v>
      </c>
      <c r="EZ97" s="557"/>
      <c r="FA97" s="557"/>
      <c r="FB97" s="557"/>
      <c r="FC97" s="557"/>
      <c r="FD97" s="592"/>
      <c r="FE97" s="592"/>
      <c r="FF97" s="592"/>
      <c r="FG97" s="716"/>
      <c r="FH97" s="975"/>
      <c r="FI97" s="612"/>
      <c r="FJ97" s="616"/>
      <c r="FK97" s="553"/>
      <c r="FL97" s="114"/>
      <c r="FM97" s="7"/>
      <c r="FN97" s="145">
        <f t="shared" si="51"/>
        <v>0.18099999999999999</v>
      </c>
      <c r="FO97" s="114"/>
      <c r="FP97" s="43">
        <f t="shared" si="60"/>
        <v>24.830252734817051</v>
      </c>
      <c r="FQ97" s="146">
        <f t="shared" si="61"/>
        <v>0.1779908</v>
      </c>
      <c r="FR97" s="114"/>
      <c r="FS97" s="114"/>
      <c r="FT97" s="114"/>
      <c r="FU97" s="114"/>
      <c r="FV97" s="114"/>
      <c r="FW97" s="114"/>
      <c r="FX97" s="557"/>
      <c r="FY97" s="989"/>
      <c r="FZ97" s="550"/>
      <c r="GA97" s="329"/>
      <c r="GB97" s="550"/>
      <c r="GC97" s="554"/>
      <c r="GD97" s="554"/>
      <c r="GE97" s="554"/>
      <c r="GF97" s="554"/>
      <c r="GG97" s="554"/>
      <c r="GH97" s="554"/>
      <c r="GI97" s="554"/>
      <c r="GJ97" s="554"/>
      <c r="GK97" s="554"/>
      <c r="GL97" s="554"/>
      <c r="GM97" s="554"/>
      <c r="GN97" s="554"/>
      <c r="GO97" s="554"/>
      <c r="GP97" s="554"/>
      <c r="GQ97" s="554"/>
      <c r="GR97" s="554"/>
      <c r="GS97" s="554"/>
      <c r="GT97" s="554"/>
      <c r="GU97" s="554"/>
      <c r="GV97" s="554"/>
      <c r="GW97" s="554"/>
      <c r="GX97" s="554"/>
      <c r="GY97" s="554"/>
      <c r="GZ97" s="554"/>
      <c r="HA97" s="554"/>
      <c r="HB97" s="554"/>
      <c r="HC97" s="554"/>
      <c r="HD97" s="554"/>
      <c r="HE97" s="554"/>
      <c r="HF97" s="554"/>
      <c r="HG97" s="554"/>
      <c r="HH97" s="554"/>
      <c r="HI97" s="554"/>
      <c r="HJ97" s="554"/>
      <c r="HK97" s="554"/>
      <c r="HL97" s="554"/>
      <c r="HM97" s="554"/>
      <c r="HN97" s="554"/>
      <c r="HO97" s="554"/>
      <c r="HP97" s="554"/>
      <c r="HQ97" s="554"/>
      <c r="HR97" s="554"/>
      <c r="HS97" s="554"/>
      <c r="HT97" s="554"/>
      <c r="HU97" s="554"/>
      <c r="HV97" s="554"/>
      <c r="HW97" s="554"/>
    </row>
    <row r="98" spans="1:231" x14ac:dyDescent="0.3">
      <c r="A98" s="7">
        <v>398</v>
      </c>
      <c r="B98" s="7">
        <f>COUNTIFS($D$3:D98,D98,$F$3:F98,F98)</f>
        <v>1</v>
      </c>
      <c r="C98" s="14">
        <v>12092</v>
      </c>
      <c r="D98" s="328" t="s">
        <v>1039</v>
      </c>
      <c r="E98" s="17" t="s">
        <v>1040</v>
      </c>
      <c r="F98" s="17" t="s">
        <v>1041</v>
      </c>
      <c r="G98" s="11">
        <f t="shared" si="63"/>
        <v>62</v>
      </c>
      <c r="H98" s="17" t="s">
        <v>1042</v>
      </c>
      <c r="I98" s="469" t="s">
        <v>775</v>
      </c>
      <c r="J98" s="380" t="s">
        <v>35</v>
      </c>
      <c r="K98" s="17" t="s">
        <v>36</v>
      </c>
      <c r="L98" s="11">
        <v>28.5</v>
      </c>
      <c r="M98" s="17" t="s">
        <v>674</v>
      </c>
      <c r="N98" s="17" t="s">
        <v>475</v>
      </c>
      <c r="O98" s="11"/>
      <c r="P98" s="11" t="s">
        <v>568</v>
      </c>
      <c r="Q98" s="381"/>
      <c r="R98" s="381"/>
      <c r="S98" s="17"/>
      <c r="T98" s="471" t="s">
        <v>441</v>
      </c>
      <c r="U98" s="471"/>
      <c r="V98" s="472" t="s">
        <v>500</v>
      </c>
      <c r="W98" s="448"/>
      <c r="X98" s="472"/>
      <c r="Y98" s="473"/>
      <c r="Z98" s="596"/>
      <c r="AA98" s="550" t="s">
        <v>691</v>
      </c>
      <c r="AB98" s="11"/>
      <c r="AC98" s="556">
        <v>86</v>
      </c>
      <c r="AD98" s="556">
        <v>2400</v>
      </c>
      <c r="AE98" s="554"/>
      <c r="AF98" s="554"/>
      <c r="AG98" s="554" t="s">
        <v>128</v>
      </c>
      <c r="AH98" s="556">
        <v>150</v>
      </c>
      <c r="AK98" s="37"/>
      <c r="AL98" s="7"/>
      <c r="AM98" s="7"/>
      <c r="AN98" s="7"/>
      <c r="AO98" s="411">
        <v>12.7</v>
      </c>
      <c r="AP98" s="39">
        <v>71.900000000000006</v>
      </c>
      <c r="AQ98" s="40">
        <v>14.4</v>
      </c>
      <c r="AR98" s="41">
        <f t="shared" si="38"/>
        <v>99.000000000000014</v>
      </c>
      <c r="AS98" s="42">
        <f t="shared" si="39"/>
        <v>0.17663421418636993</v>
      </c>
      <c r="AT98" s="43">
        <f t="shared" si="40"/>
        <v>2.5435326842837269</v>
      </c>
      <c r="AU98" s="44">
        <f t="shared" si="41"/>
        <v>0.14716106604866741</v>
      </c>
      <c r="AV98" s="45">
        <v>11.5443</v>
      </c>
      <c r="AW98" s="45">
        <f t="shared" si="42"/>
        <v>90.9</v>
      </c>
      <c r="AX98" s="46">
        <v>0.52069999999999994</v>
      </c>
      <c r="AY98" s="45">
        <v>4.0999999999999996</v>
      </c>
      <c r="AZ98" s="7" t="s">
        <v>121</v>
      </c>
      <c r="BA98" s="235">
        <v>10.9</v>
      </c>
      <c r="BB98" s="48" t="s">
        <v>121</v>
      </c>
      <c r="BC98" s="80">
        <v>7.0000000000000007E-2</v>
      </c>
      <c r="BD98" s="80"/>
      <c r="BE98" s="45"/>
      <c r="BF98" s="45"/>
      <c r="BG98" s="45"/>
      <c r="BH98" s="45"/>
      <c r="BI98" s="194">
        <v>2.6</v>
      </c>
      <c r="BJ98" s="45">
        <v>45.4</v>
      </c>
      <c r="BK98" s="7">
        <v>54.6</v>
      </c>
      <c r="BL98" s="195">
        <f t="shared" si="56"/>
        <v>0.83150183150183143</v>
      </c>
      <c r="BM98" s="79">
        <v>0.3</v>
      </c>
      <c r="BN98" s="80">
        <f t="shared" si="62"/>
        <v>2.3622047244094491</v>
      </c>
      <c r="BO98" s="7" t="s">
        <v>121</v>
      </c>
      <c r="BP98" s="7">
        <v>8.1999999999999993</v>
      </c>
      <c r="BQ98" s="48">
        <v>7.5</v>
      </c>
      <c r="BR98" s="81"/>
      <c r="BS98" s="80">
        <f t="shared" si="54"/>
        <v>53.099999999999994</v>
      </c>
      <c r="BT98" s="49">
        <v>90.1</v>
      </c>
      <c r="BU98" s="49">
        <v>8287</v>
      </c>
      <c r="BV98" s="80">
        <f t="shared" si="44"/>
        <v>9.9000000000000057</v>
      </c>
      <c r="BW98" s="561">
        <f t="shared" si="57"/>
        <v>71.684300000000007</v>
      </c>
      <c r="BX98" s="49">
        <v>22.4</v>
      </c>
      <c r="BY98" s="84">
        <f t="shared" si="45"/>
        <v>16.105599999999999</v>
      </c>
      <c r="BZ98" s="49">
        <v>30.7</v>
      </c>
      <c r="CA98" s="84">
        <f t="shared" si="46"/>
        <v>22.0733</v>
      </c>
      <c r="CB98" s="49">
        <v>46.6</v>
      </c>
      <c r="CC98" s="84">
        <f t="shared" si="47"/>
        <v>33.505400000000002</v>
      </c>
      <c r="CD98" s="84">
        <v>0.27</v>
      </c>
      <c r="CE98" s="82">
        <v>99.8</v>
      </c>
      <c r="CF98" s="82">
        <v>7821</v>
      </c>
      <c r="CG98" s="82">
        <v>98.8</v>
      </c>
      <c r="CH98" s="82">
        <v>5248</v>
      </c>
      <c r="CI98" s="82">
        <v>95.9</v>
      </c>
      <c r="CJ98" s="82">
        <v>97.7</v>
      </c>
      <c r="CK98" s="82">
        <v>4279</v>
      </c>
      <c r="CL98" s="45">
        <f t="shared" si="48"/>
        <v>0.72964169381107491</v>
      </c>
      <c r="CM98" s="7"/>
      <c r="CN98" s="7"/>
      <c r="CO98" s="618"/>
      <c r="CP98" s="13"/>
      <c r="CQ98" s="13"/>
      <c r="CR98" s="13"/>
      <c r="CS98" s="13"/>
      <c r="CT98" s="13"/>
      <c r="CU98" s="13"/>
      <c r="CV98" s="634"/>
      <c r="CW98" s="36"/>
      <c r="CX98" s="7"/>
      <c r="CY98" s="7"/>
      <c r="CZ98" s="7"/>
      <c r="DA98" s="7"/>
      <c r="DB98" s="111" t="s">
        <v>17</v>
      </c>
      <c r="DC98" s="201"/>
      <c r="DD98" s="122" t="s">
        <v>993</v>
      </c>
      <c r="DE98" s="11"/>
      <c r="DF98" s="11"/>
      <c r="DG98" s="11"/>
      <c r="DH98" s="11"/>
      <c r="DI98" s="10" t="s">
        <v>294</v>
      </c>
      <c r="DJ98" t="s">
        <v>128</v>
      </c>
      <c r="DK98" s="9">
        <v>2</v>
      </c>
      <c r="DL98" s="7"/>
      <c r="DM98" s="7"/>
      <c r="DN98" s="7"/>
      <c r="DO98" s="7"/>
      <c r="DP98" s="7"/>
      <c r="DQ98" s="7"/>
      <c r="DR98" s="11" t="s">
        <v>38</v>
      </c>
      <c r="DS98" s="11" t="s">
        <v>38</v>
      </c>
      <c r="DT98" s="11">
        <v>332</v>
      </c>
      <c r="DU98" s="11">
        <v>24.7</v>
      </c>
      <c r="DV98" s="11">
        <v>75.3</v>
      </c>
      <c r="DW98" s="11" t="s">
        <v>38</v>
      </c>
      <c r="DX98" s="11" t="s">
        <v>38</v>
      </c>
      <c r="DY98" s="11" t="s">
        <v>38</v>
      </c>
      <c r="DZ98" s="11" t="s">
        <v>38</v>
      </c>
      <c r="EA98" s="11">
        <v>0</v>
      </c>
      <c r="EB98" s="7" t="s">
        <v>451</v>
      </c>
      <c r="EC98" s="114"/>
      <c r="ED98" s="114"/>
      <c r="EE98" s="114"/>
      <c r="EF98" s="114"/>
      <c r="EG98" s="7">
        <v>3</v>
      </c>
      <c r="EH98" s="114"/>
      <c r="EI98" s="114"/>
      <c r="EJ98" s="114"/>
      <c r="EK98" s="114"/>
      <c r="EL98" s="114"/>
      <c r="EM98" s="114"/>
      <c r="EN98" s="114"/>
      <c r="EO98" s="114"/>
      <c r="EP98" s="114"/>
      <c r="EQ98" s="114"/>
      <c r="ER98" s="485">
        <v>12092</v>
      </c>
      <c r="ES98" s="954">
        <v>75</v>
      </c>
      <c r="ET98" s="954">
        <v>34238</v>
      </c>
      <c r="EU98" s="954">
        <v>12000</v>
      </c>
      <c r="EV98" s="954">
        <v>40560</v>
      </c>
      <c r="EW98" s="954">
        <v>2000</v>
      </c>
      <c r="EX98" s="715">
        <f t="shared" si="58"/>
        <v>90.13333333333334</v>
      </c>
      <c r="EY98" s="959">
        <f t="shared" si="59"/>
        <v>2568.8000000000002</v>
      </c>
      <c r="EZ98" s="557"/>
      <c r="FA98" s="557"/>
      <c r="FB98" s="557"/>
      <c r="FC98" s="557"/>
      <c r="FD98" s="592"/>
      <c r="FE98" s="592"/>
      <c r="FF98" s="592"/>
      <c r="FG98" s="716"/>
      <c r="FH98" s="975"/>
      <c r="FI98" s="612"/>
      <c r="FJ98" s="616"/>
      <c r="FK98" s="553"/>
      <c r="FL98" s="114"/>
      <c r="FM98" s="7"/>
      <c r="FN98" s="145">
        <f t="shared" si="51"/>
        <v>8.5999999999999993E-2</v>
      </c>
      <c r="FO98" s="114"/>
      <c r="FP98" s="43">
        <f t="shared" si="60"/>
        <v>5.841462702260646</v>
      </c>
      <c r="FQ98" s="146">
        <f t="shared" si="61"/>
        <v>9.0133333333333343E-2</v>
      </c>
      <c r="FR98" s="114"/>
      <c r="FS98" s="114"/>
      <c r="FT98" s="114"/>
      <c r="FU98" s="114"/>
      <c r="FV98" s="114"/>
      <c r="FW98" s="114"/>
      <c r="FX98" s="557"/>
      <c r="FY98" s="989"/>
      <c r="FZ98" s="550"/>
      <c r="GA98" s="20"/>
      <c r="GB98" s="550"/>
      <c r="GC98" s="554"/>
      <c r="GD98" s="554"/>
      <c r="GE98" s="554"/>
      <c r="GF98" s="554"/>
      <c r="GG98" s="554"/>
      <c r="GH98" s="554"/>
      <c r="GI98" s="554"/>
      <c r="GJ98" s="554"/>
      <c r="GK98" s="554"/>
      <c r="GL98" s="554"/>
      <c r="GM98" s="554"/>
      <c r="GN98" s="554"/>
      <c r="GO98" s="554"/>
      <c r="GP98" s="554"/>
      <c r="GQ98" s="554"/>
      <c r="GR98" s="554"/>
      <c r="GS98" s="554"/>
      <c r="GT98" s="554"/>
      <c r="GU98" s="554"/>
      <c r="GV98" s="554"/>
      <c r="GW98" s="554"/>
      <c r="GX98" s="554"/>
      <c r="GY98" s="554"/>
      <c r="GZ98" s="554"/>
      <c r="HA98" s="554"/>
      <c r="HB98" s="554"/>
      <c r="HC98" s="554"/>
      <c r="HD98" s="554"/>
      <c r="HE98" s="554"/>
      <c r="HF98" s="554"/>
      <c r="HG98" s="554"/>
      <c r="HH98" s="554"/>
      <c r="HI98" s="554"/>
      <c r="HJ98" s="554"/>
      <c r="HK98" s="554"/>
      <c r="HL98" s="554"/>
      <c r="HM98" s="554"/>
      <c r="HN98" s="554"/>
      <c r="HO98" s="554"/>
      <c r="HP98" s="554"/>
      <c r="HQ98" s="554"/>
      <c r="HR98" s="554"/>
      <c r="HS98" s="554"/>
      <c r="HT98" s="554"/>
      <c r="HU98" s="554"/>
      <c r="HV98" s="554"/>
      <c r="HW98" s="554"/>
    </row>
    <row r="99" spans="1:231" x14ac:dyDescent="0.3">
      <c r="A99" s="7">
        <v>2</v>
      </c>
      <c r="B99" s="7">
        <f>COUNTIFS($D$3:D99,D99,$F$3:F99,F99)</f>
        <v>1</v>
      </c>
      <c r="C99" s="14">
        <v>12099</v>
      </c>
      <c r="D99" s="328" t="s">
        <v>890</v>
      </c>
      <c r="E99" s="17" t="s">
        <v>636</v>
      </c>
      <c r="F99" s="17" t="s">
        <v>891</v>
      </c>
      <c r="G99" s="11">
        <f t="shared" si="63"/>
        <v>42</v>
      </c>
      <c r="H99" s="17" t="s">
        <v>892</v>
      </c>
      <c r="I99" s="469" t="s">
        <v>432</v>
      </c>
      <c r="J99" s="380" t="s">
        <v>35</v>
      </c>
      <c r="K99" s="17" t="s">
        <v>36</v>
      </c>
      <c r="L99" s="11">
        <v>12</v>
      </c>
      <c r="M99" s="17" t="s">
        <v>800</v>
      </c>
      <c r="N99" s="17" t="s">
        <v>38</v>
      </c>
      <c r="O99" s="11"/>
      <c r="P99" s="11" t="s">
        <v>568</v>
      </c>
      <c r="Q99" s="381"/>
      <c r="R99" s="381"/>
      <c r="S99" s="17"/>
      <c r="T99" s="471" t="s">
        <v>441</v>
      </c>
      <c r="U99" s="471"/>
      <c r="V99" s="472" t="s">
        <v>500</v>
      </c>
      <c r="W99" s="448"/>
      <c r="X99" s="472"/>
      <c r="Y99" s="473"/>
      <c r="Z99" s="596"/>
      <c r="AA99" s="550" t="s">
        <v>698</v>
      </c>
      <c r="AB99" s="11"/>
      <c r="AC99" s="556">
        <v>409</v>
      </c>
      <c r="AD99" s="556">
        <v>4900</v>
      </c>
      <c r="AE99" s="554"/>
      <c r="AF99" s="554"/>
      <c r="AG99" s="554" t="s">
        <v>128</v>
      </c>
      <c r="AH99" s="556">
        <v>350</v>
      </c>
      <c r="AK99" s="37"/>
      <c r="AL99" s="7"/>
      <c r="AM99" s="7"/>
      <c r="AN99" s="7"/>
      <c r="AO99" s="934">
        <v>6.8</v>
      </c>
      <c r="AP99" s="39">
        <v>89.6</v>
      </c>
      <c r="AQ99" s="40">
        <v>3.2</v>
      </c>
      <c r="AR99" s="41">
        <f t="shared" ref="AR99:AR130" si="64">AO99+AP99+AQ99</f>
        <v>99.6</v>
      </c>
      <c r="AS99" s="42">
        <f t="shared" ref="AS99:AS116" si="65">AO99/AP99</f>
        <v>7.5892857142857151E-2</v>
      </c>
      <c r="AT99" s="43">
        <f t="shared" ref="AT99:AT116" si="66">AO99/AP99*AQ99</f>
        <v>0.24285714285714288</v>
      </c>
      <c r="AU99" s="44">
        <f t="shared" ref="AU99:AU116" si="67">AO99/(AP99+AQ99)</f>
        <v>7.3275862068965511E-2</v>
      </c>
      <c r="AV99" s="45">
        <v>5.4603999999999999</v>
      </c>
      <c r="AW99" s="45">
        <f t="shared" ref="AW99:AW116" si="68">95-AY99</f>
        <v>80.3</v>
      </c>
      <c r="AX99" s="46">
        <v>0.99959999999999993</v>
      </c>
      <c r="AY99" s="45">
        <v>14.7</v>
      </c>
      <c r="AZ99" s="7" t="s">
        <v>121</v>
      </c>
      <c r="BA99" s="235">
        <v>66</v>
      </c>
      <c r="BB99" s="48" t="s">
        <v>121</v>
      </c>
      <c r="BC99" s="80">
        <v>0.06</v>
      </c>
      <c r="BD99" s="80"/>
      <c r="BE99" s="45"/>
      <c r="BF99" s="45"/>
      <c r="BG99" s="45"/>
      <c r="BH99" s="45"/>
      <c r="BI99" s="194" t="s">
        <v>121</v>
      </c>
      <c r="BJ99" s="45">
        <v>49.5</v>
      </c>
      <c r="BK99" s="7">
        <v>50.5</v>
      </c>
      <c r="BL99" s="195">
        <f t="shared" si="56"/>
        <v>0.98019801980198018</v>
      </c>
      <c r="BM99" s="79">
        <v>0.09</v>
      </c>
      <c r="BN99" s="80">
        <f t="shared" si="62"/>
        <v>1.3235294117647058</v>
      </c>
      <c r="BO99" s="7" t="s">
        <v>121</v>
      </c>
      <c r="BP99" s="7">
        <v>20.5</v>
      </c>
      <c r="BQ99" s="48">
        <v>30.2</v>
      </c>
      <c r="BR99" s="81"/>
      <c r="BS99" s="80">
        <f t="shared" si="54"/>
        <v>73.3</v>
      </c>
      <c r="BT99" s="49">
        <v>96.7</v>
      </c>
      <c r="BU99" s="49">
        <v>10288</v>
      </c>
      <c r="BV99" s="80">
        <f t="shared" ref="BV99:BV116" si="69">100-BT99</f>
        <v>3.2999999999999972</v>
      </c>
      <c r="BW99" s="561">
        <f t="shared" si="57"/>
        <v>88.34559999999999</v>
      </c>
      <c r="BX99" s="49">
        <v>56.1</v>
      </c>
      <c r="BY99" s="84">
        <f t="shared" ref="BY99:BY130" si="70">BX99*AP99/100</f>
        <v>50.265599999999992</v>
      </c>
      <c r="BZ99" s="49">
        <v>17.2</v>
      </c>
      <c r="CA99" s="84">
        <f t="shared" ref="CA99:CA130" si="71">BZ99*AP99/100</f>
        <v>15.411199999999999</v>
      </c>
      <c r="CB99" s="49">
        <v>25.3</v>
      </c>
      <c r="CC99" s="84">
        <f t="shared" ref="CC99:CC130" si="72">CB99*AP99/100</f>
        <v>22.668800000000001</v>
      </c>
      <c r="CD99" s="84">
        <v>3.1E-2</v>
      </c>
      <c r="CE99" s="82">
        <v>99</v>
      </c>
      <c r="CF99" s="82">
        <v>6111</v>
      </c>
      <c r="CG99" s="82">
        <v>98.6</v>
      </c>
      <c r="CH99" s="82">
        <v>4983</v>
      </c>
      <c r="CI99" s="82">
        <v>95.1</v>
      </c>
      <c r="CJ99" s="82">
        <v>97.9</v>
      </c>
      <c r="CK99" s="82">
        <v>5044</v>
      </c>
      <c r="CL99" s="45">
        <f t="shared" ref="CL99:CL116" si="73">BX99/BZ99</f>
        <v>3.2616279069767442</v>
      </c>
      <c r="CM99" s="7"/>
      <c r="CN99" s="7"/>
      <c r="CO99" s="618"/>
      <c r="CP99" s="13"/>
      <c r="CQ99" s="13"/>
      <c r="CR99" s="13"/>
      <c r="CS99" s="13"/>
      <c r="CT99" s="13"/>
      <c r="CU99" s="13"/>
      <c r="CV99" s="634"/>
      <c r="CW99" s="36"/>
      <c r="CX99" s="7"/>
      <c r="CY99" s="7"/>
      <c r="CZ99" s="7"/>
      <c r="DA99" s="7"/>
      <c r="DB99" s="111" t="s">
        <v>884</v>
      </c>
      <c r="DC99" s="201"/>
      <c r="DD99" s="122" t="s">
        <v>896</v>
      </c>
      <c r="DE99" s="11"/>
      <c r="DF99" s="11"/>
      <c r="DG99" s="11"/>
      <c r="DH99" s="11"/>
      <c r="DI99" s="10" t="s">
        <v>297</v>
      </c>
      <c r="DJ99" t="s">
        <v>128</v>
      </c>
      <c r="DK99" s="9">
        <v>2</v>
      </c>
      <c r="DL99" s="7"/>
      <c r="DM99" s="7"/>
      <c r="DN99" s="7"/>
      <c r="DO99" s="7"/>
      <c r="DP99" s="7"/>
      <c r="DQ99" s="7"/>
      <c r="DR99" s="11" t="s">
        <v>38</v>
      </c>
      <c r="DS99" s="11" t="s">
        <v>38</v>
      </c>
      <c r="DT99" s="11">
        <v>424</v>
      </c>
      <c r="DU99" s="11">
        <v>22.4</v>
      </c>
      <c r="DV99" s="11">
        <v>77.599999999999994</v>
      </c>
      <c r="DW99" s="11" t="s">
        <v>38</v>
      </c>
      <c r="DX99" s="11" t="s">
        <v>38</v>
      </c>
      <c r="DY99" s="11" t="s">
        <v>38</v>
      </c>
      <c r="DZ99" s="11" t="s">
        <v>38</v>
      </c>
      <c r="EA99" s="11">
        <v>0</v>
      </c>
      <c r="EB99" s="7" t="s">
        <v>451</v>
      </c>
      <c r="EC99" s="114"/>
      <c r="ED99" s="114"/>
      <c r="EE99" s="114"/>
      <c r="EF99" s="114"/>
      <c r="EG99" s="114"/>
      <c r="EH99" s="114"/>
      <c r="EI99" s="114"/>
      <c r="EJ99" s="114"/>
      <c r="EK99" s="114"/>
      <c r="EL99" s="114"/>
      <c r="EM99" s="114"/>
      <c r="EN99" s="114"/>
      <c r="EO99" s="114"/>
      <c r="EP99" s="557"/>
      <c r="EQ99" s="114"/>
      <c r="ER99" s="485">
        <v>12099</v>
      </c>
      <c r="ES99" s="954">
        <v>75</v>
      </c>
      <c r="ET99" s="954">
        <v>7100</v>
      </c>
      <c r="EU99" s="954">
        <v>4000</v>
      </c>
      <c r="EV99" s="954">
        <v>40560</v>
      </c>
      <c r="EW99" s="954">
        <v>3084</v>
      </c>
      <c r="EX99" s="715">
        <f t="shared" si="58"/>
        <v>416.95680000000004</v>
      </c>
      <c r="EY99" s="959">
        <f t="shared" si="59"/>
        <v>5003.481600000001</v>
      </c>
      <c r="EZ99" s="557"/>
      <c r="FA99" s="557"/>
      <c r="FB99" s="557"/>
      <c r="FC99" s="557"/>
      <c r="FD99" s="592"/>
      <c r="FE99" s="592"/>
      <c r="FF99" s="592"/>
      <c r="FG99" s="716"/>
      <c r="FH99" s="975"/>
      <c r="FI99" s="612"/>
      <c r="FJ99" s="616"/>
      <c r="FK99" s="553"/>
      <c r="FL99" s="114"/>
      <c r="FM99" s="7"/>
      <c r="FN99" s="145">
        <f t="shared" ref="FN99:FN116" si="74">AC99/1000</f>
        <v>0.40899999999999997</v>
      </c>
      <c r="FO99" s="114"/>
      <c r="FP99" s="43">
        <f t="shared" si="60"/>
        <v>43.436619718309856</v>
      </c>
      <c r="FQ99" s="146">
        <f t="shared" si="61"/>
        <v>0.41695680000000002</v>
      </c>
      <c r="FR99" s="114"/>
      <c r="FS99" s="114"/>
      <c r="FT99" s="114"/>
      <c r="FU99" s="114"/>
      <c r="FV99" s="114"/>
      <c r="FW99" s="114"/>
      <c r="FX99" s="557"/>
      <c r="FY99" s="989"/>
      <c r="FZ99" s="550"/>
      <c r="GA99" s="11"/>
      <c r="GB99" s="550"/>
      <c r="GC99" s="554"/>
      <c r="GD99" s="554"/>
      <c r="GE99" s="554"/>
      <c r="GF99" s="554"/>
      <c r="GG99" s="554"/>
      <c r="GH99" s="554"/>
      <c r="GI99" s="554"/>
      <c r="GJ99" s="554"/>
      <c r="GK99" s="554"/>
      <c r="GL99" s="554"/>
      <c r="GM99" s="554"/>
      <c r="GN99" s="554"/>
      <c r="GO99" s="554"/>
      <c r="GP99" s="554"/>
      <c r="GQ99" s="554"/>
      <c r="GR99" s="554"/>
      <c r="GS99" s="554"/>
      <c r="GT99" s="554"/>
      <c r="GU99" s="554"/>
      <c r="GV99" s="554"/>
      <c r="GW99" s="554"/>
      <c r="GX99" s="554"/>
      <c r="GY99" s="554"/>
      <c r="GZ99" s="554"/>
      <c r="HA99" s="554"/>
      <c r="HB99" s="554"/>
      <c r="HC99" s="554"/>
      <c r="HD99" s="554"/>
      <c r="HE99" s="554"/>
      <c r="HF99" s="554"/>
      <c r="HG99" s="554"/>
      <c r="HH99" s="554"/>
      <c r="HI99" s="554"/>
      <c r="HJ99" s="554"/>
      <c r="HK99" s="554"/>
      <c r="HL99" s="554"/>
      <c r="HM99" s="554"/>
      <c r="HN99" s="554"/>
      <c r="HO99" s="554"/>
      <c r="HP99" s="554"/>
      <c r="HQ99" s="554"/>
      <c r="HR99" s="554"/>
      <c r="HS99" s="554"/>
      <c r="HT99" s="554"/>
      <c r="HU99" s="554"/>
      <c r="HV99" s="554"/>
      <c r="HW99" s="554"/>
    </row>
    <row r="100" spans="1:231" x14ac:dyDescent="0.3">
      <c r="A100" s="7">
        <v>3</v>
      </c>
      <c r="B100" s="7">
        <f>COUNTIFS($D$3:D100,D100,$F$3:F100,F100)</f>
        <v>1</v>
      </c>
      <c r="C100" s="14">
        <v>12100</v>
      </c>
      <c r="D100" s="328" t="s">
        <v>1258</v>
      </c>
      <c r="E100" s="17" t="s">
        <v>643</v>
      </c>
      <c r="F100" s="17" t="s">
        <v>1259</v>
      </c>
      <c r="G100" s="11">
        <f t="shared" si="63"/>
        <v>71</v>
      </c>
      <c r="H100" s="17" t="s">
        <v>892</v>
      </c>
      <c r="I100" s="469" t="s">
        <v>511</v>
      </c>
      <c r="J100" s="380" t="s">
        <v>35</v>
      </c>
      <c r="K100" s="17" t="s">
        <v>36</v>
      </c>
      <c r="L100" s="11">
        <v>11</v>
      </c>
      <c r="M100" s="17">
        <v>1</v>
      </c>
      <c r="N100" s="17" t="s">
        <v>38</v>
      </c>
      <c r="O100" s="11"/>
      <c r="P100" s="11" t="s">
        <v>568</v>
      </c>
      <c r="Q100" s="381"/>
      <c r="R100" s="381"/>
      <c r="S100" s="17"/>
      <c r="T100" s="471" t="s">
        <v>441</v>
      </c>
      <c r="U100" s="471"/>
      <c r="V100" s="472" t="s">
        <v>500</v>
      </c>
      <c r="W100" s="448"/>
      <c r="X100" s="472"/>
      <c r="Y100" s="473"/>
      <c r="Z100" s="596"/>
      <c r="AA100" s="550" t="s">
        <v>698</v>
      </c>
      <c r="AB100" s="11"/>
      <c r="AC100" s="556">
        <v>384</v>
      </c>
      <c r="AD100" s="556">
        <v>4200</v>
      </c>
      <c r="AE100" s="554"/>
      <c r="AF100" s="554"/>
      <c r="AG100" s="554" t="s">
        <v>128</v>
      </c>
      <c r="AH100" s="556">
        <v>350</v>
      </c>
      <c r="AK100" s="37"/>
      <c r="AL100" s="7"/>
      <c r="AM100" s="7"/>
      <c r="AN100" s="7"/>
      <c r="AO100" s="934">
        <v>26</v>
      </c>
      <c r="AP100" s="39">
        <v>63.1</v>
      </c>
      <c r="AQ100" s="40">
        <v>10</v>
      </c>
      <c r="AR100" s="41">
        <f t="shared" si="64"/>
        <v>99.1</v>
      </c>
      <c r="AS100" s="42">
        <f t="shared" si="65"/>
        <v>0.41204437400950872</v>
      </c>
      <c r="AT100" s="43">
        <f t="shared" si="66"/>
        <v>4.1204437400950873</v>
      </c>
      <c r="AU100" s="44">
        <f t="shared" si="67"/>
        <v>0.35567715458276339</v>
      </c>
      <c r="AV100" s="45">
        <v>23.815999999999999</v>
      </c>
      <c r="AW100" s="45">
        <f t="shared" si="68"/>
        <v>91.6</v>
      </c>
      <c r="AX100" s="46">
        <v>0.8839999999999999</v>
      </c>
      <c r="AY100" s="45">
        <v>3.4</v>
      </c>
      <c r="AZ100" s="7" t="s">
        <v>121</v>
      </c>
      <c r="BA100" s="235">
        <v>19.8</v>
      </c>
      <c r="BB100" s="48" t="s">
        <v>121</v>
      </c>
      <c r="BC100" s="80">
        <v>0.01</v>
      </c>
      <c r="BD100" s="80"/>
      <c r="BE100" s="45"/>
      <c r="BF100" s="45"/>
      <c r="BG100" s="45"/>
      <c r="BH100" s="45"/>
      <c r="BI100" s="194">
        <v>1</v>
      </c>
      <c r="BJ100" s="45">
        <v>39</v>
      </c>
      <c r="BK100" s="7">
        <v>61</v>
      </c>
      <c r="BL100" s="195">
        <f t="shared" si="56"/>
        <v>0.63934426229508201</v>
      </c>
      <c r="BM100" s="79">
        <v>0.4</v>
      </c>
      <c r="BN100" s="80">
        <f t="shared" si="62"/>
        <v>1.5384615384615385</v>
      </c>
      <c r="BO100" s="7" t="s">
        <v>121</v>
      </c>
      <c r="BP100" s="7">
        <v>60.4</v>
      </c>
      <c r="BQ100" s="48">
        <v>63.1</v>
      </c>
      <c r="BR100" s="81"/>
      <c r="BS100" s="80">
        <f t="shared" si="54"/>
        <v>68.5</v>
      </c>
      <c r="BT100" s="49">
        <v>93.4</v>
      </c>
      <c r="BU100" s="49">
        <v>8997</v>
      </c>
      <c r="BV100" s="80">
        <f t="shared" si="69"/>
        <v>6.5999999999999943</v>
      </c>
      <c r="BW100" s="561">
        <f t="shared" si="57"/>
        <v>62.8476</v>
      </c>
      <c r="BX100" s="49">
        <v>22.6</v>
      </c>
      <c r="BY100" s="84">
        <f t="shared" si="70"/>
        <v>14.260600000000002</v>
      </c>
      <c r="BZ100" s="49">
        <v>45.9</v>
      </c>
      <c r="CA100" s="84">
        <f t="shared" si="71"/>
        <v>28.962900000000001</v>
      </c>
      <c r="CB100" s="49">
        <v>31.1</v>
      </c>
      <c r="CC100" s="84">
        <f t="shared" si="72"/>
        <v>19.624100000000002</v>
      </c>
      <c r="CD100" s="84">
        <v>0.24</v>
      </c>
      <c r="CE100" s="82">
        <v>99.9</v>
      </c>
      <c r="CF100" s="82">
        <v>8162</v>
      </c>
      <c r="CG100" s="82">
        <v>99.8</v>
      </c>
      <c r="CH100" s="82">
        <v>6436</v>
      </c>
      <c r="CI100" s="82">
        <v>97.4</v>
      </c>
      <c r="CJ100" s="82">
        <v>98.9</v>
      </c>
      <c r="CK100" s="82">
        <v>5628</v>
      </c>
      <c r="CL100" s="45">
        <f t="shared" si="73"/>
        <v>0.49237472766884538</v>
      </c>
      <c r="CM100" s="7"/>
      <c r="CN100" s="7"/>
      <c r="CO100" s="618"/>
      <c r="CP100" s="13"/>
      <c r="CQ100" s="13"/>
      <c r="CR100" s="13"/>
      <c r="CS100" s="13"/>
      <c r="CT100" s="13"/>
      <c r="CU100" s="13"/>
      <c r="CV100" s="634"/>
      <c r="CW100" s="36"/>
      <c r="CX100" s="7"/>
      <c r="CY100" s="7"/>
      <c r="CZ100" s="121">
        <v>3</v>
      </c>
      <c r="DA100" s="7"/>
      <c r="DB100" s="111" t="s">
        <v>884</v>
      </c>
      <c r="DC100" s="201"/>
      <c r="DD100" s="122" t="s">
        <v>1161</v>
      </c>
      <c r="DE100" s="11"/>
      <c r="DF100" s="11"/>
      <c r="DG100" s="11"/>
      <c r="DH100" s="11"/>
      <c r="DI100" s="10" t="s">
        <v>297</v>
      </c>
      <c r="DJ100" t="s">
        <v>128</v>
      </c>
      <c r="DK100" s="9">
        <v>2</v>
      </c>
      <c r="DL100" s="7"/>
      <c r="DM100" s="7"/>
      <c r="DN100" s="7"/>
      <c r="DO100" s="7"/>
      <c r="DP100" s="7"/>
      <c r="DQ100" s="7"/>
      <c r="DR100" s="11">
        <v>0.6</v>
      </c>
      <c r="DS100" s="11">
        <v>3.8</v>
      </c>
      <c r="DT100" s="11">
        <v>148</v>
      </c>
      <c r="DU100" s="11">
        <v>14.9</v>
      </c>
      <c r="DV100" s="11">
        <v>85.1</v>
      </c>
      <c r="DW100" s="11" t="s">
        <v>38</v>
      </c>
      <c r="DX100" s="11" t="s">
        <v>38</v>
      </c>
      <c r="DY100" s="11" t="s">
        <v>38</v>
      </c>
      <c r="DZ100" s="11" t="s">
        <v>38</v>
      </c>
      <c r="EA100" s="11" t="s">
        <v>1260</v>
      </c>
      <c r="EB100" s="7"/>
      <c r="EC100" s="114"/>
      <c r="ED100" s="114"/>
      <c r="EE100" s="114"/>
      <c r="EF100" s="114"/>
      <c r="EG100" s="114"/>
      <c r="EH100" s="114"/>
      <c r="EI100" s="114"/>
      <c r="EJ100" s="114"/>
      <c r="EK100" s="114"/>
      <c r="EL100" s="114"/>
      <c r="EM100" s="114"/>
      <c r="EN100" s="114"/>
      <c r="EO100" s="114"/>
      <c r="EP100" s="557"/>
      <c r="EQ100" s="114"/>
      <c r="ER100" s="485">
        <v>12100</v>
      </c>
      <c r="ES100" s="954">
        <v>75</v>
      </c>
      <c r="ET100" s="954">
        <v>11627</v>
      </c>
      <c r="EU100" s="954">
        <v>4000</v>
      </c>
      <c r="EV100" s="954">
        <v>40560</v>
      </c>
      <c r="EW100" s="954">
        <v>2307</v>
      </c>
      <c r="EX100" s="715">
        <f t="shared" si="58"/>
        <v>311.90640000000002</v>
      </c>
      <c r="EY100" s="959">
        <f t="shared" si="59"/>
        <v>3430.9704000000002</v>
      </c>
      <c r="EZ100" s="557"/>
      <c r="FA100" s="557"/>
      <c r="FB100" s="557"/>
      <c r="FC100" s="557"/>
      <c r="FD100" s="592"/>
      <c r="FE100" s="592"/>
      <c r="FF100" s="592"/>
      <c r="FG100" s="716"/>
      <c r="FH100" s="975"/>
      <c r="FI100" s="612"/>
      <c r="FJ100" s="616"/>
      <c r="FK100" s="553"/>
      <c r="FL100" s="114"/>
      <c r="FM100" s="7"/>
      <c r="FN100" s="145">
        <f t="shared" si="74"/>
        <v>0.38400000000000001</v>
      </c>
      <c r="FO100" s="114"/>
      <c r="FP100" s="43">
        <f t="shared" si="60"/>
        <v>19.841747656317192</v>
      </c>
      <c r="FQ100" s="146">
        <f t="shared" si="61"/>
        <v>0.31190640000000003</v>
      </c>
      <c r="FR100" s="114"/>
      <c r="FS100" s="114"/>
      <c r="FT100" s="114"/>
      <c r="FU100" s="114"/>
      <c r="FV100" s="114"/>
      <c r="FW100" s="114"/>
      <c r="FX100" s="557"/>
      <c r="FY100" s="989"/>
      <c r="FZ100" s="550"/>
      <c r="GA100" s="11"/>
      <c r="GB100" s="550"/>
      <c r="GC100" s="554"/>
      <c r="GD100" s="554"/>
      <c r="GE100" s="554"/>
      <c r="GF100" s="554"/>
      <c r="GG100" s="554"/>
      <c r="GH100" s="554"/>
      <c r="GI100" s="554"/>
      <c r="GJ100" s="554"/>
      <c r="GK100" s="554"/>
      <c r="GL100" s="554"/>
      <c r="GM100" s="554"/>
      <c r="GN100" s="554"/>
      <c r="GO100" s="554"/>
      <c r="GP100" s="554"/>
      <c r="GQ100" s="554"/>
      <c r="GR100" s="554"/>
      <c r="GS100" s="554"/>
      <c r="GT100" s="554"/>
      <c r="GU100" s="554"/>
      <c r="GV100" s="554"/>
      <c r="GW100" s="554"/>
      <c r="GX100" s="554"/>
      <c r="GY100" s="554"/>
      <c r="GZ100" s="554"/>
      <c r="HA100" s="554"/>
      <c r="HB100" s="554"/>
      <c r="HC100" s="554"/>
      <c r="HD100" s="554"/>
      <c r="HE100" s="554"/>
      <c r="HF100" s="554"/>
      <c r="HG100" s="554"/>
      <c r="HH100" s="554"/>
      <c r="HI100" s="554"/>
      <c r="HJ100" s="554"/>
      <c r="HK100" s="554"/>
      <c r="HL100" s="554"/>
      <c r="HM100" s="554"/>
      <c r="HN100" s="554"/>
      <c r="HO100" s="554"/>
      <c r="HP100" s="554"/>
      <c r="HQ100" s="554"/>
      <c r="HR100" s="554"/>
      <c r="HS100" s="554"/>
      <c r="HT100" s="554"/>
      <c r="HU100" s="554"/>
      <c r="HV100" s="554"/>
      <c r="HW100" s="554"/>
    </row>
    <row r="101" spans="1:231" x14ac:dyDescent="0.3">
      <c r="A101" s="7">
        <v>5</v>
      </c>
      <c r="B101" s="7">
        <f>COUNTIFS($D$3:D101,D101,$F$3:F101,F101)</f>
        <v>1</v>
      </c>
      <c r="C101" s="14">
        <v>12102</v>
      </c>
      <c r="D101" s="328" t="s">
        <v>1023</v>
      </c>
      <c r="E101" s="17" t="s">
        <v>456</v>
      </c>
      <c r="F101" s="17" t="s">
        <v>1024</v>
      </c>
      <c r="G101" s="11">
        <f t="shared" si="63"/>
        <v>44</v>
      </c>
      <c r="H101" s="17" t="s">
        <v>892</v>
      </c>
      <c r="I101" s="469" t="s">
        <v>1025</v>
      </c>
      <c r="J101" s="380" t="s">
        <v>35</v>
      </c>
      <c r="K101" s="17" t="s">
        <v>36</v>
      </c>
      <c r="L101" s="11">
        <v>30</v>
      </c>
      <c r="M101" s="17" t="s">
        <v>434</v>
      </c>
      <c r="N101" s="17" t="s">
        <v>435</v>
      </c>
      <c r="O101" s="11"/>
      <c r="P101" s="11" t="s">
        <v>568</v>
      </c>
      <c r="Q101" s="381"/>
      <c r="R101" s="381"/>
      <c r="S101" s="17"/>
      <c r="T101" s="471" t="s">
        <v>441</v>
      </c>
      <c r="U101" s="471"/>
      <c r="V101" s="472" t="s">
        <v>500</v>
      </c>
      <c r="W101" s="448"/>
      <c r="X101" s="472"/>
      <c r="Y101" s="473"/>
      <c r="Z101" s="596"/>
      <c r="AA101" s="550" t="s">
        <v>698</v>
      </c>
      <c r="AB101" s="11"/>
      <c r="AC101" s="556">
        <v>6978</v>
      </c>
      <c r="AD101" s="556">
        <v>209000</v>
      </c>
      <c r="AE101" s="554"/>
      <c r="AF101" s="554"/>
      <c r="AG101" s="554" t="s">
        <v>128</v>
      </c>
      <c r="AH101" s="556">
        <v>10000</v>
      </c>
      <c r="AK101" s="37"/>
      <c r="AL101" s="7"/>
      <c r="AM101" s="7"/>
      <c r="AN101" s="7"/>
      <c r="AO101" s="934">
        <v>19.5</v>
      </c>
      <c r="AP101" s="39">
        <v>73.5</v>
      </c>
      <c r="AQ101" s="40">
        <v>7</v>
      </c>
      <c r="AR101" s="41">
        <f t="shared" si="64"/>
        <v>100</v>
      </c>
      <c r="AS101" s="42">
        <f t="shared" si="65"/>
        <v>0.26530612244897961</v>
      </c>
      <c r="AT101" s="43">
        <f t="shared" si="66"/>
        <v>1.8571428571428572</v>
      </c>
      <c r="AU101" s="44">
        <f t="shared" si="67"/>
        <v>0.24223602484472051</v>
      </c>
      <c r="AV101" s="45">
        <v>16.477499999999999</v>
      </c>
      <c r="AW101" s="45">
        <f t="shared" si="68"/>
        <v>84.5</v>
      </c>
      <c r="AX101" s="46">
        <v>2.0474999999999999</v>
      </c>
      <c r="AY101" s="45">
        <v>10.5</v>
      </c>
      <c r="AZ101" s="7" t="s">
        <v>121</v>
      </c>
      <c r="BA101" s="235">
        <v>52.8</v>
      </c>
      <c r="BB101" s="48" t="s">
        <v>121</v>
      </c>
      <c r="BC101" s="80">
        <v>0.2</v>
      </c>
      <c r="BD101" s="80"/>
      <c r="BE101" s="45"/>
      <c r="BF101" s="45"/>
      <c r="BG101" s="45"/>
      <c r="BH101" s="45"/>
      <c r="BI101" s="194">
        <v>2.1</v>
      </c>
      <c r="BJ101" s="45">
        <v>57.1</v>
      </c>
      <c r="BK101" s="7">
        <v>42.9</v>
      </c>
      <c r="BL101" s="195">
        <f t="shared" si="56"/>
        <v>1.3310023310023311</v>
      </c>
      <c r="BM101" s="79">
        <v>0.4</v>
      </c>
      <c r="BN101" s="80">
        <f t="shared" si="62"/>
        <v>2.0512820512820511</v>
      </c>
      <c r="BO101" s="7" t="s">
        <v>121</v>
      </c>
      <c r="BP101" s="7">
        <v>58.4</v>
      </c>
      <c r="BQ101" s="48">
        <v>54.6</v>
      </c>
      <c r="BR101" s="81"/>
      <c r="BS101" s="80">
        <f t="shared" si="54"/>
        <v>96.100000000000009</v>
      </c>
      <c r="BT101" s="49">
        <v>98.8</v>
      </c>
      <c r="BU101" s="49">
        <v>16748</v>
      </c>
      <c r="BV101" s="80">
        <f t="shared" si="69"/>
        <v>1.2000000000000028</v>
      </c>
      <c r="BW101" s="561">
        <f t="shared" si="57"/>
        <v>72.911999999999992</v>
      </c>
      <c r="BX101" s="49">
        <v>86.4</v>
      </c>
      <c r="BY101" s="84">
        <f t="shared" si="70"/>
        <v>63.504000000000005</v>
      </c>
      <c r="BZ101" s="49">
        <v>9.6999999999999993</v>
      </c>
      <c r="CA101" s="84">
        <f t="shared" si="71"/>
        <v>7.1294999999999993</v>
      </c>
      <c r="CB101" s="49">
        <v>3.1</v>
      </c>
      <c r="CC101" s="84">
        <f t="shared" si="72"/>
        <v>2.2784999999999997</v>
      </c>
      <c r="CD101" s="84">
        <v>7.6999999999999999E-2</v>
      </c>
      <c r="CE101" s="82">
        <v>100</v>
      </c>
      <c r="CF101" s="82">
        <v>26610</v>
      </c>
      <c r="CG101" s="82">
        <v>100</v>
      </c>
      <c r="CH101" s="82">
        <v>19385</v>
      </c>
      <c r="CI101" s="82">
        <v>100</v>
      </c>
      <c r="CJ101" s="82">
        <v>100</v>
      </c>
      <c r="CK101" s="82">
        <v>25655</v>
      </c>
      <c r="CL101" s="45">
        <f t="shared" si="73"/>
        <v>8.9072164948453629</v>
      </c>
      <c r="CM101" s="7"/>
      <c r="CN101" s="7"/>
      <c r="CO101" s="618"/>
      <c r="CP101" s="13"/>
      <c r="CQ101" s="13"/>
      <c r="CR101" s="13"/>
      <c r="CS101" s="13"/>
      <c r="CT101" s="13"/>
      <c r="CU101" s="13"/>
      <c r="CV101" s="634"/>
      <c r="CW101" s="36"/>
      <c r="CX101" s="7"/>
      <c r="CY101" s="7"/>
      <c r="CZ101" s="7"/>
      <c r="DA101" s="7"/>
      <c r="DB101" s="111" t="s">
        <v>17</v>
      </c>
      <c r="DC101" s="201"/>
      <c r="DD101" s="122" t="s">
        <v>1055</v>
      </c>
      <c r="DE101" s="11"/>
      <c r="DF101" s="11"/>
      <c r="DG101" s="11"/>
      <c r="DH101" s="11"/>
      <c r="DI101" s="10" t="s">
        <v>294</v>
      </c>
      <c r="DJ101" t="s">
        <v>128</v>
      </c>
      <c r="DK101" s="9">
        <v>2</v>
      </c>
      <c r="DL101" s="7"/>
      <c r="DM101" s="7"/>
      <c r="DN101" s="7"/>
      <c r="DO101" s="7"/>
      <c r="DP101" s="7"/>
      <c r="DQ101" s="7"/>
      <c r="DR101" s="11">
        <v>1.4</v>
      </c>
      <c r="DS101" s="11" t="s">
        <v>38</v>
      </c>
      <c r="DT101" s="11">
        <v>10413</v>
      </c>
      <c r="DU101" s="11">
        <v>7.3</v>
      </c>
      <c r="DV101" s="11">
        <v>92.7</v>
      </c>
      <c r="DW101" s="11">
        <v>1.8</v>
      </c>
      <c r="DX101" s="11" t="s">
        <v>1056</v>
      </c>
      <c r="DY101" s="11" t="s">
        <v>38</v>
      </c>
      <c r="DZ101" s="11">
        <v>4.16</v>
      </c>
      <c r="EA101" s="11" t="s">
        <v>1057</v>
      </c>
      <c r="EB101" s="7"/>
      <c r="EC101" s="114"/>
      <c r="ED101" s="114"/>
      <c r="EE101" s="114"/>
      <c r="EF101" s="114"/>
      <c r="EG101" s="7">
        <v>3</v>
      </c>
      <c r="EH101" s="114"/>
      <c r="EI101" s="114"/>
      <c r="EJ101" s="114"/>
      <c r="EK101" s="114"/>
      <c r="EL101" s="114"/>
      <c r="EM101" s="114"/>
      <c r="EN101" s="114"/>
      <c r="EO101" s="114"/>
      <c r="EP101" s="557"/>
      <c r="EQ101" s="114"/>
      <c r="ER101" s="485">
        <v>12102</v>
      </c>
      <c r="ES101" s="954">
        <v>75</v>
      </c>
      <c r="ET101" s="954">
        <v>54613</v>
      </c>
      <c r="EU101" s="954">
        <v>4000</v>
      </c>
      <c r="EV101" s="954">
        <v>40560</v>
      </c>
      <c r="EW101" s="954">
        <v>52549</v>
      </c>
      <c r="EX101" s="715">
        <f t="shared" si="58"/>
        <v>7104.6247999999996</v>
      </c>
      <c r="EY101" s="959">
        <f t="shared" si="59"/>
        <v>213138.74399999998</v>
      </c>
      <c r="EZ101" s="557"/>
      <c r="FA101" s="557"/>
      <c r="FB101" s="557"/>
      <c r="FC101" s="557"/>
      <c r="FD101" s="592"/>
      <c r="FE101" s="592"/>
      <c r="FF101" s="592"/>
      <c r="FG101" s="716"/>
      <c r="FH101" s="975"/>
      <c r="FI101" s="612"/>
      <c r="FJ101" s="616"/>
      <c r="FK101" s="553"/>
      <c r="FL101" s="114"/>
      <c r="FM101" s="7"/>
      <c r="FN101" s="145">
        <f t="shared" si="74"/>
        <v>6.9779999999999998</v>
      </c>
      <c r="FO101" s="114"/>
      <c r="FP101" s="43">
        <f t="shared" si="60"/>
        <v>96.220680057861685</v>
      </c>
      <c r="FQ101" s="146">
        <f t="shared" si="61"/>
        <v>7.1046247999999999</v>
      </c>
      <c r="FR101" s="114"/>
      <c r="FS101" s="114"/>
      <c r="FT101" s="114"/>
      <c r="FU101" s="114"/>
      <c r="FV101" s="114"/>
      <c r="FW101" s="114"/>
      <c r="FX101" s="557"/>
      <c r="FY101" s="989"/>
      <c r="FZ101" s="550"/>
      <c r="GA101" s="502">
        <v>1.8</v>
      </c>
      <c r="GB101" s="550"/>
      <c r="GC101" s="554"/>
      <c r="GD101" s="554"/>
      <c r="GE101" s="554"/>
      <c r="GF101" s="554"/>
      <c r="GG101" s="554"/>
      <c r="GH101" s="554"/>
      <c r="GI101" s="554"/>
      <c r="GJ101" s="554"/>
      <c r="GK101" s="554"/>
      <c r="GL101" s="554"/>
      <c r="GM101" s="554"/>
      <c r="GN101" s="554"/>
      <c r="GO101" s="554"/>
      <c r="GP101" s="554"/>
      <c r="GQ101" s="554"/>
      <c r="GR101" s="554"/>
      <c r="GS101" s="554"/>
      <c r="GT101" s="554"/>
      <c r="GU101" s="554"/>
      <c r="GV101" s="554"/>
      <c r="GW101" s="554"/>
      <c r="GX101" s="554"/>
      <c r="GY101" s="554"/>
      <c r="GZ101" s="554"/>
      <c r="HA101" s="554"/>
      <c r="HB101" s="554"/>
      <c r="HC101" s="554"/>
      <c r="HD101" s="554"/>
      <c r="HE101" s="554"/>
      <c r="HF101" s="554"/>
      <c r="HG101" s="554"/>
      <c r="HH101" s="554"/>
      <c r="HI101" s="554"/>
      <c r="HJ101" s="554"/>
      <c r="HK101" s="554"/>
      <c r="HL101" s="554"/>
      <c r="HM101" s="554"/>
      <c r="HN101" s="554"/>
      <c r="HO101" s="554"/>
      <c r="HP101" s="554"/>
      <c r="HQ101" s="554"/>
      <c r="HR101" s="554"/>
      <c r="HS101" s="554"/>
      <c r="HT101" s="554"/>
      <c r="HU101" s="554"/>
      <c r="HV101" s="554"/>
      <c r="HW101" s="554"/>
    </row>
    <row r="102" spans="1:231" x14ac:dyDescent="0.3">
      <c r="A102" s="7">
        <v>6</v>
      </c>
      <c r="B102" s="7">
        <f>COUNTIFS($D$3:D102,D102,$F$3:F102,F102)</f>
        <v>1</v>
      </c>
      <c r="C102" s="14">
        <v>12103</v>
      </c>
      <c r="D102" s="328" t="s">
        <v>1265</v>
      </c>
      <c r="E102" s="17" t="s">
        <v>485</v>
      </c>
      <c r="F102" s="17" t="s">
        <v>1266</v>
      </c>
      <c r="G102" s="11">
        <f t="shared" si="63"/>
        <v>66</v>
      </c>
      <c r="H102" s="17" t="s">
        <v>892</v>
      </c>
      <c r="I102" s="469" t="s">
        <v>1224</v>
      </c>
      <c r="J102" s="380" t="s">
        <v>35</v>
      </c>
      <c r="K102" s="17" t="s">
        <v>36</v>
      </c>
      <c r="L102" s="11">
        <v>18</v>
      </c>
      <c r="M102" s="17">
        <v>2</v>
      </c>
      <c r="N102" s="17" t="s">
        <v>435</v>
      </c>
      <c r="O102" s="11"/>
      <c r="P102" s="11" t="s">
        <v>568</v>
      </c>
      <c r="Q102" s="381"/>
      <c r="R102" s="381"/>
      <c r="S102" s="17"/>
      <c r="T102" s="471" t="s">
        <v>441</v>
      </c>
      <c r="U102" s="471"/>
      <c r="V102" s="472" t="s">
        <v>500</v>
      </c>
      <c r="W102" s="448"/>
      <c r="X102" s="472"/>
      <c r="Y102" s="473"/>
      <c r="Z102" s="596"/>
      <c r="AA102" s="550" t="s">
        <v>698</v>
      </c>
      <c r="AB102" s="11"/>
      <c r="AC102" s="556">
        <v>422</v>
      </c>
      <c r="AD102" s="556">
        <v>7600</v>
      </c>
      <c r="AE102" s="554"/>
      <c r="AF102" s="554"/>
      <c r="AG102" s="554" t="s">
        <v>444</v>
      </c>
      <c r="AH102" s="37">
        <v>550</v>
      </c>
      <c r="AK102" s="37"/>
      <c r="AL102" s="7"/>
      <c r="AM102" s="7"/>
      <c r="AN102" s="7"/>
      <c r="AO102" s="934">
        <v>13.9</v>
      </c>
      <c r="AP102" s="39">
        <v>62.9</v>
      </c>
      <c r="AQ102" s="40">
        <v>22.6</v>
      </c>
      <c r="AR102" s="41">
        <f t="shared" si="64"/>
        <v>99.4</v>
      </c>
      <c r="AS102" s="42">
        <f t="shared" si="65"/>
        <v>0.22098569157392689</v>
      </c>
      <c r="AT102" s="43">
        <f t="shared" si="66"/>
        <v>4.9942766295707477</v>
      </c>
      <c r="AU102" s="44">
        <f t="shared" si="67"/>
        <v>0.16257309941520467</v>
      </c>
      <c r="AV102" s="45">
        <v>10.981000000000002</v>
      </c>
      <c r="AW102" s="45">
        <f t="shared" si="68"/>
        <v>79</v>
      </c>
      <c r="AX102" s="46">
        <v>2.2240000000000002</v>
      </c>
      <c r="AY102" s="45">
        <v>16</v>
      </c>
      <c r="AZ102" s="7" t="s">
        <v>121</v>
      </c>
      <c r="BA102" s="235">
        <v>26.2</v>
      </c>
      <c r="BB102" s="48" t="s">
        <v>121</v>
      </c>
      <c r="BC102" s="80">
        <v>0.4</v>
      </c>
      <c r="BD102" s="80"/>
      <c r="BE102" s="45"/>
      <c r="BF102" s="45"/>
      <c r="BG102" s="45"/>
      <c r="BH102" s="45"/>
      <c r="BI102" s="194">
        <v>1</v>
      </c>
      <c r="BJ102" s="45">
        <v>25.2</v>
      </c>
      <c r="BK102" s="7">
        <v>74.8</v>
      </c>
      <c r="BL102" s="78">
        <f t="shared" si="56"/>
        <v>0.33689839572192515</v>
      </c>
      <c r="BM102" s="79">
        <v>0.2</v>
      </c>
      <c r="BN102" s="80">
        <f t="shared" si="62"/>
        <v>1.4388489208633093</v>
      </c>
      <c r="BO102" s="7" t="s">
        <v>121</v>
      </c>
      <c r="BP102" s="7">
        <v>48.9</v>
      </c>
      <c r="BQ102" s="48">
        <v>57.5</v>
      </c>
      <c r="BR102" s="81"/>
      <c r="BS102" s="80">
        <f t="shared" ref="BS102:BS116" si="75">BX102+BZ102</f>
        <v>62.099999999999994</v>
      </c>
      <c r="BT102" s="49">
        <v>93.6</v>
      </c>
      <c r="BU102" s="49">
        <v>11871</v>
      </c>
      <c r="BV102" s="80">
        <f t="shared" si="69"/>
        <v>6.4000000000000057</v>
      </c>
      <c r="BW102" s="561">
        <f t="shared" si="57"/>
        <v>62.459700000000005</v>
      </c>
      <c r="BX102" s="49">
        <v>33.799999999999997</v>
      </c>
      <c r="BY102" s="84">
        <f t="shared" si="70"/>
        <v>21.260200000000001</v>
      </c>
      <c r="BZ102" s="49">
        <v>28.3</v>
      </c>
      <c r="CA102" s="84">
        <f t="shared" si="71"/>
        <v>17.800699999999999</v>
      </c>
      <c r="CB102" s="49">
        <v>37.200000000000003</v>
      </c>
      <c r="CC102" s="84">
        <f t="shared" si="72"/>
        <v>23.398800000000001</v>
      </c>
      <c r="CD102" s="84">
        <v>0.83</v>
      </c>
      <c r="CE102" s="82">
        <v>99.6</v>
      </c>
      <c r="CF102" s="82">
        <v>8211</v>
      </c>
      <c r="CG102" s="82">
        <v>99.4</v>
      </c>
      <c r="CH102" s="82">
        <v>5838</v>
      </c>
      <c r="CI102" s="82">
        <v>92.7</v>
      </c>
      <c r="CJ102" s="82">
        <v>96.7</v>
      </c>
      <c r="CK102" s="82">
        <v>5121</v>
      </c>
      <c r="CL102" s="45">
        <f t="shared" si="73"/>
        <v>1.19434628975265</v>
      </c>
      <c r="CM102" s="7"/>
      <c r="CN102" s="7"/>
      <c r="CO102" s="618"/>
      <c r="CP102" s="13"/>
      <c r="CQ102" s="13"/>
      <c r="CR102" s="13"/>
      <c r="CS102" s="13"/>
      <c r="CT102" s="13"/>
      <c r="CU102" s="13"/>
      <c r="CV102" s="634"/>
      <c r="CW102" s="36"/>
      <c r="CX102" s="7"/>
      <c r="CY102" s="7"/>
      <c r="CZ102" s="7"/>
      <c r="DA102" s="7"/>
      <c r="DB102" s="111" t="s">
        <v>884</v>
      </c>
      <c r="DC102" s="201"/>
      <c r="DD102" s="122" t="s">
        <v>1161</v>
      </c>
      <c r="DE102" s="11"/>
      <c r="DF102" s="11"/>
      <c r="DG102" s="11"/>
      <c r="DH102" s="11"/>
      <c r="DI102" s="10" t="s">
        <v>297</v>
      </c>
      <c r="DJ102" t="s">
        <v>444</v>
      </c>
      <c r="DK102" s="9">
        <v>2</v>
      </c>
      <c r="DL102" s="7"/>
      <c r="DM102" s="7"/>
      <c r="DN102" s="7"/>
      <c r="DO102" s="7"/>
      <c r="DP102" s="7"/>
      <c r="DQ102" s="7"/>
      <c r="DR102" s="11" t="s">
        <v>38</v>
      </c>
      <c r="DS102" s="11" t="s">
        <v>38</v>
      </c>
      <c r="DT102" s="11">
        <v>384</v>
      </c>
      <c r="DU102" s="11">
        <v>23.2</v>
      </c>
      <c r="DV102" s="11">
        <v>76.8</v>
      </c>
      <c r="DW102" s="11" t="s">
        <v>38</v>
      </c>
      <c r="DX102" s="11" t="s">
        <v>38</v>
      </c>
      <c r="DY102" s="11" t="s">
        <v>38</v>
      </c>
      <c r="DZ102" s="11" t="s">
        <v>38</v>
      </c>
      <c r="EA102" s="11">
        <v>0</v>
      </c>
      <c r="EB102" s="7" t="s">
        <v>451</v>
      </c>
      <c r="EC102" s="114"/>
      <c r="ED102" s="114"/>
      <c r="EE102" s="114"/>
      <c r="EF102" s="114"/>
      <c r="EG102" s="114"/>
      <c r="EH102" s="114"/>
      <c r="EI102" s="114"/>
      <c r="EJ102" s="114"/>
      <c r="EK102" s="114"/>
      <c r="EL102" s="114"/>
      <c r="EM102" s="114"/>
      <c r="EN102" s="114"/>
      <c r="EO102" s="114"/>
      <c r="EP102" s="557"/>
      <c r="EQ102" s="114"/>
      <c r="ER102" s="485">
        <v>12103</v>
      </c>
      <c r="ES102" s="954">
        <v>75</v>
      </c>
      <c r="ET102" s="954">
        <v>9010</v>
      </c>
      <c r="EU102" s="954">
        <v>8000</v>
      </c>
      <c r="EV102" s="954">
        <v>40560</v>
      </c>
      <c r="EW102" s="954">
        <v>3297</v>
      </c>
      <c r="EX102" s="715">
        <f t="shared" si="58"/>
        <v>222.87720000000002</v>
      </c>
      <c r="EY102" s="959">
        <f t="shared" si="59"/>
        <v>4011.7896000000001</v>
      </c>
      <c r="EZ102" s="557"/>
      <c r="FA102" s="557"/>
      <c r="FB102" s="557"/>
      <c r="FC102" s="557"/>
      <c r="FD102" s="592"/>
      <c r="FE102" s="592"/>
      <c r="FF102" s="592"/>
      <c r="FG102" s="716"/>
      <c r="FH102" s="975"/>
      <c r="FI102" s="612"/>
      <c r="FJ102" s="616"/>
      <c r="FK102" s="553"/>
      <c r="FL102" s="114"/>
      <c r="FM102" s="7"/>
      <c r="FN102" s="145">
        <f t="shared" si="74"/>
        <v>0.42199999999999999</v>
      </c>
      <c r="FO102" s="114"/>
      <c r="FP102" s="43">
        <f t="shared" si="60"/>
        <v>36.592674805771367</v>
      </c>
      <c r="FQ102" s="146">
        <f t="shared" si="61"/>
        <v>0.22287720000000003</v>
      </c>
      <c r="FR102" s="114"/>
      <c r="FS102" s="114"/>
      <c r="FT102" s="114"/>
      <c r="FU102" s="114"/>
      <c r="FV102" s="114"/>
      <c r="FW102" s="114"/>
      <c r="FX102" s="557"/>
      <c r="FY102" s="989"/>
      <c r="FZ102" s="550"/>
      <c r="GA102" s="11"/>
      <c r="GB102" s="550"/>
      <c r="GC102" s="554"/>
      <c r="GD102" s="554"/>
      <c r="GE102" s="554"/>
      <c r="GF102" s="554"/>
      <c r="GG102" s="554"/>
      <c r="GH102" s="554"/>
      <c r="GI102" s="554"/>
      <c r="GJ102" s="554"/>
      <c r="GK102" s="554"/>
      <c r="GL102" s="554"/>
      <c r="GM102" s="554"/>
      <c r="GN102" s="554"/>
      <c r="GO102" s="554"/>
      <c r="GP102" s="554"/>
      <c r="GQ102" s="554"/>
      <c r="GR102" s="554"/>
      <c r="GS102" s="554"/>
      <c r="GT102" s="554"/>
      <c r="GU102" s="554"/>
      <c r="GV102" s="554"/>
      <c r="GW102" s="554"/>
      <c r="GX102" s="554"/>
      <c r="GY102" s="554"/>
      <c r="GZ102" s="554"/>
      <c r="HA102" s="554"/>
      <c r="HB102" s="554"/>
      <c r="HC102" s="554"/>
      <c r="HD102" s="554"/>
      <c r="HE102" s="554"/>
      <c r="HF102" s="554"/>
      <c r="HG102" s="554"/>
      <c r="HH102" s="554"/>
      <c r="HI102" s="554"/>
      <c r="HJ102" s="554"/>
      <c r="HK102" s="554"/>
      <c r="HL102" s="554"/>
      <c r="HM102" s="554"/>
      <c r="HN102" s="554"/>
      <c r="HO102" s="554"/>
      <c r="HP102" s="554"/>
      <c r="HQ102" s="554"/>
      <c r="HR102" s="554"/>
      <c r="HS102" s="554"/>
      <c r="HT102" s="554"/>
      <c r="HU102" s="554"/>
      <c r="HV102" s="554"/>
      <c r="HW102" s="554"/>
    </row>
    <row r="103" spans="1:231" x14ac:dyDescent="0.3">
      <c r="A103" s="7">
        <v>9</v>
      </c>
      <c r="B103" s="7">
        <f>COUNTIFS($D$3:D103,D103,$F$3:F103,F103)</f>
        <v>1</v>
      </c>
      <c r="C103" s="14">
        <v>12143</v>
      </c>
      <c r="D103" s="328" t="s">
        <v>1089</v>
      </c>
      <c r="E103" s="17" t="s">
        <v>516</v>
      </c>
      <c r="F103" s="17" t="s">
        <v>1090</v>
      </c>
      <c r="G103" s="11">
        <f t="shared" si="63"/>
        <v>59</v>
      </c>
      <c r="H103" s="17" t="s">
        <v>1091</v>
      </c>
      <c r="I103" s="469" t="s">
        <v>1092</v>
      </c>
      <c r="J103" s="380" t="s">
        <v>35</v>
      </c>
      <c r="K103" s="17" t="s">
        <v>36</v>
      </c>
      <c r="L103" s="11">
        <v>19</v>
      </c>
      <c r="M103" s="17">
        <v>2</v>
      </c>
      <c r="N103" s="17" t="s">
        <v>38</v>
      </c>
      <c r="O103" s="11"/>
      <c r="P103" s="11" t="s">
        <v>568</v>
      </c>
      <c r="Q103" s="381"/>
      <c r="R103" s="381"/>
      <c r="S103" s="17"/>
      <c r="T103" s="471" t="s">
        <v>441</v>
      </c>
      <c r="U103" s="471"/>
      <c r="V103" s="472" t="s">
        <v>500</v>
      </c>
      <c r="W103" s="448"/>
      <c r="X103" s="472"/>
      <c r="Y103" s="473"/>
      <c r="Z103" s="596"/>
      <c r="AA103" s="550" t="s">
        <v>443</v>
      </c>
      <c r="AB103" s="11"/>
      <c r="AC103" s="556">
        <v>306</v>
      </c>
      <c r="AD103" s="556">
        <v>5800</v>
      </c>
      <c r="AE103" s="554"/>
      <c r="AF103" s="554"/>
      <c r="AG103" s="554" t="s">
        <v>128</v>
      </c>
      <c r="AH103" s="37">
        <v>450</v>
      </c>
      <c r="AK103" s="37"/>
      <c r="AL103" s="7"/>
      <c r="AM103" s="7"/>
      <c r="AN103" s="7"/>
      <c r="AO103" s="934">
        <v>9.6999999999999993</v>
      </c>
      <c r="AP103" s="39">
        <v>69</v>
      </c>
      <c r="AQ103" s="40">
        <v>20.100000000000001</v>
      </c>
      <c r="AR103" s="41">
        <f t="shared" si="64"/>
        <v>98.800000000000011</v>
      </c>
      <c r="AS103" s="42">
        <f t="shared" si="65"/>
        <v>0.14057971014492754</v>
      </c>
      <c r="AT103" s="43">
        <f t="shared" si="66"/>
        <v>2.8256521739130438</v>
      </c>
      <c r="AU103" s="44">
        <f t="shared" si="67"/>
        <v>0.10886644219977554</v>
      </c>
      <c r="AV103" s="45">
        <v>8.4874999999999989</v>
      </c>
      <c r="AW103" s="45">
        <f t="shared" si="68"/>
        <v>87.5</v>
      </c>
      <c r="AX103" s="46">
        <v>0.72750000000000004</v>
      </c>
      <c r="AY103" s="45">
        <v>7.5</v>
      </c>
      <c r="AZ103" s="7" t="s">
        <v>121</v>
      </c>
      <c r="BA103" s="235">
        <v>18.600000000000001</v>
      </c>
      <c r="BB103" s="48" t="s">
        <v>121</v>
      </c>
      <c r="BC103" s="80">
        <v>0.05</v>
      </c>
      <c r="BD103" s="80"/>
      <c r="BE103" s="45"/>
      <c r="BF103" s="45"/>
      <c r="BG103" s="45"/>
      <c r="BH103" s="45"/>
      <c r="BI103" s="194">
        <v>0.1</v>
      </c>
      <c r="BJ103" s="45">
        <v>29.3</v>
      </c>
      <c r="BK103" s="7">
        <v>70.7</v>
      </c>
      <c r="BL103" s="78">
        <f t="shared" si="56"/>
        <v>0.41442715700141441</v>
      </c>
      <c r="BM103" s="79">
        <v>0.1</v>
      </c>
      <c r="BN103" s="80">
        <f t="shared" si="62"/>
        <v>1.0309278350515465</v>
      </c>
      <c r="BO103" s="7" t="s">
        <v>121</v>
      </c>
      <c r="BP103" s="7">
        <v>34.700000000000003</v>
      </c>
      <c r="BQ103" s="48">
        <v>28.6</v>
      </c>
      <c r="BR103" s="81"/>
      <c r="BS103" s="80">
        <f t="shared" si="75"/>
        <v>45.7</v>
      </c>
      <c r="BT103" s="49">
        <v>45</v>
      </c>
      <c r="BU103" s="49">
        <v>95.4</v>
      </c>
      <c r="BV103" s="80">
        <f t="shared" si="69"/>
        <v>55</v>
      </c>
      <c r="BW103" s="561">
        <f t="shared" si="57"/>
        <v>68.448000000000008</v>
      </c>
      <c r="BX103" s="49">
        <v>10.6</v>
      </c>
      <c r="BY103" s="84">
        <f t="shared" si="70"/>
        <v>7.3140000000000001</v>
      </c>
      <c r="BZ103" s="49">
        <v>35.1</v>
      </c>
      <c r="CA103" s="84">
        <f t="shared" si="71"/>
        <v>24.219000000000001</v>
      </c>
      <c r="CB103" s="49">
        <v>53.5</v>
      </c>
      <c r="CC103" s="84">
        <f t="shared" si="72"/>
        <v>36.914999999999999</v>
      </c>
      <c r="CD103" s="84">
        <v>4.2999999999999997E-2</v>
      </c>
      <c r="CE103" s="82">
        <v>98.6</v>
      </c>
      <c r="CF103" s="82">
        <v>6243</v>
      </c>
      <c r="CG103" s="82">
        <v>69.3</v>
      </c>
      <c r="CH103" s="82">
        <v>2906</v>
      </c>
      <c r="CI103" s="82">
        <v>59.1</v>
      </c>
      <c r="CJ103" s="82">
        <v>67.099999999999994</v>
      </c>
      <c r="CK103" s="82">
        <v>2278</v>
      </c>
      <c r="CL103" s="45">
        <f t="shared" si="73"/>
        <v>0.30199430199430199</v>
      </c>
      <c r="CM103" s="7"/>
      <c r="CN103" s="7"/>
      <c r="CO103" s="618"/>
      <c r="CP103" s="13"/>
      <c r="CQ103" s="13"/>
      <c r="CR103" s="13"/>
      <c r="CS103" s="13"/>
      <c r="CT103" s="13"/>
      <c r="CU103" s="13"/>
      <c r="CV103" s="634"/>
      <c r="CW103" s="36"/>
      <c r="CX103" s="7"/>
      <c r="CY103" s="7"/>
      <c r="CZ103" s="7"/>
      <c r="DA103" s="7"/>
      <c r="DB103" s="111" t="s">
        <v>884</v>
      </c>
      <c r="DC103" s="201"/>
      <c r="DD103" s="122" t="s">
        <v>1093</v>
      </c>
      <c r="DE103" s="11"/>
      <c r="DF103" s="11"/>
      <c r="DG103" s="11"/>
      <c r="DH103" s="11"/>
      <c r="DI103" s="10" t="s">
        <v>297</v>
      </c>
      <c r="DJ103" t="s">
        <v>128</v>
      </c>
      <c r="DK103" s="9">
        <v>2</v>
      </c>
      <c r="DL103" s="7"/>
      <c r="DM103" s="7"/>
      <c r="DN103" s="7"/>
      <c r="DO103" s="7"/>
      <c r="DP103" s="7"/>
      <c r="DQ103" s="7"/>
      <c r="DR103" s="11" t="s">
        <v>38</v>
      </c>
      <c r="DS103" s="11" t="s">
        <v>38</v>
      </c>
      <c r="DT103" s="11">
        <v>332</v>
      </c>
      <c r="DU103" s="11">
        <v>44.3</v>
      </c>
      <c r="DV103" s="11">
        <v>55.7</v>
      </c>
      <c r="DW103" s="11" t="s">
        <v>38</v>
      </c>
      <c r="DX103" s="11" t="s">
        <v>38</v>
      </c>
      <c r="DY103" s="11" t="s">
        <v>38</v>
      </c>
      <c r="DZ103" s="11" t="s">
        <v>38</v>
      </c>
      <c r="EA103" s="11">
        <v>0</v>
      </c>
      <c r="EB103" s="7" t="s">
        <v>451</v>
      </c>
      <c r="EC103" s="114"/>
      <c r="ED103" s="114"/>
      <c r="EE103" s="114"/>
      <c r="EF103" s="114"/>
      <c r="EG103" s="114"/>
      <c r="EH103" s="114"/>
      <c r="EI103" s="114"/>
      <c r="EJ103" s="114"/>
      <c r="EK103" s="114"/>
      <c r="EL103" s="114"/>
      <c r="EM103" s="114"/>
      <c r="EN103" s="114"/>
      <c r="EO103" s="114"/>
      <c r="EP103" s="557"/>
      <c r="EQ103" s="114"/>
      <c r="ER103" s="485">
        <v>12143</v>
      </c>
      <c r="ES103" s="954">
        <v>75</v>
      </c>
      <c r="ET103" s="954">
        <v>5633</v>
      </c>
      <c r="EU103" s="954">
        <v>4000</v>
      </c>
      <c r="EV103" s="954">
        <v>40560</v>
      </c>
      <c r="EW103" s="954">
        <v>2288</v>
      </c>
      <c r="EX103" s="715">
        <f t="shared" si="58"/>
        <v>309.33760000000001</v>
      </c>
      <c r="EY103" s="959">
        <f t="shared" si="59"/>
        <v>5877.4144000000006</v>
      </c>
      <c r="EZ103" s="557"/>
      <c r="FA103" s="557"/>
      <c r="FB103" s="557"/>
      <c r="FC103" s="557"/>
      <c r="FD103" s="592"/>
      <c r="FE103" s="592"/>
      <c r="FF103" s="592"/>
      <c r="FG103" s="716"/>
      <c r="FH103" s="975"/>
      <c r="FI103" s="612"/>
      <c r="FJ103" s="616"/>
      <c r="FK103" s="553"/>
      <c r="FL103" s="114"/>
      <c r="FM103" s="7"/>
      <c r="FN103" s="145">
        <f t="shared" si="74"/>
        <v>0.30599999999999999</v>
      </c>
      <c r="FO103" s="114"/>
      <c r="FP103" s="43">
        <f t="shared" si="60"/>
        <v>40.617788034794955</v>
      </c>
      <c r="FQ103" s="146">
        <f t="shared" si="61"/>
        <v>0.30933759999999999</v>
      </c>
      <c r="FR103" s="114"/>
      <c r="FS103" s="114"/>
      <c r="FT103" s="114"/>
      <c r="FU103" s="114"/>
      <c r="FV103" s="114"/>
      <c r="FW103" s="114"/>
      <c r="FX103" s="557"/>
      <c r="FY103" s="989"/>
      <c r="FZ103" s="550"/>
      <c r="GA103" s="329"/>
      <c r="GB103" s="550"/>
      <c r="GC103" s="554"/>
      <c r="GD103" s="554"/>
      <c r="GE103" s="554"/>
      <c r="GF103" s="554"/>
      <c r="GG103" s="554"/>
      <c r="GH103" s="554"/>
      <c r="GI103" s="554"/>
      <c r="GJ103" s="554"/>
      <c r="GK103" s="554"/>
      <c r="GL103" s="554"/>
      <c r="GM103" s="554"/>
      <c r="GN103" s="554"/>
      <c r="GO103" s="554"/>
      <c r="GP103" s="554"/>
      <c r="GQ103" s="554"/>
      <c r="GR103" s="554"/>
      <c r="GS103" s="554"/>
      <c r="GT103" s="554"/>
      <c r="GU103" s="554"/>
      <c r="GV103" s="554"/>
      <c r="GW103" s="554"/>
      <c r="GX103" s="554"/>
      <c r="GY103" s="554"/>
      <c r="GZ103" s="554"/>
      <c r="HA103" s="554"/>
      <c r="HB103" s="554"/>
      <c r="HC103" s="554"/>
      <c r="HD103" s="554"/>
      <c r="HE103" s="554"/>
      <c r="HF103" s="554"/>
      <c r="HG103" s="554"/>
      <c r="HH103" s="554"/>
      <c r="HI103" s="554"/>
      <c r="HJ103" s="554"/>
      <c r="HK103" s="554"/>
      <c r="HL103" s="554"/>
      <c r="HM103" s="554"/>
      <c r="HN103" s="554"/>
      <c r="HO103" s="554"/>
      <c r="HP103" s="554"/>
      <c r="HQ103" s="554"/>
      <c r="HR103" s="554"/>
      <c r="HS103" s="554"/>
      <c r="HT103" s="554"/>
      <c r="HU103" s="554"/>
      <c r="HV103" s="554"/>
      <c r="HW103" s="554"/>
    </row>
    <row r="104" spans="1:231" x14ac:dyDescent="0.3">
      <c r="A104" s="7">
        <v>12</v>
      </c>
      <c r="B104" s="7">
        <f>COUNTIFS($D$3:D104,D104,$F$3:F104,F104)</f>
        <v>1</v>
      </c>
      <c r="C104" s="14">
        <v>12151</v>
      </c>
      <c r="D104" s="328" t="s">
        <v>1107</v>
      </c>
      <c r="E104" s="17" t="s">
        <v>516</v>
      </c>
      <c r="F104" s="17">
        <v>7201214856</v>
      </c>
      <c r="G104" s="11">
        <f t="shared" si="63"/>
        <v>48</v>
      </c>
      <c r="H104" s="17" t="s">
        <v>1108</v>
      </c>
      <c r="I104" s="469" t="s">
        <v>1109</v>
      </c>
      <c r="J104" s="380" t="s">
        <v>35</v>
      </c>
      <c r="K104" s="17" t="s">
        <v>36</v>
      </c>
      <c r="L104" s="11">
        <v>12</v>
      </c>
      <c r="M104" s="17" t="s">
        <v>674</v>
      </c>
      <c r="N104" s="17" t="s">
        <v>38</v>
      </c>
      <c r="O104" s="11"/>
      <c r="P104" s="11" t="s">
        <v>568</v>
      </c>
      <c r="Q104" s="381"/>
      <c r="R104" s="381"/>
      <c r="S104" s="17"/>
      <c r="T104" s="471" t="s">
        <v>441</v>
      </c>
      <c r="U104" s="471"/>
      <c r="V104" s="472" t="s">
        <v>500</v>
      </c>
      <c r="W104" s="448"/>
      <c r="X104" s="472"/>
      <c r="Y104" s="473"/>
      <c r="Z104" s="596"/>
      <c r="AA104" s="550" t="s">
        <v>691</v>
      </c>
      <c r="AB104" s="11"/>
      <c r="AC104" s="556">
        <v>298</v>
      </c>
      <c r="AD104" s="556">
        <v>3500</v>
      </c>
      <c r="AE104" s="554"/>
      <c r="AF104" s="554"/>
      <c r="AG104" s="554" t="s">
        <v>128</v>
      </c>
      <c r="AH104" s="556">
        <v>250</v>
      </c>
      <c r="AK104" s="37"/>
      <c r="AL104" s="7"/>
      <c r="AM104" s="7"/>
      <c r="AN104" s="7"/>
      <c r="AO104" s="934">
        <v>30.2</v>
      </c>
      <c r="AP104" s="39">
        <v>68</v>
      </c>
      <c r="AQ104" s="40">
        <v>1</v>
      </c>
      <c r="AR104" s="41">
        <f t="shared" si="64"/>
        <v>99.2</v>
      </c>
      <c r="AS104" s="42">
        <f t="shared" si="65"/>
        <v>0.44411764705882351</v>
      </c>
      <c r="AT104" s="43">
        <f t="shared" si="66"/>
        <v>0.44411764705882351</v>
      </c>
      <c r="AU104" s="44">
        <f t="shared" si="67"/>
        <v>0.43768115942028984</v>
      </c>
      <c r="AV104" s="45">
        <v>27.391399999999997</v>
      </c>
      <c r="AW104" s="45">
        <f t="shared" si="68"/>
        <v>90.7</v>
      </c>
      <c r="AX104" s="46">
        <v>1.2985999999999998</v>
      </c>
      <c r="AY104" s="45">
        <v>4.3</v>
      </c>
      <c r="AZ104" s="7" t="s">
        <v>121</v>
      </c>
      <c r="BA104" s="235">
        <v>29.7</v>
      </c>
      <c r="BB104" s="48" t="s">
        <v>121</v>
      </c>
      <c r="BC104" s="80">
        <v>0.02</v>
      </c>
      <c r="BD104" s="80"/>
      <c r="BE104" s="45"/>
      <c r="BF104" s="45"/>
      <c r="BG104" s="45"/>
      <c r="BH104" s="45"/>
      <c r="BI104" s="194">
        <v>0.3</v>
      </c>
      <c r="BJ104" s="45">
        <v>27.3</v>
      </c>
      <c r="BK104" s="7">
        <v>72.7</v>
      </c>
      <c r="BL104" s="78">
        <f t="shared" si="56"/>
        <v>0.37551581843191195</v>
      </c>
      <c r="BM104" s="79">
        <v>0.1</v>
      </c>
      <c r="BN104" s="80">
        <f t="shared" si="62"/>
        <v>0.33112582781456956</v>
      </c>
      <c r="BO104" s="7" t="s">
        <v>121</v>
      </c>
      <c r="BP104" s="7">
        <v>6.9</v>
      </c>
      <c r="BQ104" s="48">
        <v>13.9</v>
      </c>
      <c r="BR104" s="81"/>
      <c r="BS104" s="80">
        <f t="shared" si="75"/>
        <v>86.2</v>
      </c>
      <c r="BT104" s="49">
        <v>96.2</v>
      </c>
      <c r="BU104" s="49">
        <v>11068</v>
      </c>
      <c r="BV104" s="80">
        <f t="shared" si="69"/>
        <v>3.7999999999999972</v>
      </c>
      <c r="BW104" s="561">
        <f t="shared" si="57"/>
        <v>67.66</v>
      </c>
      <c r="BX104" s="49">
        <v>59</v>
      </c>
      <c r="BY104" s="84">
        <f t="shared" si="70"/>
        <v>40.119999999999997</v>
      </c>
      <c r="BZ104" s="49">
        <v>27.2</v>
      </c>
      <c r="CA104" s="84">
        <f t="shared" si="71"/>
        <v>18.495999999999999</v>
      </c>
      <c r="CB104" s="49">
        <v>13.3</v>
      </c>
      <c r="CC104" s="84">
        <f t="shared" si="72"/>
        <v>9.0440000000000005</v>
      </c>
      <c r="CD104" s="84">
        <v>0.38</v>
      </c>
      <c r="CE104" s="82">
        <v>99.9</v>
      </c>
      <c r="CF104" s="82">
        <v>7586</v>
      </c>
      <c r="CG104" s="82">
        <v>99.9</v>
      </c>
      <c r="CH104" s="82">
        <v>5510</v>
      </c>
      <c r="CI104" s="82">
        <v>96.7</v>
      </c>
      <c r="CJ104" s="82">
        <v>99.5</v>
      </c>
      <c r="CK104" s="82">
        <v>6455</v>
      </c>
      <c r="CL104" s="45">
        <f t="shared" si="73"/>
        <v>2.1691176470588234</v>
      </c>
      <c r="CM104" s="7"/>
      <c r="CN104" s="7"/>
      <c r="CO104" s="618"/>
      <c r="CP104" s="13"/>
      <c r="CQ104" s="13"/>
      <c r="CR104" s="13"/>
      <c r="CS104" s="13"/>
      <c r="CT104" s="13"/>
      <c r="CU104" s="13"/>
      <c r="CV104" s="634"/>
      <c r="CW104" s="36"/>
      <c r="CX104" s="7"/>
      <c r="CY104" s="7"/>
      <c r="CZ104" s="7"/>
      <c r="DA104" s="7"/>
      <c r="DB104" s="111" t="s">
        <v>884</v>
      </c>
      <c r="DC104" s="201"/>
      <c r="DD104" s="122" t="s">
        <v>1093</v>
      </c>
      <c r="DE104" s="11"/>
      <c r="DF104" s="11"/>
      <c r="DG104" s="11"/>
      <c r="DH104" s="11"/>
      <c r="DI104" s="10" t="s">
        <v>297</v>
      </c>
      <c r="DJ104" t="s">
        <v>128</v>
      </c>
      <c r="DK104" s="9">
        <v>2</v>
      </c>
      <c r="DL104" s="7"/>
      <c r="DM104" s="7"/>
      <c r="DN104" s="7"/>
      <c r="DO104" s="7"/>
      <c r="DP104" s="7"/>
      <c r="DQ104" s="7"/>
      <c r="DR104" s="11">
        <v>2</v>
      </c>
      <c r="DS104" s="11" t="s">
        <v>38</v>
      </c>
      <c r="DT104" s="11">
        <v>370</v>
      </c>
      <c r="DU104" s="11">
        <v>1.4</v>
      </c>
      <c r="DV104" s="11">
        <v>98.6</v>
      </c>
      <c r="DW104" s="11" t="s">
        <v>38</v>
      </c>
      <c r="DX104" s="11" t="s">
        <v>38</v>
      </c>
      <c r="DY104" s="11" t="s">
        <v>38</v>
      </c>
      <c r="DZ104" s="11" t="s">
        <v>38</v>
      </c>
      <c r="EA104" s="11">
        <v>0</v>
      </c>
      <c r="EB104" s="7" t="s">
        <v>451</v>
      </c>
      <c r="EC104" s="114"/>
      <c r="ED104" s="114"/>
      <c r="EE104" s="114"/>
      <c r="EF104" s="114"/>
      <c r="EG104" s="114"/>
      <c r="EH104" s="114"/>
      <c r="EI104" s="114"/>
      <c r="EJ104" s="114"/>
      <c r="EK104" s="114"/>
      <c r="EL104" s="114"/>
      <c r="EM104" s="114"/>
      <c r="EN104" s="114"/>
      <c r="EO104" s="114"/>
      <c r="EP104" s="557"/>
      <c r="EQ104" s="114"/>
      <c r="ER104" s="485">
        <v>12151</v>
      </c>
      <c r="ES104" s="954">
        <v>75</v>
      </c>
      <c r="ET104" s="954">
        <v>2469</v>
      </c>
      <c r="EU104" s="954">
        <v>4000</v>
      </c>
      <c r="EV104" s="954">
        <v>40560</v>
      </c>
      <c r="EW104" s="954">
        <v>2211</v>
      </c>
      <c r="EX104" s="715">
        <f t="shared" si="58"/>
        <v>298.92719999999997</v>
      </c>
      <c r="EY104" s="959">
        <f t="shared" si="59"/>
        <v>3587.1263999999996</v>
      </c>
      <c r="EZ104" s="557"/>
      <c r="FA104" s="557"/>
      <c r="FB104" s="557"/>
      <c r="FC104" s="557"/>
      <c r="FD104" s="592"/>
      <c r="FE104" s="592"/>
      <c r="FF104" s="592"/>
      <c r="FG104" s="716"/>
      <c r="FH104" s="975"/>
      <c r="FI104" s="612"/>
      <c r="FJ104" s="616"/>
      <c r="FK104" s="553"/>
      <c r="FL104" s="114"/>
      <c r="FM104" s="7"/>
      <c r="FN104" s="145">
        <f t="shared" si="74"/>
        <v>0.29799999999999999</v>
      </c>
      <c r="FO104" s="114"/>
      <c r="FP104" s="43">
        <f t="shared" si="60"/>
        <v>89.550425273390033</v>
      </c>
      <c r="FQ104" s="146">
        <f t="shared" si="61"/>
        <v>0.29892719999999995</v>
      </c>
      <c r="FR104" s="114"/>
      <c r="FS104" s="114"/>
      <c r="FT104" s="114"/>
      <c r="FU104" s="114"/>
      <c r="FV104" s="114"/>
      <c r="FW104" s="114"/>
      <c r="FX104" s="557"/>
      <c r="FY104" s="989"/>
      <c r="FZ104" s="550"/>
      <c r="GA104" s="550"/>
      <c r="GB104" s="550"/>
      <c r="GC104" s="554"/>
      <c r="GD104" s="554"/>
      <c r="GE104" s="554"/>
      <c r="GF104" s="554"/>
      <c r="GG104" s="554"/>
      <c r="GH104" s="554"/>
      <c r="GI104" s="554"/>
      <c r="GJ104" s="554"/>
      <c r="GK104" s="554"/>
      <c r="GL104" s="554"/>
      <c r="GM104" s="554"/>
      <c r="GN104" s="554"/>
      <c r="GO104" s="554"/>
      <c r="GP104" s="554"/>
      <c r="GQ104" s="554"/>
      <c r="GR104" s="554"/>
      <c r="GS104" s="554"/>
      <c r="GT104" s="554"/>
      <c r="GU104" s="554"/>
      <c r="GV104" s="554"/>
      <c r="GW104" s="554"/>
      <c r="GX104" s="554"/>
      <c r="GY104" s="554"/>
      <c r="GZ104" s="554"/>
      <c r="HA104" s="554"/>
      <c r="HB104" s="554"/>
      <c r="HC104" s="554"/>
      <c r="HD104" s="554"/>
      <c r="HE104" s="554"/>
      <c r="HF104" s="554"/>
      <c r="HG104" s="554"/>
      <c r="HH104" s="554"/>
      <c r="HI104" s="554"/>
      <c r="HJ104" s="554"/>
      <c r="HK104" s="554"/>
      <c r="HL104" s="554"/>
      <c r="HM104" s="554"/>
      <c r="HN104" s="554"/>
      <c r="HO104" s="554"/>
      <c r="HP104" s="554"/>
      <c r="HQ104" s="554"/>
      <c r="HR104" s="554"/>
      <c r="HS104" s="554"/>
      <c r="HT104" s="554"/>
      <c r="HU104" s="554"/>
      <c r="HV104" s="554"/>
      <c r="HW104" s="554"/>
    </row>
    <row r="105" spans="1:231" x14ac:dyDescent="0.3">
      <c r="A105" s="7">
        <v>13</v>
      </c>
      <c r="B105" s="7">
        <f>COUNTIFS($D$3:D105,D105,$F$3:F105,F105)</f>
        <v>1</v>
      </c>
      <c r="C105" s="14">
        <v>12177</v>
      </c>
      <c r="D105" s="328" t="s">
        <v>1036</v>
      </c>
      <c r="E105" s="17" t="s">
        <v>1037</v>
      </c>
      <c r="F105" s="17">
        <v>440107433</v>
      </c>
      <c r="G105" s="11">
        <f t="shared" si="63"/>
        <v>76</v>
      </c>
      <c r="H105" s="17" t="s">
        <v>1038</v>
      </c>
      <c r="I105" s="469" t="s">
        <v>511</v>
      </c>
      <c r="J105" s="380" t="s">
        <v>35</v>
      </c>
      <c r="K105" s="17" t="s">
        <v>36</v>
      </c>
      <c r="L105" s="11">
        <v>8</v>
      </c>
      <c r="M105" s="17" t="s">
        <v>653</v>
      </c>
      <c r="N105" s="17" t="s">
        <v>38</v>
      </c>
      <c r="O105" s="11"/>
      <c r="P105" s="11" t="s">
        <v>568</v>
      </c>
      <c r="Q105" s="381"/>
      <c r="R105" s="381"/>
      <c r="S105" s="17"/>
      <c r="T105" s="471" t="s">
        <v>441</v>
      </c>
      <c r="U105" s="471"/>
      <c r="V105" s="472" t="s">
        <v>500</v>
      </c>
      <c r="W105" s="448"/>
      <c r="X105" s="472"/>
      <c r="Y105" s="473"/>
      <c r="Z105" s="596"/>
      <c r="AA105" s="550" t="s">
        <v>443</v>
      </c>
      <c r="AB105" s="11"/>
      <c r="AC105" s="556">
        <v>273</v>
      </c>
      <c r="AD105" s="556">
        <v>2000</v>
      </c>
      <c r="AE105" s="554"/>
      <c r="AF105" s="554"/>
      <c r="AG105" s="554" t="s">
        <v>128</v>
      </c>
      <c r="AH105" s="556">
        <v>150</v>
      </c>
      <c r="AK105" s="37"/>
      <c r="AL105" s="7"/>
      <c r="AM105" s="7"/>
      <c r="AN105" s="7"/>
      <c r="AO105" s="934">
        <v>23.1</v>
      </c>
      <c r="AP105" s="39">
        <v>72.2</v>
      </c>
      <c r="AQ105" s="40">
        <v>4.4000000000000004</v>
      </c>
      <c r="AR105" s="41">
        <f t="shared" si="64"/>
        <v>99.700000000000017</v>
      </c>
      <c r="AS105" s="42">
        <f t="shared" si="65"/>
        <v>0.31994459833795014</v>
      </c>
      <c r="AT105" s="43">
        <f t="shared" si="66"/>
        <v>1.4077562326869808</v>
      </c>
      <c r="AU105" s="44">
        <f t="shared" si="67"/>
        <v>0.30156657963446476</v>
      </c>
      <c r="AV105" s="45">
        <v>18.757200000000001</v>
      </c>
      <c r="AW105" s="45">
        <f t="shared" si="68"/>
        <v>81.2</v>
      </c>
      <c r="AX105" s="46">
        <v>3.1878000000000002</v>
      </c>
      <c r="AY105" s="45">
        <v>13.8</v>
      </c>
      <c r="AZ105" s="7" t="s">
        <v>121</v>
      </c>
      <c r="BA105" s="235">
        <v>22</v>
      </c>
      <c r="BB105" s="48" t="s">
        <v>121</v>
      </c>
      <c r="BC105" s="80">
        <v>0.1</v>
      </c>
      <c r="BD105" s="80"/>
      <c r="BE105" s="45"/>
      <c r="BF105" s="45"/>
      <c r="BG105" s="45"/>
      <c r="BH105" s="45"/>
      <c r="BI105" s="194">
        <v>1.1000000000000001</v>
      </c>
      <c r="BJ105" s="45">
        <v>24.9</v>
      </c>
      <c r="BK105" s="7">
        <v>75.099999999999994</v>
      </c>
      <c r="BL105" s="78">
        <f t="shared" si="56"/>
        <v>0.33155792276964047</v>
      </c>
      <c r="BM105" s="79">
        <v>0.6</v>
      </c>
      <c r="BN105" s="80">
        <f t="shared" si="62"/>
        <v>2.5974025974025974</v>
      </c>
      <c r="BO105" s="7" t="s">
        <v>121</v>
      </c>
      <c r="BP105" s="7">
        <v>32.299999999999997</v>
      </c>
      <c r="BQ105" s="48">
        <v>47.3</v>
      </c>
      <c r="BR105" s="81"/>
      <c r="BS105" s="80">
        <f t="shared" si="75"/>
        <v>66.7</v>
      </c>
      <c r="BT105" s="49">
        <v>94.6</v>
      </c>
      <c r="BU105" s="49">
        <v>8363</v>
      </c>
      <c r="BV105" s="80">
        <f t="shared" si="69"/>
        <v>5.4000000000000057</v>
      </c>
      <c r="BW105" s="561">
        <f t="shared" si="57"/>
        <v>71.766800000000003</v>
      </c>
      <c r="BX105" s="49">
        <v>32</v>
      </c>
      <c r="BY105" s="84">
        <f t="shared" si="70"/>
        <v>23.103999999999999</v>
      </c>
      <c r="BZ105" s="49">
        <v>34.700000000000003</v>
      </c>
      <c r="CA105" s="84">
        <f t="shared" si="71"/>
        <v>25.0534</v>
      </c>
      <c r="CB105" s="49">
        <v>32.700000000000003</v>
      </c>
      <c r="CC105" s="84">
        <f t="shared" si="72"/>
        <v>23.609400000000004</v>
      </c>
      <c r="CD105" s="84">
        <v>1.2</v>
      </c>
      <c r="CE105" s="82">
        <v>99.6</v>
      </c>
      <c r="CF105" s="82">
        <v>5891</v>
      </c>
      <c r="CG105" s="82">
        <v>98.8</v>
      </c>
      <c r="CH105" s="82">
        <v>4176</v>
      </c>
      <c r="CI105" s="82">
        <v>94</v>
      </c>
      <c r="CJ105" s="82">
        <v>97.5</v>
      </c>
      <c r="CK105" s="82">
        <v>3989</v>
      </c>
      <c r="CL105" s="45">
        <f t="shared" si="73"/>
        <v>0.9221902017291066</v>
      </c>
      <c r="CM105" s="7"/>
      <c r="CN105" s="7"/>
      <c r="CO105" s="618"/>
      <c r="CP105" s="13"/>
      <c r="CQ105" s="13"/>
      <c r="CR105" s="13"/>
      <c r="CS105" s="13"/>
      <c r="CT105" s="13"/>
      <c r="CU105" s="13"/>
      <c r="CV105" s="634"/>
      <c r="CW105" s="36"/>
      <c r="CX105" s="7"/>
      <c r="CY105" s="7"/>
      <c r="CZ105" s="121">
        <v>3</v>
      </c>
      <c r="DA105" s="7"/>
      <c r="DB105" s="111" t="s">
        <v>884</v>
      </c>
      <c r="DC105" s="201"/>
      <c r="DD105" s="122" t="s">
        <v>994</v>
      </c>
      <c r="DE105" s="11"/>
      <c r="DF105" s="11"/>
      <c r="DG105" s="11"/>
      <c r="DH105" s="11"/>
      <c r="DI105" s="10" t="s">
        <v>297</v>
      </c>
      <c r="DJ105" t="s">
        <v>128</v>
      </c>
      <c r="DK105" s="9">
        <v>2</v>
      </c>
      <c r="DL105" s="7"/>
      <c r="DM105" s="7"/>
      <c r="DN105" s="7"/>
      <c r="DO105" s="7"/>
      <c r="DP105" s="7"/>
      <c r="DQ105" s="7"/>
      <c r="DR105" s="11" t="s">
        <v>38</v>
      </c>
      <c r="DS105" s="11" t="s">
        <v>38</v>
      </c>
      <c r="DT105" s="11">
        <v>500</v>
      </c>
      <c r="DU105" s="11">
        <v>14</v>
      </c>
      <c r="DV105" s="11">
        <v>86</v>
      </c>
      <c r="DW105" s="11" t="s">
        <v>38</v>
      </c>
      <c r="DX105" s="11" t="s">
        <v>38</v>
      </c>
      <c r="DY105" s="11" t="s">
        <v>38</v>
      </c>
      <c r="DZ105" s="11" t="s">
        <v>38</v>
      </c>
      <c r="EA105" s="11">
        <v>0</v>
      </c>
      <c r="EB105" s="7" t="s">
        <v>451</v>
      </c>
      <c r="EC105" s="114"/>
      <c r="ED105" s="114"/>
      <c r="EE105" s="114"/>
      <c r="EF105" s="114"/>
      <c r="EG105" s="114"/>
      <c r="EH105" s="114"/>
      <c r="EI105" s="114"/>
      <c r="EJ105" s="114"/>
      <c r="EK105" s="114"/>
      <c r="EL105" s="114"/>
      <c r="EM105" s="114"/>
      <c r="EN105" s="114"/>
      <c r="EO105" s="114"/>
      <c r="EP105" s="557"/>
      <c r="EQ105" s="114"/>
      <c r="ER105" s="485">
        <v>12177</v>
      </c>
      <c r="ES105" s="954">
        <v>75</v>
      </c>
      <c r="ET105" s="954">
        <v>55628</v>
      </c>
      <c r="EU105" s="954">
        <v>8012</v>
      </c>
      <c r="EV105" s="954">
        <v>40560</v>
      </c>
      <c r="EW105" s="954">
        <v>3882</v>
      </c>
      <c r="EX105" s="715">
        <f t="shared" si="58"/>
        <v>262.03015476784822</v>
      </c>
      <c r="EY105" s="959">
        <f t="shared" si="59"/>
        <v>2096.2412381427857</v>
      </c>
      <c r="EZ105" s="557"/>
      <c r="FA105" s="557"/>
      <c r="FB105" s="557"/>
      <c r="FC105" s="557"/>
      <c r="FD105" s="592"/>
      <c r="FE105" s="592"/>
      <c r="FF105" s="592"/>
      <c r="FG105" s="716"/>
      <c r="FH105" s="975"/>
      <c r="FI105" s="612"/>
      <c r="FJ105" s="616"/>
      <c r="FK105" s="553"/>
      <c r="FL105" s="114"/>
      <c r="FM105" s="7"/>
      <c r="FN105" s="145">
        <f t="shared" si="74"/>
        <v>0.27300000000000002</v>
      </c>
      <c r="FO105" s="114"/>
      <c r="FP105" s="43">
        <f t="shared" si="60"/>
        <v>6.9785000359531173</v>
      </c>
      <c r="FQ105" s="146">
        <f t="shared" si="61"/>
        <v>0.26203015476784819</v>
      </c>
      <c r="FR105" s="114"/>
      <c r="FS105" s="114"/>
      <c r="FT105" s="114"/>
      <c r="FU105" s="114"/>
      <c r="FV105" s="114"/>
      <c r="FW105" s="114"/>
      <c r="FX105" s="557"/>
      <c r="FY105" s="989"/>
      <c r="FZ105" s="550"/>
      <c r="GA105" s="550"/>
      <c r="GB105" s="550"/>
      <c r="GC105" s="554"/>
      <c r="GD105" s="554"/>
      <c r="GE105" s="554"/>
      <c r="GF105" s="554"/>
      <c r="GG105" s="554"/>
      <c r="GH105" s="554"/>
      <c r="GI105" s="554"/>
      <c r="GJ105" s="554"/>
      <c r="GK105" s="554"/>
      <c r="GL105" s="554"/>
      <c r="GM105" s="554"/>
      <c r="GN105" s="554"/>
      <c r="GO105" s="554"/>
      <c r="GP105" s="554"/>
      <c r="GQ105" s="554"/>
      <c r="GR105" s="554"/>
      <c r="GS105" s="554"/>
      <c r="GT105" s="554"/>
      <c r="GU105" s="554"/>
      <c r="GV105" s="554"/>
      <c r="GW105" s="554"/>
      <c r="GX105" s="554"/>
      <c r="GY105" s="554"/>
      <c r="GZ105" s="554"/>
      <c r="HA105" s="554"/>
      <c r="HB105" s="554"/>
      <c r="HC105" s="554"/>
      <c r="HD105" s="554"/>
      <c r="HE105" s="554"/>
      <c r="HF105" s="554"/>
      <c r="HG105" s="554"/>
      <c r="HH105" s="554"/>
      <c r="HI105" s="554"/>
      <c r="HJ105" s="554"/>
      <c r="HK105" s="554"/>
      <c r="HL105" s="554"/>
      <c r="HM105" s="554"/>
      <c r="HN105" s="554"/>
      <c r="HO105" s="554"/>
      <c r="HP105" s="554"/>
      <c r="HQ105" s="554"/>
      <c r="HR105" s="554"/>
      <c r="HS105" s="554"/>
      <c r="HT105" s="554"/>
      <c r="HU105" s="554"/>
      <c r="HV105" s="554"/>
      <c r="HW105" s="554"/>
    </row>
    <row r="106" spans="1:231" x14ac:dyDescent="0.3">
      <c r="A106" s="7">
        <v>17</v>
      </c>
      <c r="B106" s="7">
        <f>COUNTIFS($D$3:D106,D106,$F$3:F106,F106)</f>
        <v>1</v>
      </c>
      <c r="C106" s="14">
        <v>12189</v>
      </c>
      <c r="D106" s="328" t="s">
        <v>1183</v>
      </c>
      <c r="E106" s="17" t="s">
        <v>456</v>
      </c>
      <c r="F106" s="17">
        <v>475303161</v>
      </c>
      <c r="G106" s="11">
        <f t="shared" si="63"/>
        <v>73</v>
      </c>
      <c r="H106" s="17" t="s">
        <v>1184</v>
      </c>
      <c r="I106" s="469" t="s">
        <v>511</v>
      </c>
      <c r="J106" s="380" t="s">
        <v>35</v>
      </c>
      <c r="K106" s="17" t="s">
        <v>36</v>
      </c>
      <c r="L106" s="11">
        <v>18</v>
      </c>
      <c r="M106" s="17">
        <v>1</v>
      </c>
      <c r="N106" s="17" t="s">
        <v>38</v>
      </c>
      <c r="O106" s="11"/>
      <c r="P106" s="11" t="s">
        <v>568</v>
      </c>
      <c r="Q106" s="381"/>
      <c r="R106" s="381"/>
      <c r="S106" s="17"/>
      <c r="T106" s="471" t="s">
        <v>441</v>
      </c>
      <c r="U106" s="471"/>
      <c r="V106" s="472" t="s">
        <v>500</v>
      </c>
      <c r="W106" s="448"/>
      <c r="X106" s="472"/>
      <c r="Y106" s="473"/>
      <c r="Z106" s="596"/>
      <c r="AA106" s="550" t="s">
        <v>691</v>
      </c>
      <c r="AB106" s="11"/>
      <c r="AC106" s="556">
        <v>105</v>
      </c>
      <c r="AD106" s="556">
        <v>1800</v>
      </c>
      <c r="AE106" s="554"/>
      <c r="AF106" s="554"/>
      <c r="AG106" s="554" t="s">
        <v>444</v>
      </c>
      <c r="AH106" s="556">
        <v>150</v>
      </c>
      <c r="AK106" s="37"/>
      <c r="AL106" s="7"/>
      <c r="AM106" s="7"/>
      <c r="AN106" s="7"/>
      <c r="AO106" s="934">
        <v>23.2</v>
      </c>
      <c r="AP106" s="39">
        <v>65.900000000000006</v>
      </c>
      <c r="AQ106" s="40">
        <v>10</v>
      </c>
      <c r="AR106" s="41">
        <f t="shared" si="64"/>
        <v>99.100000000000009</v>
      </c>
      <c r="AS106" s="42">
        <f t="shared" si="65"/>
        <v>0.35204855842185123</v>
      </c>
      <c r="AT106" s="43">
        <f t="shared" si="66"/>
        <v>3.5204855842185125</v>
      </c>
      <c r="AU106" s="44">
        <f t="shared" si="67"/>
        <v>0.30566534914360999</v>
      </c>
      <c r="AV106" s="45">
        <v>15.845599999999999</v>
      </c>
      <c r="AW106" s="45">
        <f t="shared" si="68"/>
        <v>68.3</v>
      </c>
      <c r="AX106" s="46">
        <v>6.194399999999999</v>
      </c>
      <c r="AY106" s="45">
        <v>26.7</v>
      </c>
      <c r="AZ106" s="7" t="s">
        <v>121</v>
      </c>
      <c r="BA106" s="235">
        <v>19</v>
      </c>
      <c r="BB106" s="48" t="s">
        <v>121</v>
      </c>
      <c r="BC106" s="80">
        <v>0.4</v>
      </c>
      <c r="BD106" s="80"/>
      <c r="BE106" s="45"/>
      <c r="BF106" s="45"/>
      <c r="BG106" s="45"/>
      <c r="BH106" s="45"/>
      <c r="BI106" s="194">
        <v>1.8</v>
      </c>
      <c r="BJ106" s="45">
        <v>44.5</v>
      </c>
      <c r="BK106" s="7">
        <v>55.5</v>
      </c>
      <c r="BL106" s="195">
        <f t="shared" si="56"/>
        <v>0.80180180180180183</v>
      </c>
      <c r="BM106" s="79">
        <v>0.3</v>
      </c>
      <c r="BN106" s="80">
        <f t="shared" si="62"/>
        <v>1.2931034482758621</v>
      </c>
      <c r="BO106" s="7" t="s">
        <v>121</v>
      </c>
      <c r="BP106" s="7">
        <v>26.8</v>
      </c>
      <c r="BQ106" s="48">
        <v>41.1</v>
      </c>
      <c r="BR106" s="81"/>
      <c r="BS106" s="80">
        <f t="shared" si="75"/>
        <v>77.300000000000011</v>
      </c>
      <c r="BT106" s="49">
        <v>95.8</v>
      </c>
      <c r="BU106" s="49">
        <v>9418</v>
      </c>
      <c r="BV106" s="80">
        <f t="shared" si="69"/>
        <v>4.2000000000000028</v>
      </c>
      <c r="BW106" s="561">
        <f t="shared" si="57"/>
        <v>65.57050000000001</v>
      </c>
      <c r="BX106" s="49">
        <v>60.7</v>
      </c>
      <c r="BY106" s="84">
        <f t="shared" si="70"/>
        <v>40.001300000000008</v>
      </c>
      <c r="BZ106" s="49">
        <v>16.600000000000001</v>
      </c>
      <c r="CA106" s="84">
        <f t="shared" si="71"/>
        <v>10.939400000000003</v>
      </c>
      <c r="CB106" s="49">
        <v>22.2</v>
      </c>
      <c r="CC106" s="84">
        <f t="shared" si="72"/>
        <v>14.629799999999999</v>
      </c>
      <c r="CD106" s="84">
        <v>0.51</v>
      </c>
      <c r="CE106" s="82">
        <v>99.8</v>
      </c>
      <c r="CF106" s="82">
        <v>10194</v>
      </c>
      <c r="CG106" s="82">
        <v>99.5</v>
      </c>
      <c r="CH106" s="82">
        <v>7225</v>
      </c>
      <c r="CI106" s="82">
        <v>95.7</v>
      </c>
      <c r="CJ106" s="82">
        <v>98.8</v>
      </c>
      <c r="CK106" s="82">
        <v>8087</v>
      </c>
      <c r="CL106" s="45">
        <f t="shared" si="73"/>
        <v>3.6566265060240961</v>
      </c>
      <c r="CM106" s="7"/>
      <c r="CN106" s="7"/>
      <c r="CO106" s="618"/>
      <c r="CP106" s="13"/>
      <c r="CQ106" s="13"/>
      <c r="CR106" s="13"/>
      <c r="CS106" s="13"/>
      <c r="CT106" s="13"/>
      <c r="CU106" s="13"/>
      <c r="CV106" s="634"/>
      <c r="CW106" s="36"/>
      <c r="CX106" s="7"/>
      <c r="CY106" s="7"/>
      <c r="CZ106" s="121">
        <v>3</v>
      </c>
      <c r="DA106" s="7"/>
      <c r="DB106" s="111" t="s">
        <v>17</v>
      </c>
      <c r="DC106" s="201"/>
      <c r="DD106" s="122" t="s">
        <v>1161</v>
      </c>
      <c r="DE106" s="11"/>
      <c r="DF106" s="11"/>
      <c r="DG106" s="11"/>
      <c r="DH106" s="11"/>
      <c r="DI106" s="10" t="s">
        <v>294</v>
      </c>
      <c r="DJ106" t="s">
        <v>444</v>
      </c>
      <c r="DK106" s="9">
        <v>2</v>
      </c>
      <c r="DL106" s="7"/>
      <c r="DM106" s="7"/>
      <c r="DN106" s="7"/>
      <c r="DO106" s="7"/>
      <c r="DP106" s="7"/>
      <c r="DQ106" s="7"/>
      <c r="DR106" s="11">
        <v>2.4</v>
      </c>
      <c r="DS106" s="11" t="s">
        <v>38</v>
      </c>
      <c r="DT106" s="11">
        <v>116</v>
      </c>
      <c r="DU106" s="11">
        <v>1.7</v>
      </c>
      <c r="DV106" s="11">
        <v>98.3</v>
      </c>
      <c r="DW106" s="11" t="s">
        <v>38</v>
      </c>
      <c r="DX106" s="11" t="s">
        <v>38</v>
      </c>
      <c r="DY106" s="11" t="s">
        <v>38</v>
      </c>
      <c r="DZ106" s="11" t="s">
        <v>38</v>
      </c>
      <c r="EA106" s="11">
        <v>0</v>
      </c>
      <c r="EB106" s="7" t="s">
        <v>451</v>
      </c>
      <c r="EC106" s="114"/>
      <c r="ED106" s="114"/>
      <c r="EE106" s="114"/>
      <c r="EF106" s="114"/>
      <c r="EG106" s="114"/>
      <c r="EH106" s="114"/>
      <c r="EI106" s="114"/>
      <c r="EJ106" s="114"/>
      <c r="EK106" s="114"/>
      <c r="EL106" s="114"/>
      <c r="EM106" s="114"/>
      <c r="EN106" s="114"/>
      <c r="EO106" s="114"/>
      <c r="EP106" s="557"/>
      <c r="EQ106" s="114"/>
      <c r="ER106" s="485">
        <v>12189</v>
      </c>
      <c r="ES106" s="954">
        <v>75</v>
      </c>
      <c r="ET106" s="954">
        <v>12169</v>
      </c>
      <c r="EU106" s="954">
        <v>12000</v>
      </c>
      <c r="EV106" s="954">
        <v>40560</v>
      </c>
      <c r="EW106" s="954">
        <v>2193</v>
      </c>
      <c r="EX106" s="715">
        <f t="shared" si="58"/>
        <v>98.831199999999995</v>
      </c>
      <c r="EY106" s="959">
        <f t="shared" si="59"/>
        <v>1778.9615999999999</v>
      </c>
      <c r="EZ106" s="557"/>
      <c r="FA106" s="557"/>
      <c r="FB106" s="557"/>
      <c r="FC106" s="557"/>
      <c r="FD106" s="592"/>
      <c r="FE106" s="592"/>
      <c r="FF106" s="592"/>
      <c r="FG106" s="716"/>
      <c r="FH106" s="975"/>
      <c r="FI106" s="612"/>
      <c r="FJ106" s="616"/>
      <c r="FK106" s="553"/>
      <c r="FL106" s="114"/>
      <c r="FM106" s="7"/>
      <c r="FN106" s="145">
        <f t="shared" si="74"/>
        <v>0.105</v>
      </c>
      <c r="FO106" s="114"/>
      <c r="FP106" s="43">
        <f t="shared" si="60"/>
        <v>18.021201413427562</v>
      </c>
      <c r="FQ106" s="146">
        <f t="shared" si="61"/>
        <v>9.8831199999999994E-2</v>
      </c>
      <c r="FR106" s="114"/>
      <c r="FS106" s="114"/>
      <c r="FT106" s="114"/>
      <c r="FU106" s="114"/>
      <c r="FV106" s="114"/>
      <c r="FW106" s="114"/>
      <c r="FX106" s="557"/>
      <c r="FY106" s="989"/>
      <c r="FZ106" s="550"/>
      <c r="GA106" s="550"/>
      <c r="GB106" s="550"/>
      <c r="GC106" s="554"/>
      <c r="GD106" s="554"/>
      <c r="GE106" s="554"/>
      <c r="GF106" s="554"/>
      <c r="GG106" s="554"/>
      <c r="GH106" s="554"/>
      <c r="GI106" s="554"/>
      <c r="GJ106" s="554"/>
      <c r="GK106" s="554"/>
      <c r="GL106" s="554"/>
      <c r="GM106" s="554"/>
      <c r="GN106" s="554"/>
      <c r="GO106" s="554"/>
      <c r="GP106" s="554"/>
      <c r="GQ106" s="554"/>
      <c r="GR106" s="554"/>
      <c r="GS106" s="554"/>
      <c r="GT106" s="554"/>
      <c r="GU106" s="554"/>
      <c r="GV106" s="554"/>
      <c r="GW106" s="554"/>
      <c r="GX106" s="554"/>
      <c r="GY106" s="554"/>
      <c r="GZ106" s="554"/>
      <c r="HA106" s="554"/>
      <c r="HB106" s="554"/>
      <c r="HC106" s="554"/>
      <c r="HD106" s="554"/>
      <c r="HE106" s="554"/>
      <c r="HF106" s="554"/>
      <c r="HG106" s="554"/>
      <c r="HH106" s="554"/>
      <c r="HI106" s="554"/>
      <c r="HJ106" s="554"/>
      <c r="HK106" s="554"/>
      <c r="HL106" s="554"/>
      <c r="HM106" s="554"/>
      <c r="HN106" s="554"/>
      <c r="HO106" s="554"/>
      <c r="HP106" s="554"/>
      <c r="HQ106" s="554"/>
      <c r="HR106" s="554"/>
      <c r="HS106" s="554"/>
      <c r="HT106" s="554"/>
      <c r="HU106" s="554"/>
      <c r="HV106" s="554"/>
      <c r="HW106" s="554"/>
    </row>
    <row r="107" spans="1:231" x14ac:dyDescent="0.3">
      <c r="A107" s="7">
        <v>21</v>
      </c>
      <c r="B107" s="7">
        <f>COUNTIFS($D$3:D107,D107,$F$3:F107,F107)</f>
        <v>1</v>
      </c>
      <c r="C107" s="14">
        <v>12229</v>
      </c>
      <c r="D107" s="328" t="s">
        <v>978</v>
      </c>
      <c r="E107" s="17" t="s">
        <v>636</v>
      </c>
      <c r="F107" s="17">
        <v>5609202258</v>
      </c>
      <c r="G107" s="11">
        <f t="shared" si="63"/>
        <v>64</v>
      </c>
      <c r="H107" s="17" t="s">
        <v>979</v>
      </c>
      <c r="I107" s="469" t="s">
        <v>980</v>
      </c>
      <c r="J107" s="380" t="s">
        <v>35</v>
      </c>
      <c r="K107" s="17" t="s">
        <v>36</v>
      </c>
      <c r="L107" s="11">
        <v>7</v>
      </c>
      <c r="M107" s="565">
        <v>2</v>
      </c>
      <c r="N107" s="565" t="s">
        <v>38</v>
      </c>
      <c r="O107" s="550"/>
      <c r="P107" s="11" t="s">
        <v>568</v>
      </c>
      <c r="Q107" s="381"/>
      <c r="R107" s="381"/>
      <c r="S107" s="17"/>
      <c r="T107" s="471" t="s">
        <v>441</v>
      </c>
      <c r="U107" s="471"/>
      <c r="V107" s="472" t="s">
        <v>500</v>
      </c>
      <c r="W107" s="448"/>
      <c r="X107" s="472"/>
      <c r="Y107" s="473"/>
      <c r="Z107" s="596"/>
      <c r="AA107" s="550" t="s">
        <v>443</v>
      </c>
      <c r="AB107" s="11"/>
      <c r="AC107" s="556">
        <v>84</v>
      </c>
      <c r="AD107" s="556">
        <v>600</v>
      </c>
      <c r="AE107" s="554"/>
      <c r="AF107" s="554"/>
      <c r="AG107" s="554" t="s">
        <v>444</v>
      </c>
      <c r="AH107" s="556">
        <v>50</v>
      </c>
      <c r="AK107" s="37"/>
      <c r="AL107" s="7"/>
      <c r="AM107" s="7"/>
      <c r="AN107" s="7"/>
      <c r="AO107" s="934">
        <v>20.2</v>
      </c>
      <c r="AP107" s="39">
        <v>76.599999999999994</v>
      </c>
      <c r="AQ107" s="40">
        <v>2.5</v>
      </c>
      <c r="AR107" s="41">
        <f t="shared" si="64"/>
        <v>99.3</v>
      </c>
      <c r="AS107" s="42">
        <f t="shared" si="65"/>
        <v>0.26370757180156656</v>
      </c>
      <c r="AT107" s="43">
        <f t="shared" si="66"/>
        <v>0.65926892950391647</v>
      </c>
      <c r="AU107" s="44">
        <f t="shared" si="67"/>
        <v>0.25537294563843238</v>
      </c>
      <c r="AV107" s="45">
        <v>15.311599999999999</v>
      </c>
      <c r="AW107" s="45">
        <f t="shared" si="68"/>
        <v>75.8</v>
      </c>
      <c r="AX107" s="46">
        <v>3.8783999999999996</v>
      </c>
      <c r="AY107" s="45">
        <v>19.2</v>
      </c>
      <c r="AZ107" s="7" t="s">
        <v>121</v>
      </c>
      <c r="BA107" s="235">
        <v>10.3</v>
      </c>
      <c r="BB107" s="48" t="s">
        <v>121</v>
      </c>
      <c r="BC107" s="80">
        <v>0.02</v>
      </c>
      <c r="BD107" s="80"/>
      <c r="BE107" s="45"/>
      <c r="BF107" s="45"/>
      <c r="BG107" s="45"/>
      <c r="BH107" s="45"/>
      <c r="BI107" s="194">
        <v>0.4</v>
      </c>
      <c r="BJ107" s="45">
        <v>45.6</v>
      </c>
      <c r="BK107" s="7">
        <v>54.4</v>
      </c>
      <c r="BL107" s="195">
        <f t="shared" si="56"/>
        <v>0.83823529411764708</v>
      </c>
      <c r="BM107" s="79">
        <v>0.2</v>
      </c>
      <c r="BN107" s="80">
        <f t="shared" si="62"/>
        <v>0.99009900990099009</v>
      </c>
      <c r="BO107" s="7" t="s">
        <v>121</v>
      </c>
      <c r="BP107" s="7">
        <v>21.9</v>
      </c>
      <c r="BQ107" s="48">
        <v>25</v>
      </c>
      <c r="BR107" s="81"/>
      <c r="BS107" s="80">
        <f t="shared" si="75"/>
        <v>53.9</v>
      </c>
      <c r="BT107" s="49">
        <v>95.1</v>
      </c>
      <c r="BU107" s="49">
        <v>10934</v>
      </c>
      <c r="BV107" s="80">
        <f t="shared" si="69"/>
        <v>4.9000000000000057</v>
      </c>
      <c r="BW107" s="80">
        <f t="shared" si="57"/>
        <v>75.910599999999988</v>
      </c>
      <c r="BX107" s="49">
        <v>24.5</v>
      </c>
      <c r="BY107" s="84">
        <f t="shared" si="70"/>
        <v>18.766999999999999</v>
      </c>
      <c r="BZ107" s="49">
        <v>29.4</v>
      </c>
      <c r="CA107" s="84">
        <f t="shared" si="71"/>
        <v>22.520399999999995</v>
      </c>
      <c r="CB107" s="49">
        <v>45.2</v>
      </c>
      <c r="CC107" s="84">
        <f t="shared" si="72"/>
        <v>34.623200000000004</v>
      </c>
      <c r="CD107" s="84">
        <v>0.28000000000000003</v>
      </c>
      <c r="CE107" s="82">
        <v>99.8</v>
      </c>
      <c r="CF107" s="82">
        <v>6338</v>
      </c>
      <c r="CG107" s="82">
        <v>98</v>
      </c>
      <c r="CH107" s="82">
        <v>4660</v>
      </c>
      <c r="CI107" s="82">
        <v>89.1</v>
      </c>
      <c r="CJ107" s="82">
        <v>94.4</v>
      </c>
      <c r="CK107" s="82">
        <v>3765</v>
      </c>
      <c r="CL107" s="45">
        <f t="shared" si="73"/>
        <v>0.83333333333333337</v>
      </c>
      <c r="CM107" s="7"/>
      <c r="CN107" s="7"/>
      <c r="CO107" s="618"/>
      <c r="CP107" s="13"/>
      <c r="CQ107" s="13"/>
      <c r="CR107" s="13"/>
      <c r="CS107" s="13"/>
      <c r="CT107" s="13"/>
      <c r="CU107" s="13"/>
      <c r="CV107" s="634"/>
      <c r="CW107" s="36"/>
      <c r="CX107" s="7"/>
      <c r="CY107" s="7"/>
      <c r="CZ107" s="7"/>
      <c r="DA107" s="7"/>
      <c r="DB107" s="111" t="s">
        <v>884</v>
      </c>
      <c r="DC107" s="201"/>
      <c r="DD107" s="122" t="s">
        <v>993</v>
      </c>
      <c r="DE107" s="11"/>
      <c r="DF107" s="11"/>
      <c r="DG107" s="11"/>
      <c r="DH107" s="11"/>
      <c r="DI107" s="10" t="s">
        <v>297</v>
      </c>
      <c r="DJ107" t="s">
        <v>444</v>
      </c>
      <c r="DK107" s="9">
        <v>2</v>
      </c>
      <c r="DL107" s="7"/>
      <c r="DM107" s="7"/>
      <c r="DN107" s="7"/>
      <c r="DO107" s="7"/>
      <c r="DP107" s="7"/>
      <c r="DQ107" s="7"/>
      <c r="DR107" s="11" t="s">
        <v>38</v>
      </c>
      <c r="DS107" s="11" t="s">
        <v>38</v>
      </c>
      <c r="DT107" s="11">
        <v>209</v>
      </c>
      <c r="DU107" s="11">
        <v>19.100000000000001</v>
      </c>
      <c r="DV107" s="11">
        <v>80.900000000000006</v>
      </c>
      <c r="DW107" s="11" t="s">
        <v>38</v>
      </c>
      <c r="DX107" s="11" t="s">
        <v>38</v>
      </c>
      <c r="DY107" s="11" t="s">
        <v>38</v>
      </c>
      <c r="DZ107" s="11" t="s">
        <v>38</v>
      </c>
      <c r="EA107" s="11">
        <v>0</v>
      </c>
      <c r="EB107" s="7" t="s">
        <v>451</v>
      </c>
      <c r="EC107" s="114"/>
      <c r="ED107" s="114"/>
      <c r="EE107" s="114"/>
      <c r="EF107" s="114"/>
      <c r="EG107" s="114"/>
      <c r="EH107" s="114"/>
      <c r="EI107" s="114"/>
      <c r="EJ107" s="114"/>
      <c r="EK107" s="114"/>
      <c r="EL107" s="114"/>
      <c r="EM107" s="114"/>
      <c r="EN107" s="114"/>
      <c r="EO107" s="114"/>
      <c r="EP107" s="557"/>
      <c r="EQ107" s="114"/>
      <c r="ER107" s="485">
        <v>12229</v>
      </c>
      <c r="ES107" s="954">
        <v>75</v>
      </c>
      <c r="ET107" s="954">
        <v>15300</v>
      </c>
      <c r="EU107" s="954">
        <v>16000</v>
      </c>
      <c r="EV107" s="954">
        <v>40560</v>
      </c>
      <c r="EW107" s="954">
        <v>2512</v>
      </c>
      <c r="EX107" s="715">
        <f t="shared" si="58"/>
        <v>84.905600000000007</v>
      </c>
      <c r="EY107" s="959">
        <f t="shared" si="59"/>
        <v>594.33920000000001</v>
      </c>
      <c r="EZ107" s="557"/>
      <c r="FA107" s="557"/>
      <c r="FB107" s="557"/>
      <c r="FC107" s="557"/>
      <c r="FD107" s="592"/>
      <c r="FE107" s="592"/>
      <c r="FF107" s="592"/>
      <c r="FG107" s="716"/>
      <c r="FH107" s="975"/>
      <c r="FI107" s="612"/>
      <c r="FJ107" s="616"/>
      <c r="FK107" s="553"/>
      <c r="FL107" s="114"/>
      <c r="FM107" s="7"/>
      <c r="FN107" s="145">
        <f t="shared" si="74"/>
        <v>8.4000000000000005E-2</v>
      </c>
      <c r="FO107" s="114"/>
      <c r="FP107" s="43">
        <f t="shared" si="60"/>
        <v>16.41830065359477</v>
      </c>
      <c r="FQ107" s="146">
        <f t="shared" si="61"/>
        <v>8.4905600000000012E-2</v>
      </c>
      <c r="FR107" s="114"/>
      <c r="FS107" s="114"/>
      <c r="FT107" s="114"/>
      <c r="FU107" s="114"/>
      <c r="FV107" s="114"/>
      <c r="FW107" s="114"/>
      <c r="FX107" s="557"/>
      <c r="FY107" s="989"/>
      <c r="FZ107" s="550"/>
      <c r="GA107" s="11"/>
      <c r="GB107" s="550"/>
      <c r="GC107" s="554"/>
      <c r="GD107" s="554"/>
      <c r="GE107" s="554"/>
      <c r="GF107" s="554"/>
      <c r="GG107" s="554"/>
      <c r="GH107" s="554"/>
      <c r="GI107" s="554"/>
      <c r="GJ107" s="554"/>
      <c r="GK107" s="554"/>
      <c r="GL107" s="554"/>
      <c r="GM107" s="554"/>
      <c r="GN107" s="554"/>
      <c r="GO107" s="554"/>
      <c r="GP107" s="554"/>
      <c r="GQ107" s="554"/>
      <c r="GR107" s="554"/>
      <c r="GS107" s="554"/>
      <c r="GT107" s="554"/>
      <c r="GU107" s="554"/>
      <c r="GV107" s="554"/>
      <c r="GW107" s="554"/>
      <c r="GX107" s="554"/>
      <c r="GY107" s="554"/>
      <c r="GZ107" s="554"/>
      <c r="HA107" s="554"/>
      <c r="HB107" s="554"/>
      <c r="HC107" s="554"/>
      <c r="HD107" s="554"/>
      <c r="HE107" s="554"/>
      <c r="HF107" s="554"/>
      <c r="HG107" s="554"/>
      <c r="HH107" s="554"/>
      <c r="HI107" s="554"/>
      <c r="HJ107" s="554"/>
      <c r="HK107" s="554"/>
      <c r="HL107" s="554"/>
      <c r="HM107" s="554"/>
      <c r="HN107" s="554"/>
      <c r="HO107" s="554"/>
      <c r="HP107" s="554"/>
      <c r="HQ107" s="554"/>
      <c r="HR107" s="554"/>
      <c r="HS107" s="554"/>
      <c r="HT107" s="554"/>
      <c r="HU107" s="554"/>
      <c r="HV107" s="554"/>
      <c r="HW107" s="554"/>
    </row>
    <row r="108" spans="1:231" x14ac:dyDescent="0.3">
      <c r="A108" s="7">
        <v>27</v>
      </c>
      <c r="B108" s="7">
        <f>COUNTIFS($D$3:D108,D108,$F$3:F108,F108)</f>
        <v>1</v>
      </c>
      <c r="C108" s="14">
        <v>12256</v>
      </c>
      <c r="D108" s="328" t="s">
        <v>876</v>
      </c>
      <c r="E108" s="17" t="s">
        <v>636</v>
      </c>
      <c r="F108" s="17">
        <v>450416416</v>
      </c>
      <c r="G108" s="11">
        <f t="shared" si="63"/>
        <v>75</v>
      </c>
      <c r="H108" s="17" t="s">
        <v>877</v>
      </c>
      <c r="I108" s="469" t="s">
        <v>878</v>
      </c>
      <c r="J108" s="380" t="s">
        <v>35</v>
      </c>
      <c r="K108" s="17" t="s">
        <v>36</v>
      </c>
      <c r="L108" s="11">
        <v>35</v>
      </c>
      <c r="M108" s="17">
        <v>10</v>
      </c>
      <c r="N108" s="17" t="s">
        <v>879</v>
      </c>
      <c r="O108" s="11"/>
      <c r="P108" s="11" t="s">
        <v>723</v>
      </c>
      <c r="Q108" s="381"/>
      <c r="R108" s="381"/>
      <c r="S108" s="17"/>
      <c r="T108" s="471" t="s">
        <v>441</v>
      </c>
      <c r="U108" s="471"/>
      <c r="V108" s="472" t="s">
        <v>500</v>
      </c>
      <c r="W108" s="448"/>
      <c r="X108" s="472"/>
      <c r="Y108" s="473"/>
      <c r="Z108" s="596"/>
      <c r="AA108" s="550" t="s">
        <v>443</v>
      </c>
      <c r="AB108" s="11"/>
      <c r="AC108" s="556">
        <v>180</v>
      </c>
      <c r="AD108" s="556">
        <v>6300</v>
      </c>
      <c r="AE108" s="554"/>
      <c r="AF108" s="554"/>
      <c r="AG108" s="554" t="s">
        <v>883</v>
      </c>
      <c r="AH108" s="556">
        <v>450</v>
      </c>
      <c r="AK108" s="37"/>
      <c r="AL108" s="7"/>
      <c r="AM108" s="7"/>
      <c r="AN108" s="7"/>
      <c r="AO108" s="934">
        <v>1.8</v>
      </c>
      <c r="AP108" s="39">
        <v>94.8</v>
      </c>
      <c r="AQ108" s="40">
        <v>2.7</v>
      </c>
      <c r="AR108" s="41">
        <f t="shared" si="64"/>
        <v>99.3</v>
      </c>
      <c r="AS108" s="42">
        <f t="shared" si="65"/>
        <v>1.8987341772151899E-2</v>
      </c>
      <c r="AT108" s="43">
        <f t="shared" si="66"/>
        <v>5.1265822784810129E-2</v>
      </c>
      <c r="AU108" s="44">
        <f t="shared" si="67"/>
        <v>1.8461538461538463E-2</v>
      </c>
      <c r="AV108" s="45">
        <v>1.3086000000000002</v>
      </c>
      <c r="AW108" s="45">
        <f t="shared" si="68"/>
        <v>72.7</v>
      </c>
      <c r="AX108" s="46">
        <v>0.40139999999999998</v>
      </c>
      <c r="AY108" s="45">
        <v>22.3</v>
      </c>
      <c r="AZ108" s="7" t="s">
        <v>121</v>
      </c>
      <c r="BA108" s="235" t="s">
        <v>121</v>
      </c>
      <c r="BB108" s="48" t="s">
        <v>121</v>
      </c>
      <c r="BC108" s="80">
        <v>0</v>
      </c>
      <c r="BD108" s="80"/>
      <c r="BE108" s="45"/>
      <c r="BF108" s="45"/>
      <c r="BG108" s="45"/>
      <c r="BH108" s="45"/>
      <c r="BI108" s="194" t="s">
        <v>121</v>
      </c>
      <c r="BJ108" s="45" t="s">
        <v>121</v>
      </c>
      <c r="BK108" s="7" t="s">
        <v>121</v>
      </c>
      <c r="BL108" s="195" t="s">
        <v>121</v>
      </c>
      <c r="BM108" s="79">
        <v>0</v>
      </c>
      <c r="BN108" s="80">
        <f t="shared" si="62"/>
        <v>0</v>
      </c>
      <c r="BO108" s="7" t="s">
        <v>121</v>
      </c>
      <c r="BP108" s="7" t="s">
        <v>121</v>
      </c>
      <c r="BQ108" s="48" t="s">
        <v>121</v>
      </c>
      <c r="BR108" s="81"/>
      <c r="BS108" s="80">
        <f t="shared" si="75"/>
        <v>95.899999999999991</v>
      </c>
      <c r="BT108" s="49">
        <v>79.5</v>
      </c>
      <c r="BU108" s="49">
        <v>8781</v>
      </c>
      <c r="BV108" s="80">
        <f t="shared" si="69"/>
        <v>20.5</v>
      </c>
      <c r="BW108" s="561">
        <f t="shared" si="57"/>
        <v>94.136399999999995</v>
      </c>
      <c r="BX108" s="49">
        <v>91.8</v>
      </c>
      <c r="BY108" s="84">
        <f t="shared" si="70"/>
        <v>87.026399999999995</v>
      </c>
      <c r="BZ108" s="49">
        <v>4.0999999999999996</v>
      </c>
      <c r="CA108" s="84">
        <f t="shared" si="71"/>
        <v>3.8867999999999996</v>
      </c>
      <c r="CB108" s="49">
        <v>3.4</v>
      </c>
      <c r="CC108" s="84">
        <f t="shared" si="72"/>
        <v>3.2231999999999998</v>
      </c>
      <c r="CD108" s="84">
        <v>4.8000000000000001E-2</v>
      </c>
      <c r="CE108" s="82">
        <v>93.1</v>
      </c>
      <c r="CF108" s="82">
        <v>8137</v>
      </c>
      <c r="CG108" s="82">
        <v>65</v>
      </c>
      <c r="CH108" s="82">
        <v>2557</v>
      </c>
      <c r="CI108" s="82">
        <v>37.6</v>
      </c>
      <c r="CJ108" s="82">
        <v>89.8</v>
      </c>
      <c r="CK108" s="82">
        <v>7773</v>
      </c>
      <c r="CL108" s="45">
        <f t="shared" si="73"/>
        <v>22.390243902439025</v>
      </c>
      <c r="CM108" s="7"/>
      <c r="CN108" s="7"/>
      <c r="CO108" s="618"/>
      <c r="CP108" s="13"/>
      <c r="CQ108" s="13"/>
      <c r="CR108" s="13"/>
      <c r="CS108" s="13"/>
      <c r="CT108" s="13"/>
      <c r="CU108" s="13"/>
      <c r="CV108" s="634"/>
      <c r="CW108" s="36"/>
      <c r="CX108" s="7"/>
      <c r="CY108" s="7"/>
      <c r="CZ108" s="7"/>
      <c r="DA108" s="7"/>
      <c r="DB108" s="111" t="s">
        <v>884</v>
      </c>
      <c r="DC108" s="201"/>
      <c r="DD108" s="122" t="s">
        <v>885</v>
      </c>
      <c r="DE108" s="11"/>
      <c r="DF108" s="11"/>
      <c r="DG108" s="11"/>
      <c r="DH108" s="11"/>
      <c r="DI108" s="10" t="s">
        <v>297</v>
      </c>
      <c r="DJ108" t="s">
        <v>883</v>
      </c>
      <c r="DK108" s="7">
        <v>3</v>
      </c>
      <c r="DL108" s="7"/>
      <c r="DM108" s="7"/>
      <c r="DN108" s="7"/>
      <c r="DO108" s="7"/>
      <c r="DP108" s="7"/>
      <c r="DQ108" s="7"/>
      <c r="DR108" s="11" t="s">
        <v>38</v>
      </c>
      <c r="DS108" s="11" t="s">
        <v>38</v>
      </c>
      <c r="DT108" s="11">
        <v>387</v>
      </c>
      <c r="DU108" s="11">
        <v>57.4</v>
      </c>
      <c r="DV108" s="11">
        <v>42.6</v>
      </c>
      <c r="DW108" s="11" t="s">
        <v>38</v>
      </c>
      <c r="DX108" s="11" t="s">
        <v>38</v>
      </c>
      <c r="DY108" s="11" t="s">
        <v>38</v>
      </c>
      <c r="DZ108" s="11" t="s">
        <v>38</v>
      </c>
      <c r="EA108" s="11">
        <v>0</v>
      </c>
      <c r="EB108" s="7" t="s">
        <v>451</v>
      </c>
      <c r="EC108" s="114"/>
      <c r="ED108" s="114"/>
      <c r="EE108" s="114"/>
      <c r="EF108" s="114"/>
      <c r="EG108" s="114"/>
      <c r="EH108" s="114"/>
      <c r="EI108" s="114"/>
      <c r="EJ108" s="114"/>
      <c r="EK108" s="114"/>
      <c r="EL108" s="114"/>
      <c r="EM108" s="114"/>
      <c r="EN108" s="114"/>
      <c r="EO108" s="114"/>
      <c r="EP108" s="557"/>
      <c r="EQ108" s="114"/>
      <c r="ER108" s="485">
        <v>12256</v>
      </c>
      <c r="ES108" s="954">
        <v>75</v>
      </c>
      <c r="ET108" s="954">
        <v>30027</v>
      </c>
      <c r="EU108" s="954">
        <v>8000</v>
      </c>
      <c r="EV108" s="954">
        <v>40560</v>
      </c>
      <c r="EW108" s="954">
        <v>2828</v>
      </c>
      <c r="EX108" s="715">
        <f t="shared" si="58"/>
        <v>191.1728</v>
      </c>
      <c r="EY108" s="959">
        <f t="shared" si="59"/>
        <v>6691.0479999999998</v>
      </c>
      <c r="EZ108" s="557"/>
      <c r="FA108" s="557"/>
      <c r="FB108" s="557"/>
      <c r="FC108" s="557"/>
      <c r="FD108" s="592"/>
      <c r="FE108" s="592"/>
      <c r="FF108" s="592"/>
      <c r="FG108" s="716"/>
      <c r="FH108" s="975"/>
      <c r="FI108" s="612"/>
      <c r="FJ108" s="616"/>
      <c r="FK108" s="553"/>
      <c r="FL108" s="114"/>
      <c r="FM108" s="7"/>
      <c r="FN108" s="145">
        <f t="shared" si="74"/>
        <v>0.18</v>
      </c>
      <c r="FO108" s="114"/>
      <c r="FP108" s="43">
        <f t="shared" si="60"/>
        <v>9.4181902954008052</v>
      </c>
      <c r="FQ108" s="146">
        <f t="shared" si="61"/>
        <v>0.1911728</v>
      </c>
      <c r="FR108" s="114"/>
      <c r="FS108" s="114"/>
      <c r="FT108" s="114"/>
      <c r="FU108" s="114"/>
      <c r="FV108" s="114"/>
      <c r="FW108" s="114"/>
      <c r="FX108" s="557"/>
      <c r="FY108" s="989"/>
      <c r="FZ108" s="550"/>
      <c r="GA108" s="11"/>
      <c r="GB108" s="550"/>
      <c r="GC108" s="554"/>
      <c r="GD108" s="554"/>
      <c r="GE108" s="554"/>
      <c r="GF108" s="554"/>
      <c r="GG108" s="554"/>
      <c r="GH108" s="554"/>
      <c r="GI108" s="554"/>
      <c r="GJ108" s="554"/>
      <c r="GK108" s="554"/>
      <c r="GL108" s="554"/>
      <c r="GM108" s="554"/>
      <c r="GN108" s="554"/>
      <c r="GO108" s="554"/>
      <c r="GP108" s="554"/>
      <c r="GQ108" s="554"/>
      <c r="GR108" s="554"/>
      <c r="GS108" s="554"/>
      <c r="GT108" s="554"/>
      <c r="GU108" s="554"/>
      <c r="GV108" s="554"/>
      <c r="GW108" s="554"/>
      <c r="GX108" s="554"/>
      <c r="GY108" s="554"/>
      <c r="GZ108" s="554"/>
      <c r="HA108" s="554"/>
      <c r="HB108" s="554"/>
      <c r="HC108" s="554"/>
      <c r="HD108" s="554"/>
      <c r="HE108" s="554"/>
      <c r="HF108" s="554"/>
      <c r="HG108" s="554"/>
      <c r="HH108" s="554"/>
      <c r="HI108" s="554"/>
      <c r="HJ108" s="554"/>
      <c r="HK108" s="554"/>
      <c r="HL108" s="554"/>
      <c r="HM108" s="554"/>
      <c r="HN108" s="554"/>
      <c r="HO108" s="554"/>
      <c r="HP108" s="554"/>
      <c r="HQ108" s="554"/>
      <c r="HR108" s="554"/>
      <c r="HS108" s="554"/>
      <c r="HT108" s="554"/>
      <c r="HU108" s="554"/>
      <c r="HV108" s="554"/>
      <c r="HW108" s="554"/>
    </row>
    <row r="109" spans="1:231" x14ac:dyDescent="0.3">
      <c r="A109" s="7">
        <v>30</v>
      </c>
      <c r="B109" s="7">
        <f>COUNTIFS($D$3:D109,D109,$F$3:F109,F109)</f>
        <v>2</v>
      </c>
      <c r="C109" s="14">
        <v>12263</v>
      </c>
      <c r="D109" s="328" t="s">
        <v>1139</v>
      </c>
      <c r="E109" s="17" t="s">
        <v>1140</v>
      </c>
      <c r="F109" s="17">
        <v>6404271181</v>
      </c>
      <c r="G109" s="11">
        <f t="shared" si="63"/>
        <v>56</v>
      </c>
      <c r="H109" s="17" t="s">
        <v>721</v>
      </c>
      <c r="I109" s="469" t="s">
        <v>1238</v>
      </c>
      <c r="J109" s="380" t="s">
        <v>35</v>
      </c>
      <c r="K109" s="17" t="s">
        <v>36</v>
      </c>
      <c r="L109" s="11">
        <v>19</v>
      </c>
      <c r="M109" s="17">
        <v>2</v>
      </c>
      <c r="N109" s="17" t="s">
        <v>38</v>
      </c>
      <c r="O109" s="11"/>
      <c r="P109" s="11" t="s">
        <v>723</v>
      </c>
      <c r="Q109" s="381"/>
      <c r="R109" s="381"/>
      <c r="S109" s="17"/>
      <c r="T109" s="471" t="s">
        <v>441</v>
      </c>
      <c r="U109" s="471"/>
      <c r="V109" s="472" t="s">
        <v>500</v>
      </c>
      <c r="W109" s="448"/>
      <c r="X109" s="472"/>
      <c r="Y109" s="473"/>
      <c r="Z109" s="893"/>
      <c r="AA109" s="48" t="s">
        <v>443</v>
      </c>
      <c r="AB109" s="11"/>
      <c r="AC109" s="785">
        <v>85</v>
      </c>
      <c r="AD109" s="785">
        <v>1600</v>
      </c>
      <c r="AE109" s="345"/>
      <c r="AF109" s="345"/>
      <c r="AG109" s="345" t="s">
        <v>444</v>
      </c>
      <c r="AH109" s="37">
        <v>150</v>
      </c>
      <c r="AK109" s="37"/>
      <c r="AL109" s="7"/>
      <c r="AM109" s="7"/>
      <c r="AN109" s="7"/>
      <c r="AO109" s="934">
        <v>31.2</v>
      </c>
      <c r="AP109" s="39">
        <v>63.9</v>
      </c>
      <c r="AQ109" s="40">
        <v>3.2</v>
      </c>
      <c r="AR109" s="41">
        <f t="shared" si="64"/>
        <v>98.3</v>
      </c>
      <c r="AS109" s="42">
        <f t="shared" si="65"/>
        <v>0.48826291079812206</v>
      </c>
      <c r="AT109" s="43">
        <f t="shared" si="66"/>
        <v>1.5624413145539906</v>
      </c>
      <c r="AU109" s="44">
        <f t="shared" si="67"/>
        <v>0.46497764530551416</v>
      </c>
      <c r="AV109" s="45">
        <v>25.74</v>
      </c>
      <c r="AW109" s="45">
        <f t="shared" si="68"/>
        <v>82.5</v>
      </c>
      <c r="AX109" s="46">
        <v>3.9</v>
      </c>
      <c r="AY109" s="45">
        <v>12.5</v>
      </c>
      <c r="AZ109" s="7" t="s">
        <v>121</v>
      </c>
      <c r="BA109" s="235">
        <v>16.7</v>
      </c>
      <c r="BB109" s="48" t="s">
        <v>121</v>
      </c>
      <c r="BC109" s="80">
        <v>0.2</v>
      </c>
      <c r="BD109" s="80"/>
      <c r="BE109" s="45"/>
      <c r="BF109" s="45"/>
      <c r="BG109" s="45"/>
      <c r="BH109" s="45"/>
      <c r="BI109" s="194">
        <v>0.1</v>
      </c>
      <c r="BJ109" s="45">
        <v>32.9</v>
      </c>
      <c r="BK109" s="7">
        <v>67.099999999999994</v>
      </c>
      <c r="BL109" s="78">
        <f t="shared" ref="BL109:BL116" si="76">BJ109/BK109</f>
        <v>0.49031296572280181</v>
      </c>
      <c r="BM109" s="79">
        <v>0.5</v>
      </c>
      <c r="BN109" s="80">
        <f t="shared" si="62"/>
        <v>1.6025641025641026</v>
      </c>
      <c r="BO109" s="7" t="s">
        <v>121</v>
      </c>
      <c r="BP109" s="7">
        <v>36.5</v>
      </c>
      <c r="BQ109" s="48">
        <v>33.799999999999997</v>
      </c>
      <c r="BR109" s="81"/>
      <c r="BS109" s="80">
        <f t="shared" si="75"/>
        <v>49.7</v>
      </c>
      <c r="BT109" s="49">
        <v>89.1</v>
      </c>
      <c r="BU109" s="49">
        <v>6614</v>
      </c>
      <c r="BV109" s="80">
        <f t="shared" si="69"/>
        <v>10.900000000000006</v>
      </c>
      <c r="BW109" s="561">
        <f t="shared" si="57"/>
        <v>63.772199999999998</v>
      </c>
      <c r="BX109" s="49">
        <v>25</v>
      </c>
      <c r="BY109" s="84">
        <f t="shared" si="70"/>
        <v>15.975</v>
      </c>
      <c r="BZ109" s="49">
        <v>24.7</v>
      </c>
      <c r="CA109" s="84">
        <f t="shared" si="71"/>
        <v>15.783299999999999</v>
      </c>
      <c r="CB109" s="49">
        <v>50.1</v>
      </c>
      <c r="CC109" s="84">
        <f t="shared" si="72"/>
        <v>32.0139</v>
      </c>
      <c r="CD109" s="84">
        <v>0.84</v>
      </c>
      <c r="CE109" s="82">
        <v>98.6</v>
      </c>
      <c r="CF109" s="82">
        <v>5493</v>
      </c>
      <c r="CG109" s="82">
        <v>95.4</v>
      </c>
      <c r="CH109" s="82">
        <v>3333</v>
      </c>
      <c r="CI109" s="82">
        <v>64</v>
      </c>
      <c r="CJ109" s="82">
        <v>80.400000000000006</v>
      </c>
      <c r="CK109" s="82">
        <v>2793</v>
      </c>
      <c r="CL109" s="45">
        <f t="shared" si="73"/>
        <v>1.0121457489878543</v>
      </c>
      <c r="CM109" s="7"/>
      <c r="CN109" s="7"/>
      <c r="CO109" s="618"/>
      <c r="CP109" s="13"/>
      <c r="CQ109" s="13"/>
      <c r="CR109" s="13"/>
      <c r="CS109" s="13"/>
      <c r="CT109" s="13"/>
      <c r="CU109" s="13"/>
      <c r="CV109" s="634"/>
      <c r="CW109" s="36"/>
      <c r="CX109" s="7"/>
      <c r="CY109" s="7"/>
      <c r="CZ109" s="7"/>
      <c r="DA109" s="7"/>
      <c r="DB109" s="111" t="s">
        <v>884</v>
      </c>
      <c r="DC109" s="201"/>
      <c r="DD109" s="122" t="s">
        <v>1146</v>
      </c>
      <c r="DE109" s="11"/>
      <c r="DF109" s="11"/>
      <c r="DG109" s="11"/>
      <c r="DH109" s="11"/>
      <c r="DI109" s="10" t="s">
        <v>297</v>
      </c>
      <c r="DJ109" t="s">
        <v>444</v>
      </c>
      <c r="DK109" s="9">
        <v>2</v>
      </c>
      <c r="DL109" s="7"/>
      <c r="DM109" s="7"/>
      <c r="DN109" s="7"/>
      <c r="DO109" s="7"/>
      <c r="DP109" s="7"/>
      <c r="DQ109" s="7"/>
      <c r="DR109" s="11" t="s">
        <v>38</v>
      </c>
      <c r="DS109" s="11" t="s">
        <v>38</v>
      </c>
      <c r="DT109" s="11">
        <v>106</v>
      </c>
      <c r="DU109" s="11">
        <v>17</v>
      </c>
      <c r="DV109" s="11">
        <v>83</v>
      </c>
      <c r="DW109" s="11" t="s">
        <v>38</v>
      </c>
      <c r="DX109" s="11" t="s">
        <v>38</v>
      </c>
      <c r="DY109" s="11" t="s">
        <v>38</v>
      </c>
      <c r="DZ109" s="11" t="s">
        <v>38</v>
      </c>
      <c r="EA109" s="11">
        <v>0</v>
      </c>
      <c r="EB109" s="7" t="s">
        <v>451</v>
      </c>
      <c r="EC109" s="114"/>
      <c r="ED109" s="114"/>
      <c r="EE109" s="114"/>
      <c r="EF109" s="114"/>
      <c r="EG109" s="114"/>
      <c r="EH109" s="114"/>
      <c r="EI109" s="114"/>
      <c r="EJ109" s="114"/>
      <c r="EK109" s="114"/>
      <c r="EL109" s="114"/>
      <c r="EM109" s="114"/>
      <c r="EN109" s="114"/>
      <c r="EO109" s="114"/>
      <c r="EP109" s="557"/>
      <c r="EQ109" s="114"/>
      <c r="ER109" s="485">
        <v>12263</v>
      </c>
      <c r="ES109" s="762">
        <v>75</v>
      </c>
      <c r="ET109" s="762">
        <v>28763</v>
      </c>
      <c r="EU109" s="762">
        <v>16000</v>
      </c>
      <c r="EV109" s="762">
        <v>40560</v>
      </c>
      <c r="EW109" s="954">
        <v>2498</v>
      </c>
      <c r="EX109" s="715">
        <f t="shared" si="58"/>
        <v>84.432400000000001</v>
      </c>
      <c r="EY109" s="959">
        <f t="shared" si="59"/>
        <v>1604.2156</v>
      </c>
      <c r="EZ109" s="117"/>
      <c r="FA109" s="117"/>
      <c r="FB109" s="117"/>
      <c r="FC109" s="117"/>
      <c r="FD109" s="763"/>
      <c r="FE109" s="592"/>
      <c r="FF109" s="592"/>
      <c r="FG109" s="716"/>
      <c r="FH109" s="975"/>
      <c r="FI109" s="612"/>
      <c r="FJ109" s="616"/>
      <c r="FK109" s="783"/>
      <c r="FL109" s="114"/>
      <c r="FM109" s="7"/>
      <c r="FN109" s="145">
        <f t="shared" si="74"/>
        <v>8.5000000000000006E-2</v>
      </c>
      <c r="FO109" s="114"/>
      <c r="FP109" s="43">
        <f t="shared" si="60"/>
        <v>8.6847686263602544</v>
      </c>
      <c r="FQ109" s="146">
        <f t="shared" si="61"/>
        <v>8.4432400000000005E-2</v>
      </c>
      <c r="FR109" s="114"/>
      <c r="FS109" s="114"/>
      <c r="FT109" s="114"/>
      <c r="FU109" s="114"/>
      <c r="FV109" s="114"/>
      <c r="FW109" s="114"/>
      <c r="FX109" s="557"/>
      <c r="FY109" s="989"/>
      <c r="FZ109" s="550"/>
      <c r="GA109" s="20"/>
      <c r="GB109" s="550"/>
      <c r="GC109" s="554"/>
      <c r="GD109" s="554"/>
      <c r="GE109" s="554"/>
      <c r="GF109" s="554"/>
      <c r="GG109" s="554"/>
      <c r="GH109" s="554"/>
      <c r="GI109" s="554"/>
      <c r="GJ109" s="554"/>
      <c r="GK109" s="554"/>
      <c r="GL109" s="554"/>
      <c r="GM109" s="554"/>
      <c r="GN109" s="554"/>
      <c r="GO109" s="554"/>
      <c r="GP109" s="554"/>
      <c r="GQ109" s="554"/>
      <c r="GR109" s="554"/>
      <c r="GS109" s="554"/>
      <c r="GT109" s="554"/>
      <c r="GU109" s="554"/>
      <c r="GV109" s="554"/>
      <c r="GW109" s="554"/>
      <c r="GX109" s="554"/>
      <c r="GY109" s="554"/>
      <c r="GZ109" s="554"/>
      <c r="HA109" s="554"/>
      <c r="HB109" s="554"/>
      <c r="HC109" s="554"/>
      <c r="HD109" s="554"/>
      <c r="HE109" s="554"/>
      <c r="HF109" s="554"/>
      <c r="HG109" s="554"/>
      <c r="HH109" s="554"/>
      <c r="HI109" s="554"/>
      <c r="HJ109" s="554"/>
      <c r="HK109" s="554"/>
      <c r="HL109" s="554"/>
      <c r="HM109" s="554"/>
      <c r="HN109" s="554"/>
      <c r="HO109" s="554"/>
      <c r="HP109" s="554"/>
      <c r="HQ109" s="554"/>
      <c r="HR109" s="554"/>
      <c r="HS109" s="554"/>
      <c r="HT109" s="554"/>
      <c r="HU109" s="554"/>
      <c r="HV109" s="554"/>
      <c r="HW109" s="554"/>
    </row>
    <row r="110" spans="1:231" x14ac:dyDescent="0.3">
      <c r="A110" s="7">
        <v>31</v>
      </c>
      <c r="B110" s="7">
        <f>COUNTIFS($D$3:D110,D110,$F$3:F110,F110)</f>
        <v>1</v>
      </c>
      <c r="C110" s="14">
        <v>12268</v>
      </c>
      <c r="D110" s="328" t="s">
        <v>908</v>
      </c>
      <c r="E110" s="17" t="s">
        <v>909</v>
      </c>
      <c r="F110" s="17">
        <v>7962295308</v>
      </c>
      <c r="G110" s="11">
        <f t="shared" si="63"/>
        <v>41</v>
      </c>
      <c r="H110" s="17" t="s">
        <v>910</v>
      </c>
      <c r="I110" s="469" t="s">
        <v>432</v>
      </c>
      <c r="J110" s="380" t="s">
        <v>35</v>
      </c>
      <c r="K110" s="17" t="s">
        <v>36</v>
      </c>
      <c r="L110" s="11">
        <v>5</v>
      </c>
      <c r="M110" s="17">
        <v>1</v>
      </c>
      <c r="N110" s="17" t="s">
        <v>38</v>
      </c>
      <c r="O110" s="11"/>
      <c r="P110" s="11" t="s">
        <v>723</v>
      </c>
      <c r="Q110" s="381"/>
      <c r="R110" s="381"/>
      <c r="S110" s="17"/>
      <c r="T110" s="471" t="s">
        <v>441</v>
      </c>
      <c r="U110" s="471"/>
      <c r="V110" s="472" t="s">
        <v>500</v>
      </c>
      <c r="W110" s="448"/>
      <c r="X110" s="472"/>
      <c r="Y110" s="472"/>
      <c r="Z110" s="893"/>
      <c r="AA110" s="48" t="s">
        <v>691</v>
      </c>
      <c r="AB110" s="11"/>
      <c r="AC110" s="785">
        <v>300</v>
      </c>
      <c r="AD110" s="785">
        <v>1700</v>
      </c>
      <c r="AE110" s="345" t="s">
        <v>447</v>
      </c>
      <c r="AF110" s="345" t="s">
        <v>447</v>
      </c>
      <c r="AG110" s="345" t="s">
        <v>128</v>
      </c>
      <c r="AH110" s="556">
        <v>150</v>
      </c>
      <c r="AK110" s="37"/>
      <c r="AL110" s="7"/>
      <c r="AN110" s="7"/>
      <c r="AO110" s="934">
        <v>11.5</v>
      </c>
      <c r="AP110" s="39">
        <v>84.7</v>
      </c>
      <c r="AQ110" s="40">
        <v>3.4</v>
      </c>
      <c r="AR110" s="41">
        <f t="shared" si="64"/>
        <v>99.600000000000009</v>
      </c>
      <c r="AS110" s="42">
        <f t="shared" si="65"/>
        <v>0.13577331759149941</v>
      </c>
      <c r="AT110" s="43">
        <f t="shared" si="66"/>
        <v>0.46162927981109797</v>
      </c>
      <c r="AU110" s="44">
        <f t="shared" si="67"/>
        <v>0.13053348467650397</v>
      </c>
      <c r="AV110" s="45">
        <v>9.5680000000000014</v>
      </c>
      <c r="AW110" s="45">
        <f t="shared" si="68"/>
        <v>83.2</v>
      </c>
      <c r="AX110" s="46">
        <v>1.3570000000000002</v>
      </c>
      <c r="AY110" s="45">
        <v>11.8</v>
      </c>
      <c r="AZ110" s="7" t="s">
        <v>121</v>
      </c>
      <c r="BA110" s="235">
        <v>9.8000000000000007</v>
      </c>
      <c r="BB110" s="48" t="s">
        <v>121</v>
      </c>
      <c r="BC110" s="80">
        <v>0.03</v>
      </c>
      <c r="BD110" s="80"/>
      <c r="BE110" s="45"/>
      <c r="BF110" s="45"/>
      <c r="BG110" s="45"/>
      <c r="BH110" s="45"/>
      <c r="BI110" s="194">
        <v>0.9</v>
      </c>
      <c r="BJ110" s="45">
        <v>55.7</v>
      </c>
      <c r="BK110" s="7">
        <v>44.3</v>
      </c>
      <c r="BL110" s="195">
        <f t="shared" si="76"/>
        <v>1.2573363431151243</v>
      </c>
      <c r="BM110" s="79">
        <v>0.1</v>
      </c>
      <c r="BN110" s="80">
        <f t="shared" si="62"/>
        <v>0.86956521739130432</v>
      </c>
      <c r="BO110" s="7" t="s">
        <v>121</v>
      </c>
      <c r="BP110" s="7">
        <v>21.9</v>
      </c>
      <c r="BQ110" s="48">
        <v>17.5</v>
      </c>
      <c r="BR110" s="81"/>
      <c r="BS110" s="80">
        <f t="shared" si="75"/>
        <v>66.3</v>
      </c>
      <c r="BT110" s="49">
        <v>95.9</v>
      </c>
      <c r="BU110" s="49">
        <v>12090</v>
      </c>
      <c r="BV110" s="80">
        <f t="shared" si="69"/>
        <v>4.0999999999999943</v>
      </c>
      <c r="BW110" s="561">
        <f t="shared" ref="BW110:BW116" si="77">BY110+CA110+CC110</f>
        <v>84.530600000000007</v>
      </c>
      <c r="BX110" s="49">
        <v>30.4</v>
      </c>
      <c r="BY110" s="84">
        <f t="shared" si="70"/>
        <v>25.748800000000003</v>
      </c>
      <c r="BZ110" s="49">
        <v>35.9</v>
      </c>
      <c r="CA110" s="84">
        <f t="shared" si="71"/>
        <v>30.407299999999999</v>
      </c>
      <c r="CB110" s="49">
        <v>33.5</v>
      </c>
      <c r="CC110" s="84">
        <f t="shared" si="72"/>
        <v>28.374500000000001</v>
      </c>
      <c r="CD110" s="84"/>
      <c r="CE110" s="82">
        <v>99.3</v>
      </c>
      <c r="CF110" s="82">
        <v>4922</v>
      </c>
      <c r="CG110" s="82">
        <v>97.2</v>
      </c>
      <c r="CH110" s="82">
        <v>3663</v>
      </c>
      <c r="CI110" s="82">
        <v>86.8</v>
      </c>
      <c r="CJ110" s="82">
        <v>94.4</v>
      </c>
      <c r="CK110" s="82">
        <v>3489</v>
      </c>
      <c r="CL110" s="45">
        <f t="shared" si="73"/>
        <v>0.84679665738161558</v>
      </c>
      <c r="CM110" s="7"/>
      <c r="CN110" s="7"/>
      <c r="CO110" s="618"/>
      <c r="CP110" s="13"/>
      <c r="CQ110" s="13"/>
      <c r="CR110" s="13"/>
      <c r="CS110" s="13"/>
      <c r="CT110" s="13"/>
      <c r="CU110" s="13"/>
      <c r="CV110" s="634"/>
      <c r="CW110" s="36"/>
      <c r="CX110" s="7"/>
      <c r="CY110" s="7"/>
      <c r="CZ110" s="7"/>
      <c r="DA110" s="7"/>
      <c r="DB110" s="111" t="s">
        <v>17</v>
      </c>
      <c r="DC110" s="201"/>
      <c r="DD110" s="122" t="s">
        <v>896</v>
      </c>
      <c r="DE110" s="11"/>
      <c r="DF110" s="11"/>
      <c r="DG110" s="11"/>
      <c r="DH110" s="11"/>
      <c r="DI110" s="10" t="s">
        <v>294</v>
      </c>
      <c r="DJ110" t="s">
        <v>128</v>
      </c>
      <c r="DK110" s="9">
        <v>2</v>
      </c>
      <c r="DL110" s="7"/>
      <c r="DM110" s="7"/>
      <c r="DN110" s="7"/>
      <c r="DO110" s="7"/>
      <c r="DP110" s="7"/>
      <c r="DQ110" s="7"/>
      <c r="DR110" s="11" t="s">
        <v>38</v>
      </c>
      <c r="DS110" s="11" t="s">
        <v>38</v>
      </c>
      <c r="DT110" s="11">
        <v>487</v>
      </c>
      <c r="DU110" s="11">
        <v>9.9</v>
      </c>
      <c r="DV110" s="11">
        <v>90.1</v>
      </c>
      <c r="DW110" s="11" t="s">
        <v>38</v>
      </c>
      <c r="DX110" s="11" t="s">
        <v>38</v>
      </c>
      <c r="DY110" s="11" t="s">
        <v>38</v>
      </c>
      <c r="DZ110" s="11" t="s">
        <v>38</v>
      </c>
      <c r="EA110" s="11">
        <v>0</v>
      </c>
      <c r="EB110" s="7" t="s">
        <v>451</v>
      </c>
      <c r="EC110" s="114"/>
      <c r="ED110" s="114"/>
      <c r="EE110" s="114"/>
      <c r="EF110" s="114"/>
      <c r="EG110" s="114"/>
      <c r="EH110" s="114"/>
      <c r="EI110" s="114"/>
      <c r="EJ110" s="114"/>
      <c r="EK110" s="114"/>
      <c r="EL110" s="114"/>
      <c r="EM110" s="114"/>
      <c r="EN110" s="114"/>
      <c r="EO110" s="114"/>
      <c r="EP110" s="557"/>
      <c r="EQ110" s="114"/>
      <c r="ER110" s="485">
        <v>12268</v>
      </c>
      <c r="ES110" s="762">
        <v>75</v>
      </c>
      <c r="ET110" s="762">
        <v>3464</v>
      </c>
      <c r="EU110" s="762">
        <v>4000</v>
      </c>
      <c r="EV110" s="762">
        <v>40560</v>
      </c>
      <c r="EW110" s="954">
        <v>2235</v>
      </c>
      <c r="EX110" s="715">
        <f t="shared" si="58"/>
        <v>302.17199999999997</v>
      </c>
      <c r="EY110" s="959">
        <f t="shared" si="59"/>
        <v>1510.86</v>
      </c>
      <c r="EZ110" s="117"/>
      <c r="FA110" s="117"/>
      <c r="FB110" s="117"/>
      <c r="FC110" s="117"/>
      <c r="FD110" s="763"/>
      <c r="FE110" s="592"/>
      <c r="FF110" s="592"/>
      <c r="FG110" s="716"/>
      <c r="FH110" s="975"/>
      <c r="FI110" s="612"/>
      <c r="FJ110" s="616"/>
      <c r="FK110" s="783"/>
      <c r="FL110" s="114"/>
      <c r="FM110" s="7"/>
      <c r="FN110" s="145">
        <f t="shared" si="74"/>
        <v>0.3</v>
      </c>
      <c r="FO110" s="114"/>
      <c r="FP110" s="43">
        <f t="shared" si="60"/>
        <v>64.520785219399542</v>
      </c>
      <c r="FQ110" s="146">
        <f t="shared" si="61"/>
        <v>0.302172</v>
      </c>
      <c r="FR110" s="114"/>
      <c r="FS110" s="114"/>
      <c r="FT110" s="114"/>
      <c r="FU110" s="114"/>
      <c r="FV110" s="114"/>
      <c r="FW110" s="114"/>
      <c r="FX110" s="557"/>
      <c r="FY110" s="989"/>
      <c r="FZ110" s="550"/>
      <c r="GA110" s="11"/>
      <c r="GB110" s="550"/>
      <c r="GC110" s="554"/>
      <c r="GD110" s="554"/>
      <c r="GE110" s="554"/>
      <c r="GF110" s="554"/>
      <c r="GG110" s="554"/>
      <c r="GH110" s="554"/>
      <c r="GI110" s="554"/>
      <c r="GJ110" s="554"/>
      <c r="GK110" s="554"/>
      <c r="GL110" s="554"/>
      <c r="GM110" s="554"/>
      <c r="GN110" s="554"/>
      <c r="GO110" s="554"/>
      <c r="GP110" s="554"/>
      <c r="GQ110" s="554"/>
      <c r="GR110" s="554"/>
      <c r="GS110" s="554"/>
      <c r="GT110" s="554"/>
      <c r="GU110" s="554"/>
      <c r="GV110" s="554"/>
      <c r="GW110" s="554"/>
      <c r="GX110" s="554"/>
      <c r="GY110" s="554"/>
      <c r="GZ110" s="554"/>
      <c r="HA110" s="554"/>
      <c r="HB110" s="554"/>
      <c r="HC110" s="554"/>
      <c r="HD110" s="554"/>
      <c r="HE110" s="554"/>
      <c r="HF110" s="554"/>
      <c r="HG110" s="554"/>
      <c r="HH110" s="554"/>
      <c r="HI110" s="554"/>
      <c r="HJ110" s="554"/>
      <c r="HK110" s="554"/>
      <c r="HL110" s="554"/>
      <c r="HM110" s="554"/>
      <c r="HN110" s="554"/>
      <c r="HO110" s="554"/>
      <c r="HP110" s="554"/>
      <c r="HQ110" s="554"/>
      <c r="HR110" s="554"/>
      <c r="HS110" s="554"/>
      <c r="HT110" s="554"/>
      <c r="HU110" s="554"/>
      <c r="HV110" s="554"/>
      <c r="HW110" s="554"/>
    </row>
    <row r="111" spans="1:231" x14ac:dyDescent="0.3">
      <c r="A111" s="7">
        <v>32</v>
      </c>
      <c r="B111" s="7">
        <f>COUNTIFS($D$3:D111,D111,$F$3:F111,F111)</f>
        <v>1</v>
      </c>
      <c r="C111" s="14">
        <v>12274</v>
      </c>
      <c r="D111" s="328" t="s">
        <v>1301</v>
      </c>
      <c r="E111" s="17" t="s">
        <v>687</v>
      </c>
      <c r="F111" s="17">
        <v>7806095341</v>
      </c>
      <c r="G111" s="11">
        <f t="shared" si="63"/>
        <v>42</v>
      </c>
      <c r="H111" s="17" t="s">
        <v>851</v>
      </c>
      <c r="I111" s="469" t="s">
        <v>1302</v>
      </c>
      <c r="J111" s="380" t="s">
        <v>35</v>
      </c>
      <c r="K111" s="17" t="s">
        <v>36</v>
      </c>
      <c r="L111" s="11">
        <v>19</v>
      </c>
      <c r="M111" s="17" t="s">
        <v>434</v>
      </c>
      <c r="N111" s="17" t="s">
        <v>38</v>
      </c>
      <c r="O111" s="11"/>
      <c r="P111" s="11" t="s">
        <v>723</v>
      </c>
      <c r="Q111" s="381"/>
      <c r="R111" s="381"/>
      <c r="S111" s="17"/>
      <c r="T111" s="471" t="s">
        <v>441</v>
      </c>
      <c r="U111" s="471"/>
      <c r="V111" s="472" t="s">
        <v>500</v>
      </c>
      <c r="W111" s="448"/>
      <c r="X111" s="472"/>
      <c r="Y111" s="473"/>
      <c r="Z111" s="596"/>
      <c r="AA111" s="550" t="s">
        <v>691</v>
      </c>
      <c r="AB111" s="11"/>
      <c r="AC111" s="556">
        <v>101</v>
      </c>
      <c r="AD111" s="556">
        <v>1900</v>
      </c>
      <c r="AE111" s="554" t="s">
        <v>447</v>
      </c>
      <c r="AF111" s="554" t="s">
        <v>447</v>
      </c>
      <c r="AG111" s="554" t="s">
        <v>444</v>
      </c>
      <c r="AH111" s="37">
        <v>150</v>
      </c>
      <c r="AK111" s="37"/>
      <c r="AL111" s="7"/>
      <c r="AN111" s="7"/>
      <c r="AO111" s="934">
        <v>31.4</v>
      </c>
      <c r="AP111" s="39">
        <v>61</v>
      </c>
      <c r="AQ111" s="40">
        <v>5.9</v>
      </c>
      <c r="AR111" s="41">
        <f t="shared" si="64"/>
        <v>98.300000000000011</v>
      </c>
      <c r="AS111" s="42">
        <f t="shared" si="65"/>
        <v>0.51475409836065567</v>
      </c>
      <c r="AT111" s="43">
        <f t="shared" si="66"/>
        <v>3.0370491803278687</v>
      </c>
      <c r="AU111" s="44">
        <f t="shared" si="67"/>
        <v>0.46935724962630787</v>
      </c>
      <c r="AV111" s="45">
        <v>25.8736</v>
      </c>
      <c r="AW111" s="45">
        <f t="shared" si="68"/>
        <v>82.4</v>
      </c>
      <c r="AX111" s="46">
        <v>3.9563999999999999</v>
      </c>
      <c r="AY111" s="45">
        <v>12.6</v>
      </c>
      <c r="AZ111" s="7" t="s">
        <v>121</v>
      </c>
      <c r="BA111" s="235">
        <v>8.1</v>
      </c>
      <c r="BB111" s="48" t="s">
        <v>121</v>
      </c>
      <c r="BC111" s="80">
        <v>0.2</v>
      </c>
      <c r="BD111" s="80"/>
      <c r="BE111" s="45"/>
      <c r="BF111" s="45"/>
      <c r="BG111" s="45"/>
      <c r="BH111" s="45"/>
      <c r="BI111" s="194">
        <v>0.66</v>
      </c>
      <c r="BJ111" s="45">
        <v>34.700000000000003</v>
      </c>
      <c r="BK111" s="7">
        <v>65.3</v>
      </c>
      <c r="BL111" s="78">
        <f t="shared" si="76"/>
        <v>0.53139356814701388</v>
      </c>
      <c r="BM111" s="79">
        <v>0.2</v>
      </c>
      <c r="BN111" s="80">
        <f t="shared" si="62"/>
        <v>0.63694267515923575</v>
      </c>
      <c r="BO111" s="7" t="s">
        <v>121</v>
      </c>
      <c r="BP111" s="7">
        <v>14.9</v>
      </c>
      <c r="BQ111" s="48">
        <v>17</v>
      </c>
      <c r="BR111" s="81"/>
      <c r="BS111" s="80">
        <f t="shared" si="75"/>
        <v>29.3</v>
      </c>
      <c r="BT111" s="49">
        <v>92</v>
      </c>
      <c r="BU111" s="49">
        <v>8287</v>
      </c>
      <c r="BV111" s="80">
        <f t="shared" si="69"/>
        <v>8</v>
      </c>
      <c r="BW111" s="561">
        <f t="shared" si="77"/>
        <v>60.878</v>
      </c>
      <c r="BX111" s="49">
        <v>14.4</v>
      </c>
      <c r="BY111" s="84">
        <f t="shared" si="70"/>
        <v>8.7839999999999989</v>
      </c>
      <c r="BZ111" s="49">
        <v>14.9</v>
      </c>
      <c r="CA111" s="84">
        <f t="shared" si="71"/>
        <v>9.0890000000000004</v>
      </c>
      <c r="CB111" s="49">
        <v>70.5</v>
      </c>
      <c r="CC111" s="84">
        <f t="shared" si="72"/>
        <v>43.005000000000003</v>
      </c>
      <c r="CD111" s="84"/>
      <c r="CE111" s="82">
        <v>100</v>
      </c>
      <c r="CF111" s="82">
        <v>7116</v>
      </c>
      <c r="CG111" s="82">
        <v>99.9</v>
      </c>
      <c r="CH111" s="82">
        <v>5577</v>
      </c>
      <c r="CI111" s="82">
        <v>84.1</v>
      </c>
      <c r="CJ111" s="82">
        <v>88.8</v>
      </c>
      <c r="CK111" s="82">
        <v>3155</v>
      </c>
      <c r="CL111" s="45">
        <f t="shared" si="73"/>
        <v>0.96644295302013428</v>
      </c>
      <c r="CM111" s="7"/>
      <c r="CN111" s="7"/>
      <c r="CO111" s="618"/>
      <c r="CP111" s="13"/>
      <c r="CQ111" s="13"/>
      <c r="CR111" s="13"/>
      <c r="CS111" s="13"/>
      <c r="CT111" s="13"/>
      <c r="CU111" s="13"/>
      <c r="CV111" s="634"/>
      <c r="CW111" s="36"/>
      <c r="CX111" s="7"/>
      <c r="CY111" s="7"/>
      <c r="CZ111" s="7"/>
      <c r="DA111" s="7"/>
      <c r="DB111" s="111" t="s">
        <v>884</v>
      </c>
      <c r="DC111" s="201"/>
      <c r="DD111" s="122" t="s">
        <v>1146</v>
      </c>
      <c r="DE111" s="11"/>
      <c r="DF111" s="11"/>
      <c r="DG111" s="11"/>
      <c r="DH111" s="11"/>
      <c r="DI111" s="10" t="s">
        <v>297</v>
      </c>
      <c r="DJ111" t="s">
        <v>444</v>
      </c>
      <c r="DK111" s="9">
        <v>2</v>
      </c>
      <c r="DL111" s="7"/>
      <c r="DM111" s="7"/>
      <c r="DN111" s="7"/>
      <c r="DO111" s="7"/>
      <c r="DP111" s="7"/>
      <c r="DQ111" s="7"/>
      <c r="DR111" s="11">
        <v>26.1</v>
      </c>
      <c r="DS111" s="11" t="s">
        <v>38</v>
      </c>
      <c r="DT111" s="11">
        <v>209</v>
      </c>
      <c r="DU111" s="11">
        <v>10</v>
      </c>
      <c r="DV111" s="11">
        <v>90</v>
      </c>
      <c r="DW111" s="11" t="s">
        <v>38</v>
      </c>
      <c r="DX111" s="11" t="s">
        <v>38</v>
      </c>
      <c r="DY111" s="11" t="s">
        <v>38</v>
      </c>
      <c r="DZ111" s="11" t="s">
        <v>38</v>
      </c>
      <c r="EA111" s="11">
        <v>0</v>
      </c>
      <c r="EB111" s="7" t="s">
        <v>451</v>
      </c>
      <c r="EC111" s="114"/>
      <c r="ED111" s="114"/>
      <c r="EE111" s="114"/>
      <c r="EF111" s="114"/>
      <c r="EG111" s="114"/>
      <c r="EH111" s="114"/>
      <c r="EI111" s="114"/>
      <c r="EJ111" s="114"/>
      <c r="EK111" s="114"/>
      <c r="EL111" s="114"/>
      <c r="EM111" s="114"/>
      <c r="EN111" s="114"/>
      <c r="EO111" s="114"/>
      <c r="EP111" s="557"/>
      <c r="EQ111" s="114"/>
      <c r="ER111" s="485">
        <v>12274</v>
      </c>
      <c r="ES111" s="954">
        <v>75</v>
      </c>
      <c r="ET111" s="954">
        <v>32918</v>
      </c>
      <c r="EU111" s="954">
        <v>12011</v>
      </c>
      <c r="EV111" s="954">
        <v>40560</v>
      </c>
      <c r="EW111" s="954">
        <v>2136</v>
      </c>
      <c r="EX111" s="715">
        <f t="shared" si="58"/>
        <v>96.174240279743557</v>
      </c>
      <c r="EY111" s="959">
        <f t="shared" si="59"/>
        <v>1827.3105653151276</v>
      </c>
      <c r="EZ111" s="557"/>
      <c r="FA111" s="557"/>
      <c r="FB111" s="557"/>
      <c r="FC111" s="557"/>
      <c r="FD111" s="592"/>
      <c r="FE111" s="592"/>
      <c r="FF111" s="592"/>
      <c r="FG111" s="716"/>
      <c r="FH111" s="975"/>
      <c r="FI111" s="612"/>
      <c r="FJ111" s="616"/>
      <c r="FK111" s="553"/>
      <c r="FL111" s="114"/>
      <c r="FM111" s="7"/>
      <c r="FN111" s="145">
        <f t="shared" si="74"/>
        <v>0.10100000000000001</v>
      </c>
      <c r="FO111" s="114"/>
      <c r="FP111" s="43">
        <f t="shared" si="60"/>
        <v>6.4888510845130325</v>
      </c>
      <c r="FQ111" s="146">
        <f t="shared" si="61"/>
        <v>9.6174240279743556E-2</v>
      </c>
      <c r="FR111" s="114"/>
      <c r="FS111" s="114"/>
      <c r="FT111" s="114"/>
      <c r="FU111" s="114"/>
      <c r="FV111" s="114"/>
      <c r="FW111" s="114"/>
      <c r="FX111" s="557"/>
      <c r="FY111" s="989"/>
      <c r="FZ111" s="550"/>
      <c r="GA111" s="329"/>
      <c r="GB111" s="550"/>
      <c r="GC111" s="554"/>
      <c r="GD111" s="554"/>
      <c r="GE111" s="554"/>
      <c r="GF111" s="554"/>
      <c r="GG111" s="554"/>
      <c r="GH111" s="554"/>
      <c r="GI111" s="554"/>
      <c r="GJ111" s="554"/>
      <c r="GK111" s="554"/>
      <c r="GL111" s="554"/>
      <c r="GM111" s="554"/>
      <c r="GN111" s="554"/>
      <c r="GO111" s="554"/>
      <c r="GP111" s="554"/>
      <c r="GQ111" s="554"/>
      <c r="GR111" s="554"/>
      <c r="GS111" s="554"/>
      <c r="GT111" s="554"/>
      <c r="GU111" s="554"/>
      <c r="GV111" s="554"/>
      <c r="GW111" s="554"/>
      <c r="GX111" s="554"/>
      <c r="GY111" s="554"/>
      <c r="GZ111" s="554"/>
      <c r="HA111" s="554"/>
      <c r="HB111" s="554"/>
      <c r="HC111" s="554"/>
      <c r="HD111" s="554"/>
      <c r="HE111" s="554"/>
      <c r="HF111" s="554"/>
      <c r="HG111" s="554"/>
      <c r="HH111" s="554"/>
      <c r="HI111" s="554"/>
      <c r="HJ111" s="554"/>
      <c r="HK111" s="554"/>
      <c r="HL111" s="554"/>
      <c r="HM111" s="554"/>
      <c r="HN111" s="554"/>
      <c r="HO111" s="554"/>
      <c r="HP111" s="554"/>
      <c r="HQ111" s="554"/>
      <c r="HR111" s="554"/>
      <c r="HS111" s="554"/>
      <c r="HT111" s="554"/>
      <c r="HU111" s="554"/>
      <c r="HV111" s="554"/>
      <c r="HW111" s="554"/>
    </row>
    <row r="112" spans="1:231" x14ac:dyDescent="0.3">
      <c r="A112" s="7">
        <v>40</v>
      </c>
      <c r="B112" s="7">
        <f>COUNTIFS($D$3:D112,D112,$F$3:F112,F112)</f>
        <v>1</v>
      </c>
      <c r="C112" s="14">
        <v>12327</v>
      </c>
      <c r="D112" s="328" t="s">
        <v>970</v>
      </c>
      <c r="E112" s="17" t="s">
        <v>478</v>
      </c>
      <c r="F112" s="17" t="s">
        <v>971</v>
      </c>
      <c r="G112" s="11">
        <f t="shared" si="63"/>
        <v>13</v>
      </c>
      <c r="H112" s="17" t="s">
        <v>972</v>
      </c>
      <c r="I112" s="469" t="s">
        <v>574</v>
      </c>
      <c r="J112" s="849" t="s">
        <v>973</v>
      </c>
      <c r="K112" s="17" t="s">
        <v>36</v>
      </c>
      <c r="L112" s="11">
        <v>19</v>
      </c>
      <c r="M112" s="17" t="s">
        <v>434</v>
      </c>
      <c r="N112" s="17" t="s">
        <v>38</v>
      </c>
      <c r="O112" s="11"/>
      <c r="P112" s="11" t="s">
        <v>723</v>
      </c>
      <c r="Q112" s="381"/>
      <c r="R112" s="381"/>
      <c r="S112" s="17"/>
      <c r="T112" s="649" t="s">
        <v>770</v>
      </c>
      <c r="U112" s="649"/>
      <c r="V112" s="650" t="s">
        <v>499</v>
      </c>
      <c r="W112" s="651"/>
      <c r="X112" s="650"/>
      <c r="Y112" s="777"/>
      <c r="Z112" s="596"/>
      <c r="AA112" s="550" t="s">
        <v>691</v>
      </c>
      <c r="AB112" s="11"/>
      <c r="AC112" s="556">
        <v>2042</v>
      </c>
      <c r="AD112" s="556">
        <v>38800</v>
      </c>
      <c r="AE112" s="554">
        <v>3</v>
      </c>
      <c r="AF112" s="554">
        <v>3000</v>
      </c>
      <c r="AG112" s="554" t="s">
        <v>444</v>
      </c>
      <c r="AH112" s="556">
        <v>4000</v>
      </c>
      <c r="AI112" s="531" t="s">
        <v>988</v>
      </c>
      <c r="AL112" s="7"/>
      <c r="AN112" s="7"/>
      <c r="AO112" s="934">
        <v>19.7</v>
      </c>
      <c r="AP112" s="39">
        <v>77.3</v>
      </c>
      <c r="AQ112" s="40">
        <v>2.59</v>
      </c>
      <c r="AR112" s="41">
        <f t="shared" si="64"/>
        <v>99.59</v>
      </c>
      <c r="AS112" s="42">
        <f t="shared" si="65"/>
        <v>0.25485122897800777</v>
      </c>
      <c r="AT112" s="43">
        <f t="shared" si="66"/>
        <v>0.66006468305304011</v>
      </c>
      <c r="AU112" s="44">
        <f t="shared" si="67"/>
        <v>0.24658905995744146</v>
      </c>
      <c r="AV112" s="45">
        <v>16.96564</v>
      </c>
      <c r="AW112" s="45">
        <f t="shared" si="68"/>
        <v>86.12</v>
      </c>
      <c r="AX112" s="46">
        <v>1.74936</v>
      </c>
      <c r="AY112" s="45">
        <v>8.8800000000000008</v>
      </c>
      <c r="AZ112" s="7" t="s">
        <v>121</v>
      </c>
      <c r="BA112" s="235">
        <v>8.7200000000000006</v>
      </c>
      <c r="BB112" s="48" t="s">
        <v>121</v>
      </c>
      <c r="BC112" s="80">
        <v>2.4E-2</v>
      </c>
      <c r="BD112" s="80"/>
      <c r="BE112" s="45"/>
      <c r="BF112" s="45"/>
      <c r="BG112" s="45"/>
      <c r="BH112" s="45"/>
      <c r="BI112" s="194">
        <v>0.83</v>
      </c>
      <c r="BJ112" s="45">
        <v>18.600000000000001</v>
      </c>
      <c r="BK112" s="7">
        <v>81.400000000000006</v>
      </c>
      <c r="BL112" s="78">
        <f t="shared" si="76"/>
        <v>0.2285012285012285</v>
      </c>
      <c r="BM112" s="79">
        <v>7.6999999999999999E-2</v>
      </c>
      <c r="BN112" s="80">
        <f t="shared" si="62"/>
        <v>0.39086294416243655</v>
      </c>
      <c r="BO112" s="7" t="s">
        <v>121</v>
      </c>
      <c r="BP112" s="7">
        <v>20</v>
      </c>
      <c r="BQ112" s="48">
        <v>64</v>
      </c>
      <c r="BR112" s="81"/>
      <c r="BS112" s="80">
        <f t="shared" si="75"/>
        <v>63.7</v>
      </c>
      <c r="BT112" s="49">
        <v>94.1</v>
      </c>
      <c r="BU112" s="49">
        <v>10736</v>
      </c>
      <c r="BV112" s="80">
        <f t="shared" si="69"/>
        <v>5.9000000000000057</v>
      </c>
      <c r="BW112" s="561">
        <f t="shared" si="77"/>
        <v>77.145399999999995</v>
      </c>
      <c r="BX112" s="49">
        <v>42.7</v>
      </c>
      <c r="BY112" s="84">
        <f t="shared" si="70"/>
        <v>33.007100000000001</v>
      </c>
      <c r="BZ112" s="49">
        <v>21</v>
      </c>
      <c r="CA112" s="84">
        <f t="shared" si="71"/>
        <v>16.233000000000001</v>
      </c>
      <c r="CB112" s="49">
        <v>36.1</v>
      </c>
      <c r="CC112" s="84">
        <f t="shared" si="72"/>
        <v>27.9053</v>
      </c>
      <c r="CD112" s="84">
        <v>1.04</v>
      </c>
      <c r="CE112" s="82">
        <v>99.9</v>
      </c>
      <c r="CF112" s="82">
        <v>6534</v>
      </c>
      <c r="CG112" s="82">
        <v>99.5</v>
      </c>
      <c r="CH112" s="82">
        <v>5280</v>
      </c>
      <c r="CI112" s="82">
        <v>95.3</v>
      </c>
      <c r="CJ112" s="82">
        <v>98.2</v>
      </c>
      <c r="CK112" s="82">
        <v>4892</v>
      </c>
      <c r="CL112" s="45">
        <f t="shared" si="73"/>
        <v>2.0333333333333337</v>
      </c>
      <c r="CM112" s="7"/>
      <c r="CN112" s="7"/>
      <c r="CO112" s="618"/>
      <c r="CP112" s="13"/>
      <c r="CQ112" s="13"/>
      <c r="CR112" s="13"/>
      <c r="CS112" s="13"/>
      <c r="CT112" s="13"/>
      <c r="CU112" s="13"/>
      <c r="CV112" s="634"/>
      <c r="CW112" s="36"/>
      <c r="CX112" s="7"/>
      <c r="CY112" s="7"/>
      <c r="CZ112" s="7"/>
      <c r="DA112" s="7"/>
      <c r="DB112" s="111" t="s">
        <v>884</v>
      </c>
      <c r="DC112" s="201"/>
      <c r="DD112" s="122" t="s">
        <v>991</v>
      </c>
      <c r="DE112" s="11"/>
      <c r="DF112" s="11"/>
      <c r="DG112" s="11"/>
      <c r="DH112" s="11"/>
      <c r="DI112" s="565" t="s">
        <v>297</v>
      </c>
      <c r="DJ112" t="s">
        <v>444</v>
      </c>
      <c r="DK112" s="9">
        <v>2</v>
      </c>
      <c r="DL112" s="7"/>
      <c r="DM112" s="7"/>
      <c r="DN112" s="7"/>
      <c r="DO112" s="7"/>
      <c r="DP112" s="7"/>
      <c r="DQ112" s="7"/>
      <c r="DR112" s="11" t="s">
        <v>38</v>
      </c>
      <c r="DS112" s="11" t="s">
        <v>38</v>
      </c>
      <c r="DT112" s="11">
        <v>4044</v>
      </c>
      <c r="DU112" s="11">
        <v>6.7</v>
      </c>
      <c r="DV112" s="11">
        <v>93.3</v>
      </c>
      <c r="DW112" s="11" t="s">
        <v>38</v>
      </c>
      <c r="DX112" s="11" t="s">
        <v>38</v>
      </c>
      <c r="DY112" s="11" t="s">
        <v>38</v>
      </c>
      <c r="DZ112" s="11" t="s">
        <v>38</v>
      </c>
      <c r="EA112" s="11">
        <v>0</v>
      </c>
      <c r="EB112" s="7" t="s">
        <v>451</v>
      </c>
      <c r="EC112" s="114"/>
      <c r="ED112" s="114"/>
      <c r="EE112" s="114"/>
      <c r="EF112" s="114"/>
      <c r="EG112" s="114"/>
      <c r="EH112" s="114"/>
      <c r="EI112" s="114"/>
      <c r="EJ112" s="114"/>
      <c r="EK112" s="114"/>
      <c r="EL112" s="114"/>
      <c r="EM112" s="114"/>
      <c r="EN112" s="114"/>
      <c r="EO112" s="114"/>
      <c r="EP112" s="557"/>
      <c r="EQ112" s="114"/>
      <c r="ER112" s="485">
        <v>12327</v>
      </c>
      <c r="ES112" s="954">
        <v>75</v>
      </c>
      <c r="ET112" s="954">
        <v>23310</v>
      </c>
      <c r="EU112" s="954">
        <v>4000</v>
      </c>
      <c r="EV112" s="954">
        <v>40560</v>
      </c>
      <c r="EW112" s="954">
        <v>15173</v>
      </c>
      <c r="EX112" s="715">
        <f t="shared" si="58"/>
        <v>2051.3896</v>
      </c>
      <c r="EY112" s="959">
        <f t="shared" si="59"/>
        <v>38976.402399999999</v>
      </c>
      <c r="EZ112" s="557"/>
      <c r="FA112" s="557"/>
      <c r="FB112" s="557"/>
      <c r="FC112" s="557"/>
      <c r="FD112" s="592"/>
      <c r="FE112" s="592"/>
      <c r="FF112" s="592"/>
      <c r="FG112" s="716"/>
      <c r="FH112" s="975"/>
      <c r="FI112" s="612"/>
      <c r="FJ112" s="616"/>
      <c r="FK112" s="553"/>
      <c r="FL112" s="114"/>
      <c r="FM112" s="7"/>
      <c r="FN112" s="145">
        <f t="shared" si="74"/>
        <v>2.0419999999999998</v>
      </c>
      <c r="FO112" s="114"/>
      <c r="FP112" s="43">
        <f t="shared" si="60"/>
        <v>65.092235092235086</v>
      </c>
      <c r="FQ112" s="146">
        <f t="shared" si="61"/>
        <v>2.0513895999999998</v>
      </c>
      <c r="FR112" s="114"/>
      <c r="FS112" s="114"/>
      <c r="FT112" s="114"/>
      <c r="FU112" s="114"/>
      <c r="FV112" s="114"/>
      <c r="FW112" s="114"/>
      <c r="FX112" s="557"/>
      <c r="FY112" s="989"/>
      <c r="FZ112" s="550"/>
      <c r="GA112" s="550"/>
      <c r="GB112" s="550"/>
      <c r="GC112" s="554"/>
      <c r="GD112" s="554"/>
      <c r="GE112" s="554"/>
      <c r="GF112" s="554"/>
      <c r="GG112" s="554"/>
      <c r="GH112" s="554"/>
      <c r="GI112" s="554"/>
      <c r="GJ112" s="554"/>
      <c r="GK112" s="554"/>
      <c r="GL112" s="554"/>
      <c r="GM112" s="554"/>
      <c r="GN112" s="554"/>
      <c r="GO112" s="554"/>
      <c r="GP112" s="554"/>
      <c r="GQ112" s="554"/>
      <c r="GR112" s="554"/>
      <c r="GS112" s="554"/>
      <c r="GT112" s="554"/>
      <c r="GU112" s="554"/>
      <c r="GV112" s="554"/>
      <c r="GW112" s="554"/>
      <c r="GX112" s="554"/>
      <c r="GY112" s="554"/>
      <c r="GZ112" s="554"/>
      <c r="HA112" s="554"/>
      <c r="HB112" s="554"/>
      <c r="HC112" s="554"/>
      <c r="HD112" s="554"/>
      <c r="HE112" s="554"/>
      <c r="HF112" s="554"/>
      <c r="HG112" s="554"/>
      <c r="HH112" s="554"/>
      <c r="HI112" s="554"/>
      <c r="HJ112" s="554"/>
      <c r="HK112" s="554"/>
      <c r="HL112" s="554"/>
      <c r="HM112" s="554"/>
      <c r="HN112" s="554"/>
      <c r="HO112" s="554"/>
      <c r="HP112" s="554"/>
      <c r="HQ112" s="554"/>
      <c r="HR112" s="554"/>
      <c r="HS112" s="554"/>
      <c r="HT112" s="554"/>
      <c r="HU112" s="554"/>
      <c r="HV112" s="554"/>
      <c r="HW112" s="554"/>
    </row>
    <row r="113" spans="1:231" x14ac:dyDescent="0.3">
      <c r="A113" s="7">
        <v>72</v>
      </c>
      <c r="B113" s="7">
        <f>COUNTIFS($D$3:D113,D113,$F$3:F113,F113)</f>
        <v>1</v>
      </c>
      <c r="C113" s="14">
        <v>12445</v>
      </c>
      <c r="D113" s="328" t="s">
        <v>1103</v>
      </c>
      <c r="E113" s="17" t="s">
        <v>1104</v>
      </c>
      <c r="F113" s="17">
        <v>7754260261</v>
      </c>
      <c r="G113" s="11">
        <f t="shared" si="63"/>
        <v>43</v>
      </c>
      <c r="H113" s="17" t="s">
        <v>473</v>
      </c>
      <c r="I113" s="469" t="s">
        <v>685</v>
      </c>
      <c r="J113" s="380" t="s">
        <v>35</v>
      </c>
      <c r="K113" s="17" t="s">
        <v>36</v>
      </c>
      <c r="L113" s="11">
        <v>6</v>
      </c>
      <c r="M113" s="17" t="s">
        <v>434</v>
      </c>
      <c r="N113" s="17" t="s">
        <v>38</v>
      </c>
      <c r="O113" s="11"/>
      <c r="P113" s="11" t="s">
        <v>759</v>
      </c>
      <c r="Q113" s="381"/>
      <c r="R113" s="381"/>
      <c r="S113" s="17"/>
      <c r="T113" s="649"/>
      <c r="U113" s="649"/>
      <c r="V113" s="650" t="s">
        <v>499</v>
      </c>
      <c r="W113" s="651"/>
      <c r="X113" s="650"/>
      <c r="Y113" s="777"/>
      <c r="Z113" s="596"/>
      <c r="AA113" s="550" t="s">
        <v>443</v>
      </c>
      <c r="AB113" s="11"/>
      <c r="AC113" s="556">
        <v>150</v>
      </c>
      <c r="AD113" s="556">
        <v>900</v>
      </c>
      <c r="AE113" s="554"/>
      <c r="AF113" s="554"/>
      <c r="AG113" s="554" t="s">
        <v>1105</v>
      </c>
      <c r="AH113" s="556">
        <v>50</v>
      </c>
      <c r="AK113" s="37"/>
      <c r="AL113" s="7"/>
      <c r="AN113" s="7"/>
      <c r="AO113" s="411">
        <v>22.5</v>
      </c>
      <c r="AP113" s="39">
        <v>68.099999999999994</v>
      </c>
      <c r="AQ113" s="40">
        <v>8.2899999999999991</v>
      </c>
      <c r="AR113" s="41">
        <f t="shared" si="64"/>
        <v>98.889999999999986</v>
      </c>
      <c r="AS113" s="42">
        <f t="shared" si="65"/>
        <v>0.33039647577092512</v>
      </c>
      <c r="AT113" s="43">
        <f t="shared" si="66"/>
        <v>2.7389867841409692</v>
      </c>
      <c r="AU113" s="44">
        <f t="shared" si="67"/>
        <v>0.29454117031025007</v>
      </c>
      <c r="AV113" s="45">
        <v>20.607749999999999</v>
      </c>
      <c r="AW113" s="45">
        <f t="shared" si="68"/>
        <v>91.59</v>
      </c>
      <c r="AX113" s="46">
        <v>0.7672500000000001</v>
      </c>
      <c r="AY113" s="45">
        <v>3.41</v>
      </c>
      <c r="AZ113" s="7" t="s">
        <v>121</v>
      </c>
      <c r="BA113" s="235">
        <v>26.2</v>
      </c>
      <c r="BB113" s="48" t="s">
        <v>121</v>
      </c>
      <c r="BC113" s="80">
        <v>0.28000000000000003</v>
      </c>
      <c r="BD113" s="80"/>
      <c r="BE113" s="45"/>
      <c r="BF113" s="45"/>
      <c r="BG113" s="45"/>
      <c r="BH113" s="45"/>
      <c r="BI113" s="194">
        <v>0.79</v>
      </c>
      <c r="BJ113" s="45">
        <v>68.099999999999994</v>
      </c>
      <c r="BK113" s="7">
        <v>31.9</v>
      </c>
      <c r="BL113" s="195">
        <f t="shared" si="76"/>
        <v>2.134796238244514</v>
      </c>
      <c r="BM113" s="79">
        <v>0.21</v>
      </c>
      <c r="BN113" s="80">
        <f t="shared" si="62"/>
        <v>0.93333333333333335</v>
      </c>
      <c r="BO113" s="7" t="s">
        <v>121</v>
      </c>
      <c r="BP113" s="7">
        <v>20.5</v>
      </c>
      <c r="BQ113" s="48">
        <v>25.6</v>
      </c>
      <c r="BR113" s="81"/>
      <c r="BS113" s="80">
        <f t="shared" si="75"/>
        <v>64.7</v>
      </c>
      <c r="BT113" s="49">
        <v>93.7</v>
      </c>
      <c r="BU113" s="49">
        <v>10350</v>
      </c>
      <c r="BV113" s="80">
        <f t="shared" si="69"/>
        <v>6.2999999999999972</v>
      </c>
      <c r="BW113" s="561">
        <f t="shared" si="77"/>
        <v>67.01039999999999</v>
      </c>
      <c r="BX113" s="49">
        <v>32</v>
      </c>
      <c r="BY113" s="84">
        <f t="shared" si="70"/>
        <v>21.791999999999998</v>
      </c>
      <c r="BZ113" s="49">
        <v>32.700000000000003</v>
      </c>
      <c r="CA113" s="84">
        <f t="shared" si="71"/>
        <v>22.268699999999999</v>
      </c>
      <c r="CB113" s="49">
        <v>33.700000000000003</v>
      </c>
      <c r="CC113" s="84">
        <f t="shared" si="72"/>
        <v>22.949699999999996</v>
      </c>
      <c r="CD113" s="84">
        <v>1.92</v>
      </c>
      <c r="CE113" s="82">
        <v>99.5</v>
      </c>
      <c r="CF113" s="82">
        <v>5646</v>
      </c>
      <c r="CG113" s="82">
        <v>98.2</v>
      </c>
      <c r="CH113" s="82">
        <v>3500</v>
      </c>
      <c r="CI113" s="82">
        <v>93</v>
      </c>
      <c r="CJ113" s="82">
        <v>96.9</v>
      </c>
      <c r="CK113" s="82">
        <v>3575</v>
      </c>
      <c r="CL113" s="45">
        <f t="shared" si="73"/>
        <v>0.97859327217125369</v>
      </c>
      <c r="CM113" s="7"/>
      <c r="CN113" s="7"/>
      <c r="CO113" s="618"/>
      <c r="CP113" s="13"/>
      <c r="CQ113" s="13"/>
      <c r="CR113" s="13"/>
      <c r="CS113" s="13"/>
      <c r="CT113" s="13"/>
      <c r="CU113" s="13"/>
      <c r="CV113" s="634"/>
      <c r="CW113" s="36"/>
      <c r="CX113" s="7"/>
      <c r="CY113" s="7"/>
      <c r="CZ113" s="121">
        <v>3</v>
      </c>
      <c r="DA113" s="7"/>
      <c r="DB113" s="111" t="s">
        <v>17</v>
      </c>
      <c r="DC113" s="201"/>
      <c r="DD113" s="122" t="s">
        <v>1106</v>
      </c>
      <c r="DE113" s="11"/>
      <c r="DF113" s="11"/>
      <c r="DG113" s="11"/>
      <c r="DH113" s="11"/>
      <c r="DI113" s="565" t="s">
        <v>294</v>
      </c>
      <c r="DJ113" t="s">
        <v>1105</v>
      </c>
      <c r="DK113" s="9" t="s">
        <v>606</v>
      </c>
      <c r="DL113" s="7"/>
      <c r="DM113" s="7"/>
      <c r="DN113" s="7"/>
      <c r="DO113" s="7"/>
      <c r="DP113" s="7"/>
      <c r="DQ113" s="7"/>
      <c r="DR113" s="11" t="s">
        <v>38</v>
      </c>
      <c r="DS113" s="11" t="s">
        <v>38</v>
      </c>
      <c r="DT113" s="11">
        <v>478</v>
      </c>
      <c r="DU113" s="11">
        <v>15.9</v>
      </c>
      <c r="DV113" s="11">
        <v>84.1</v>
      </c>
      <c r="DW113" s="11" t="s">
        <v>38</v>
      </c>
      <c r="DX113" s="11" t="s">
        <v>38</v>
      </c>
      <c r="DY113" s="11" t="s">
        <v>38</v>
      </c>
      <c r="DZ113" s="11" t="s">
        <v>38</v>
      </c>
      <c r="EA113" s="11">
        <v>0</v>
      </c>
      <c r="EB113" s="7" t="s">
        <v>451</v>
      </c>
      <c r="EC113" s="114"/>
      <c r="ED113" s="114"/>
      <c r="EE113" s="114"/>
      <c r="EF113" s="114"/>
      <c r="EG113" s="114"/>
      <c r="EH113" s="114"/>
      <c r="EI113" s="114"/>
      <c r="EJ113" s="114"/>
      <c r="EK113" s="114"/>
      <c r="EL113" s="114"/>
      <c r="EM113" s="114"/>
      <c r="EN113" s="114"/>
      <c r="EO113" s="114"/>
      <c r="EP113" s="114"/>
      <c r="EQ113" s="114"/>
      <c r="ER113" s="485">
        <v>12445</v>
      </c>
      <c r="ES113" s="954">
        <v>75</v>
      </c>
      <c r="ET113" s="954">
        <v>34418</v>
      </c>
      <c r="EU113" s="954">
        <v>8000</v>
      </c>
      <c r="EV113" s="954">
        <v>40560</v>
      </c>
      <c r="EW113" s="954">
        <v>2296</v>
      </c>
      <c r="EX113" s="715">
        <f t="shared" si="58"/>
        <v>155.20959999999999</v>
      </c>
      <c r="EY113" s="959">
        <f t="shared" si="59"/>
        <v>931.25759999999991</v>
      </c>
      <c r="EZ113" s="557"/>
      <c r="FA113" s="557"/>
      <c r="FB113" s="557"/>
      <c r="FC113" s="557"/>
      <c r="FD113" s="592"/>
      <c r="FE113" s="592"/>
      <c r="FF113" s="592"/>
      <c r="FG113" s="716"/>
      <c r="FH113" s="975"/>
      <c r="FI113" s="612"/>
      <c r="FJ113" s="616"/>
      <c r="FK113" s="553"/>
      <c r="FL113" s="114"/>
      <c r="FM113" s="7"/>
      <c r="FN113" s="145">
        <f t="shared" si="74"/>
        <v>0.15</v>
      </c>
      <c r="FO113" s="114"/>
      <c r="FP113" s="43">
        <f t="shared" si="60"/>
        <v>6.6709280027892381</v>
      </c>
      <c r="FQ113" s="146">
        <f t="shared" si="61"/>
        <v>0.1552096</v>
      </c>
      <c r="FR113" s="114"/>
      <c r="FS113" s="114"/>
      <c r="FT113" s="114"/>
      <c r="FU113" s="114"/>
      <c r="FV113" s="114"/>
      <c r="FW113" s="114"/>
      <c r="FX113" s="557"/>
      <c r="FY113" s="989"/>
      <c r="FZ113" s="550"/>
      <c r="GA113" s="550"/>
      <c r="GB113" s="550"/>
      <c r="GC113" s="554"/>
      <c r="GD113" s="554"/>
      <c r="GE113" s="554"/>
      <c r="GF113" s="554"/>
      <c r="GG113" s="554"/>
      <c r="GH113" s="554"/>
      <c r="GI113" s="554"/>
      <c r="GJ113" s="554"/>
      <c r="GK113" s="554"/>
      <c r="GL113" s="554"/>
      <c r="GM113" s="554"/>
      <c r="GN113" s="554"/>
      <c r="GO113" s="554"/>
      <c r="GP113" s="554"/>
      <c r="GQ113" s="554"/>
      <c r="GR113" s="554"/>
      <c r="GS113" s="554"/>
      <c r="GT113" s="554"/>
      <c r="GU113" s="554"/>
      <c r="GV113" s="554"/>
      <c r="GW113" s="554"/>
      <c r="GX113" s="554"/>
      <c r="GY113" s="554"/>
      <c r="GZ113" s="554"/>
      <c r="HA113" s="554"/>
      <c r="HB113" s="554"/>
      <c r="HC113" s="554"/>
      <c r="HD113" s="554"/>
      <c r="HE113" s="554"/>
      <c r="HF113" s="554"/>
      <c r="HG113" s="554"/>
      <c r="HH113" s="554"/>
      <c r="HI113" s="554"/>
      <c r="HJ113" s="554"/>
      <c r="HK113" s="554"/>
      <c r="HL113" s="554"/>
      <c r="HM113" s="554"/>
      <c r="HN113" s="554"/>
      <c r="HO113" s="554"/>
      <c r="HP113" s="554"/>
      <c r="HQ113" s="554"/>
      <c r="HR113" s="554"/>
      <c r="HS113" s="554"/>
      <c r="HT113" s="554"/>
      <c r="HU113" s="554"/>
      <c r="HV113" s="554"/>
      <c r="HW113" s="554"/>
    </row>
    <row r="114" spans="1:231" x14ac:dyDescent="0.3">
      <c r="A114" s="7">
        <v>83</v>
      </c>
      <c r="B114" s="7">
        <f>COUNTIFS($D$3:D114,D114,$F$3:F114,F114)</f>
        <v>1</v>
      </c>
      <c r="C114" s="14">
        <v>12483</v>
      </c>
      <c r="D114" s="328" t="s">
        <v>1322</v>
      </c>
      <c r="E114" s="17" t="s">
        <v>530</v>
      </c>
      <c r="F114" s="17">
        <v>5451231379</v>
      </c>
      <c r="G114" s="11">
        <f t="shared" si="63"/>
        <v>66</v>
      </c>
      <c r="H114" s="17" t="s">
        <v>1323</v>
      </c>
      <c r="I114" s="469" t="s">
        <v>511</v>
      </c>
      <c r="J114" s="380" t="s">
        <v>35</v>
      </c>
      <c r="K114" s="17" t="s">
        <v>36</v>
      </c>
      <c r="L114" s="11">
        <v>5</v>
      </c>
      <c r="M114" s="17">
        <v>2</v>
      </c>
      <c r="N114" s="17" t="s">
        <v>38</v>
      </c>
      <c r="O114" s="11"/>
      <c r="P114" s="11" t="s">
        <v>759</v>
      </c>
      <c r="Q114" s="381"/>
      <c r="R114" s="381"/>
      <c r="S114" s="17"/>
      <c r="T114" s="649"/>
      <c r="U114" s="649"/>
      <c r="V114" s="650" t="s">
        <v>499</v>
      </c>
      <c r="W114" s="651"/>
      <c r="X114" s="650"/>
      <c r="Y114" s="777"/>
      <c r="Z114" s="596"/>
      <c r="AA114" s="550" t="s">
        <v>443</v>
      </c>
      <c r="AB114" s="11"/>
      <c r="AC114" s="556">
        <v>153</v>
      </c>
      <c r="AD114" s="556">
        <v>800</v>
      </c>
      <c r="AE114" s="554"/>
      <c r="AF114" s="554"/>
      <c r="AG114" s="554" t="s">
        <v>444</v>
      </c>
      <c r="AH114" s="556">
        <v>50</v>
      </c>
      <c r="AK114" s="37"/>
      <c r="AL114" s="7"/>
      <c r="AN114" s="7"/>
      <c r="AO114" s="411">
        <v>35.6</v>
      </c>
      <c r="AP114" s="39">
        <v>60.3</v>
      </c>
      <c r="AQ114" s="40">
        <v>3.17</v>
      </c>
      <c r="AR114" s="41">
        <f t="shared" si="64"/>
        <v>99.070000000000007</v>
      </c>
      <c r="AS114" s="42">
        <f t="shared" si="65"/>
        <v>0.59038142620232181</v>
      </c>
      <c r="AT114" s="43">
        <f t="shared" si="66"/>
        <v>1.8715091210613601</v>
      </c>
      <c r="AU114" s="44">
        <f t="shared" si="67"/>
        <v>0.56089491098156607</v>
      </c>
      <c r="AV114" s="45">
        <v>23.887599999999999</v>
      </c>
      <c r="AW114" s="45">
        <f t="shared" si="68"/>
        <v>67.099999999999994</v>
      </c>
      <c r="AX114" s="227">
        <v>9.9323999999999995</v>
      </c>
      <c r="AY114" s="45">
        <v>27.9</v>
      </c>
      <c r="AZ114" s="7" t="s">
        <v>121</v>
      </c>
      <c r="BA114" s="235">
        <v>30.4</v>
      </c>
      <c r="BB114" s="48" t="s">
        <v>121</v>
      </c>
      <c r="BC114" s="80">
        <v>2.5999999999999999E-2</v>
      </c>
      <c r="BD114" s="80"/>
      <c r="BE114" s="45"/>
      <c r="BF114" s="45"/>
      <c r="BG114" s="45"/>
      <c r="BH114" s="45"/>
      <c r="BI114" s="194">
        <v>0.16</v>
      </c>
      <c r="BJ114" s="45">
        <v>49.3</v>
      </c>
      <c r="BK114" s="7">
        <v>50.7</v>
      </c>
      <c r="BL114" s="195">
        <f t="shared" si="76"/>
        <v>0.97238658777120301</v>
      </c>
      <c r="BM114" s="79">
        <v>1</v>
      </c>
      <c r="BN114" s="80">
        <f t="shared" si="62"/>
        <v>2.8089887640449436</v>
      </c>
      <c r="BO114" s="7" t="s">
        <v>121</v>
      </c>
      <c r="BP114" s="7">
        <v>38.9</v>
      </c>
      <c r="BQ114" s="48">
        <v>48.2</v>
      </c>
      <c r="BR114" s="81"/>
      <c r="BS114" s="80">
        <f t="shared" si="75"/>
        <v>64.300000000000011</v>
      </c>
      <c r="BT114" s="49">
        <v>95.6</v>
      </c>
      <c r="BU114" s="49">
        <v>7051</v>
      </c>
      <c r="BV114" s="80">
        <f t="shared" si="69"/>
        <v>4.4000000000000057</v>
      </c>
      <c r="BW114" s="346">
        <f t="shared" si="77"/>
        <v>59.938200000000002</v>
      </c>
      <c r="BX114" s="49">
        <v>39.200000000000003</v>
      </c>
      <c r="BY114" s="84">
        <f t="shared" si="70"/>
        <v>23.637600000000003</v>
      </c>
      <c r="BZ114" s="49">
        <v>25.1</v>
      </c>
      <c r="CA114" s="84">
        <f t="shared" si="71"/>
        <v>15.135299999999999</v>
      </c>
      <c r="CB114" s="49">
        <v>35.1</v>
      </c>
      <c r="CC114" s="84">
        <f t="shared" si="72"/>
        <v>21.165300000000002</v>
      </c>
      <c r="CD114" s="84">
        <v>0.26</v>
      </c>
      <c r="CE114" s="82">
        <v>99.2</v>
      </c>
      <c r="CF114" s="82">
        <v>5820</v>
      </c>
      <c r="CG114" s="82">
        <v>96.4</v>
      </c>
      <c r="CH114" s="82">
        <v>3788</v>
      </c>
      <c r="CI114" s="82">
        <v>86.9</v>
      </c>
      <c r="CJ114" s="82">
        <v>94.6</v>
      </c>
      <c r="CK114" s="82">
        <v>3800</v>
      </c>
      <c r="CL114" s="45">
        <f t="shared" si="73"/>
        <v>1.5617529880478087</v>
      </c>
      <c r="CM114" s="7"/>
      <c r="CN114" s="7"/>
      <c r="CO114" s="618"/>
      <c r="CP114" s="13"/>
      <c r="CQ114" s="13"/>
      <c r="CR114" s="13"/>
      <c r="CS114" s="13"/>
      <c r="CT114" s="13"/>
      <c r="CU114" s="13"/>
      <c r="CV114" s="634"/>
      <c r="CW114" s="36"/>
      <c r="CX114" s="7"/>
      <c r="CY114" s="7"/>
      <c r="CZ114" s="121">
        <v>3</v>
      </c>
      <c r="DA114" s="7"/>
      <c r="DB114" s="111" t="s">
        <v>17</v>
      </c>
      <c r="DC114" s="201"/>
      <c r="DD114" s="122" t="s">
        <v>1324</v>
      </c>
      <c r="DE114" s="11"/>
      <c r="DF114" s="11"/>
      <c r="DG114" s="11"/>
      <c r="DH114" s="11"/>
      <c r="DI114" s="10" t="s">
        <v>294</v>
      </c>
      <c r="DJ114" t="s">
        <v>444</v>
      </c>
      <c r="DK114" s="9">
        <v>2</v>
      </c>
      <c r="DL114" s="7"/>
      <c r="DM114" s="7"/>
      <c r="DN114" s="7"/>
      <c r="DO114" s="7"/>
      <c r="DP114" s="7"/>
      <c r="DQ114" s="7"/>
      <c r="DR114" s="11" t="s">
        <v>38</v>
      </c>
      <c r="DS114" s="11" t="s">
        <v>38</v>
      </c>
      <c r="DT114" s="11">
        <v>311</v>
      </c>
      <c r="DU114" s="11">
        <v>36.700000000000003</v>
      </c>
      <c r="DV114" s="11">
        <v>63.3</v>
      </c>
      <c r="DW114" s="11" t="s">
        <v>38</v>
      </c>
      <c r="DX114" s="11" t="s">
        <v>38</v>
      </c>
      <c r="DY114" s="11" t="s">
        <v>38</v>
      </c>
      <c r="DZ114" s="11" t="s">
        <v>38</v>
      </c>
      <c r="EA114" s="11">
        <v>0</v>
      </c>
      <c r="EB114" s="7" t="s">
        <v>451</v>
      </c>
      <c r="EC114" s="114"/>
      <c r="ED114" s="114"/>
      <c r="EE114" s="114"/>
      <c r="EF114" s="114"/>
      <c r="EG114" s="114"/>
      <c r="EH114" s="114"/>
      <c r="EI114" s="114"/>
      <c r="EJ114" s="114"/>
      <c r="EK114" s="114"/>
      <c r="EL114" s="114"/>
      <c r="EM114" s="114"/>
      <c r="EN114" s="114"/>
      <c r="EO114" s="114"/>
      <c r="EP114" s="114"/>
      <c r="EQ114" s="114"/>
      <c r="ER114" s="485">
        <v>12483</v>
      </c>
      <c r="ES114" s="954">
        <v>75</v>
      </c>
      <c r="ET114" s="954">
        <v>8493</v>
      </c>
      <c r="EU114" s="954">
        <v>8000</v>
      </c>
      <c r="EV114" s="954">
        <v>40560</v>
      </c>
      <c r="EW114" s="954">
        <v>1759</v>
      </c>
      <c r="EX114" s="715">
        <f t="shared" si="58"/>
        <v>118.90839999999999</v>
      </c>
      <c r="EY114" s="959">
        <f t="shared" si="59"/>
        <v>594.54199999999992</v>
      </c>
      <c r="EZ114" s="557"/>
      <c r="FA114" s="557"/>
      <c r="FB114" s="557"/>
      <c r="FC114" s="557"/>
      <c r="FD114" s="592"/>
      <c r="FE114" s="592"/>
      <c r="FF114" s="592"/>
      <c r="FG114" s="716"/>
      <c r="FH114" s="975"/>
      <c r="FI114" s="612"/>
      <c r="FJ114" s="616"/>
      <c r="FK114" s="553"/>
      <c r="FL114" s="557"/>
      <c r="FM114" s="7"/>
      <c r="FN114" s="145">
        <f t="shared" si="74"/>
        <v>0.153</v>
      </c>
      <c r="FO114" s="114"/>
      <c r="FP114" s="43">
        <f t="shared" si="60"/>
        <v>20.711173907924174</v>
      </c>
      <c r="FQ114" s="146">
        <f t="shared" si="61"/>
        <v>0.11890839999999998</v>
      </c>
      <c r="FR114" s="114"/>
      <c r="FS114" s="114"/>
      <c r="FT114" s="114"/>
      <c r="FU114" s="114"/>
      <c r="FV114" s="114"/>
      <c r="FW114" s="114"/>
      <c r="FX114" s="557"/>
      <c r="FY114" s="989"/>
      <c r="FZ114" s="550"/>
      <c r="GA114" s="550"/>
      <c r="GB114" s="550"/>
      <c r="GC114" s="554"/>
      <c r="GD114" s="554"/>
      <c r="GE114" s="554"/>
      <c r="GF114" s="554"/>
      <c r="GG114" s="554"/>
      <c r="GH114" s="554"/>
      <c r="GI114" s="554"/>
      <c r="GJ114" s="554"/>
      <c r="GK114" s="554"/>
      <c r="GL114" s="554"/>
      <c r="GM114" s="554"/>
      <c r="GN114" s="554"/>
      <c r="GO114" s="554"/>
      <c r="GP114" s="554"/>
      <c r="GQ114" s="554"/>
      <c r="GR114" s="554"/>
      <c r="GS114" s="554"/>
      <c r="GT114" s="554"/>
      <c r="GU114" s="554"/>
      <c r="GV114" s="554"/>
      <c r="GW114" s="554"/>
      <c r="GX114" s="554"/>
      <c r="GY114" s="554"/>
      <c r="GZ114" s="554"/>
      <c r="HA114" s="554"/>
      <c r="HB114" s="554"/>
      <c r="HC114" s="554"/>
      <c r="HD114" s="554"/>
      <c r="HE114" s="554"/>
      <c r="HF114" s="554"/>
      <c r="HG114" s="554"/>
      <c r="HH114" s="554"/>
      <c r="HI114" s="554"/>
      <c r="HJ114" s="554"/>
      <c r="HK114" s="554"/>
      <c r="HL114" s="554"/>
      <c r="HM114" s="554"/>
      <c r="HN114" s="554"/>
      <c r="HO114" s="554"/>
      <c r="HP114" s="554"/>
      <c r="HQ114" s="554"/>
      <c r="HR114" s="554"/>
      <c r="HS114" s="554"/>
      <c r="HT114" s="554"/>
      <c r="HU114" s="554"/>
      <c r="HV114" s="554"/>
      <c r="HW114" s="554"/>
    </row>
    <row r="115" spans="1:231" x14ac:dyDescent="0.3">
      <c r="A115" s="7">
        <v>90</v>
      </c>
      <c r="B115" s="7">
        <f>COUNTIFS($D$3:D115,D115,$F$3:F115,F115)</f>
        <v>1</v>
      </c>
      <c r="C115" s="14">
        <v>12498</v>
      </c>
      <c r="D115" s="328" t="s">
        <v>1249</v>
      </c>
      <c r="E115" s="17" t="s">
        <v>34</v>
      </c>
      <c r="F115" s="17" t="s">
        <v>1250</v>
      </c>
      <c r="G115" s="11">
        <f t="shared" si="63"/>
        <v>57</v>
      </c>
      <c r="H115" s="17" t="s">
        <v>1164</v>
      </c>
      <c r="I115" s="469" t="s">
        <v>511</v>
      </c>
      <c r="J115" s="380" t="s">
        <v>35</v>
      </c>
      <c r="K115" s="17" t="s">
        <v>36</v>
      </c>
      <c r="L115" s="11">
        <v>4</v>
      </c>
      <c r="M115" s="17">
        <v>2</v>
      </c>
      <c r="N115" s="17" t="s">
        <v>38</v>
      </c>
      <c r="O115" s="11"/>
      <c r="P115" s="11" t="s">
        <v>1166</v>
      </c>
      <c r="Q115" s="381"/>
      <c r="R115" s="381"/>
      <c r="S115" s="17"/>
      <c r="T115" s="649"/>
      <c r="U115" s="649"/>
      <c r="V115" s="650" t="s">
        <v>499</v>
      </c>
      <c r="W115" s="651"/>
      <c r="X115" s="650"/>
      <c r="Y115" s="777"/>
      <c r="Z115" s="596"/>
      <c r="AA115" s="550" t="s">
        <v>443</v>
      </c>
      <c r="AB115" s="11"/>
      <c r="AC115" s="556">
        <v>166</v>
      </c>
      <c r="AD115" s="556">
        <v>600</v>
      </c>
      <c r="AE115" s="554"/>
      <c r="AF115" s="554"/>
      <c r="AG115" s="554" t="s">
        <v>128</v>
      </c>
      <c r="AH115" s="37">
        <v>50</v>
      </c>
      <c r="AK115" s="37"/>
      <c r="AL115" s="7"/>
      <c r="AN115" s="7"/>
      <c r="AO115" s="411">
        <v>27.9</v>
      </c>
      <c r="AP115" s="39">
        <v>63.5</v>
      </c>
      <c r="AQ115" s="40">
        <v>7.57</v>
      </c>
      <c r="AR115" s="41">
        <f t="shared" si="64"/>
        <v>98.97</v>
      </c>
      <c r="AS115" s="42">
        <f t="shared" si="65"/>
        <v>0.43937007874015743</v>
      </c>
      <c r="AT115" s="43">
        <f t="shared" si="66"/>
        <v>3.326031496062992</v>
      </c>
      <c r="AU115" s="44">
        <f t="shared" si="67"/>
        <v>0.39257070493879276</v>
      </c>
      <c r="AV115" s="45">
        <v>24.15024</v>
      </c>
      <c r="AW115" s="45">
        <f t="shared" si="68"/>
        <v>86.56</v>
      </c>
      <c r="AX115" s="46">
        <v>2.3547599999999997</v>
      </c>
      <c r="AY115" s="45">
        <v>8.44</v>
      </c>
      <c r="AZ115" s="7" t="s">
        <v>121</v>
      </c>
      <c r="BA115" s="235">
        <v>19.3</v>
      </c>
      <c r="BB115" s="48" t="s">
        <v>121</v>
      </c>
      <c r="BC115" s="80">
        <v>0.3</v>
      </c>
      <c r="BD115" s="80"/>
      <c r="BE115" s="45"/>
      <c r="BF115" s="45"/>
      <c r="BG115" s="45"/>
      <c r="BH115" s="45"/>
      <c r="BI115" s="194">
        <v>0.17</v>
      </c>
      <c r="BJ115" s="45">
        <v>39.799999999999997</v>
      </c>
      <c r="BK115" s="7">
        <v>60.2</v>
      </c>
      <c r="BL115" s="195">
        <f t="shared" si="76"/>
        <v>0.66112956810631218</v>
      </c>
      <c r="BM115" s="79">
        <v>0.36</v>
      </c>
      <c r="BN115" s="80">
        <f t="shared" si="62"/>
        <v>1.2903225806451613</v>
      </c>
      <c r="BO115" s="7" t="s">
        <v>121</v>
      </c>
      <c r="BP115" s="7">
        <v>79.400000000000006</v>
      </c>
      <c r="BQ115" s="48">
        <v>55</v>
      </c>
      <c r="BR115" s="81"/>
      <c r="BS115" s="80">
        <f t="shared" si="75"/>
        <v>46.2</v>
      </c>
      <c r="BT115" s="49">
        <v>93.7</v>
      </c>
      <c r="BU115" s="49">
        <v>12889</v>
      </c>
      <c r="BV115" s="80">
        <f t="shared" si="69"/>
        <v>6.2999999999999972</v>
      </c>
      <c r="BW115" s="561">
        <f t="shared" si="77"/>
        <v>63.119</v>
      </c>
      <c r="BX115" s="49">
        <v>25</v>
      </c>
      <c r="BY115" s="84">
        <f t="shared" si="70"/>
        <v>15.875</v>
      </c>
      <c r="BZ115" s="49">
        <v>21.2</v>
      </c>
      <c r="CA115" s="84">
        <f t="shared" si="71"/>
        <v>13.462</v>
      </c>
      <c r="CB115" s="49">
        <v>53.2</v>
      </c>
      <c r="CC115" s="84">
        <f t="shared" si="72"/>
        <v>33.782000000000004</v>
      </c>
      <c r="CD115" s="84">
        <v>1.03</v>
      </c>
      <c r="CE115" s="82">
        <v>100</v>
      </c>
      <c r="CF115" s="82">
        <v>9219</v>
      </c>
      <c r="CG115" s="82">
        <v>99.8</v>
      </c>
      <c r="CH115" s="82">
        <v>7116</v>
      </c>
      <c r="CI115" s="82">
        <v>98.8</v>
      </c>
      <c r="CJ115" s="82">
        <v>99.3</v>
      </c>
      <c r="CK115" s="82">
        <v>5767</v>
      </c>
      <c r="CL115" s="45">
        <f t="shared" si="73"/>
        <v>1.179245283018868</v>
      </c>
      <c r="CM115" s="7"/>
      <c r="CN115" s="7"/>
      <c r="CO115" s="618"/>
      <c r="CP115" s="13"/>
      <c r="CQ115" s="13"/>
      <c r="CR115" s="13"/>
      <c r="CS115" s="13"/>
      <c r="CT115" s="13"/>
      <c r="CU115" s="13"/>
      <c r="CV115" s="634"/>
      <c r="CW115" s="36"/>
      <c r="CX115" s="7"/>
      <c r="CY115" s="7"/>
      <c r="CZ115" s="121">
        <v>3</v>
      </c>
      <c r="DA115" s="7"/>
      <c r="DB115" s="111" t="s">
        <v>17</v>
      </c>
      <c r="DC115" s="201"/>
      <c r="DD115" s="122" t="s">
        <v>1106</v>
      </c>
      <c r="DE115" s="11"/>
      <c r="DF115" s="11"/>
      <c r="DG115" s="11"/>
      <c r="DH115" s="11"/>
      <c r="DI115" s="565" t="s">
        <v>294</v>
      </c>
      <c r="DJ115" t="s">
        <v>128</v>
      </c>
      <c r="DK115" s="9">
        <v>2</v>
      </c>
      <c r="DL115" s="7"/>
      <c r="DM115" s="7"/>
      <c r="DN115" s="7"/>
      <c r="DO115" s="7"/>
      <c r="DP115" s="7"/>
      <c r="DQ115" s="7"/>
      <c r="DR115" s="11" t="s">
        <v>38</v>
      </c>
      <c r="DS115" s="11" t="s">
        <v>38</v>
      </c>
      <c r="DT115" s="11">
        <v>275</v>
      </c>
      <c r="DU115" s="11">
        <v>12.7</v>
      </c>
      <c r="DV115" s="11">
        <v>87.3</v>
      </c>
      <c r="DW115" s="11" t="s">
        <v>38</v>
      </c>
      <c r="DX115" s="11" t="s">
        <v>38</v>
      </c>
      <c r="DY115" s="11" t="s">
        <v>38</v>
      </c>
      <c r="DZ115" s="11" t="s">
        <v>38</v>
      </c>
      <c r="EA115" s="11">
        <v>0</v>
      </c>
      <c r="EB115" s="7" t="s">
        <v>451</v>
      </c>
      <c r="EC115" s="114"/>
      <c r="ED115" s="114"/>
      <c r="EE115" s="114"/>
      <c r="EF115" s="114"/>
      <c r="EG115" s="114"/>
      <c r="EH115" s="114"/>
      <c r="EI115" s="114"/>
      <c r="EJ115" s="114"/>
      <c r="EK115" s="114"/>
      <c r="EL115" s="114"/>
      <c r="EM115" s="114"/>
      <c r="EN115" s="114"/>
      <c r="EO115" s="114"/>
      <c r="EP115" s="114"/>
      <c r="EQ115" s="114"/>
      <c r="ER115" s="485">
        <v>12498</v>
      </c>
      <c r="ES115" s="954">
        <v>75</v>
      </c>
      <c r="ET115" s="954">
        <v>17753</v>
      </c>
      <c r="EU115" s="954">
        <v>8000</v>
      </c>
      <c r="EV115" s="954">
        <v>40560</v>
      </c>
      <c r="EW115" s="954">
        <v>2541</v>
      </c>
      <c r="EX115" s="715">
        <f t="shared" si="58"/>
        <v>171.77159999999998</v>
      </c>
      <c r="EY115" s="959">
        <f t="shared" si="59"/>
        <v>687.08639999999991</v>
      </c>
      <c r="EZ115" s="557"/>
      <c r="FA115" s="557"/>
      <c r="FB115" s="557"/>
      <c r="FC115" s="557"/>
      <c r="FD115" s="592"/>
      <c r="FE115" s="592"/>
      <c r="FF115" s="592"/>
      <c r="FG115" s="716"/>
      <c r="FH115" s="975"/>
      <c r="FI115" s="612"/>
      <c r="FJ115" s="616"/>
      <c r="FK115" s="553"/>
      <c r="FL115" s="114"/>
      <c r="FM115" s="7"/>
      <c r="FN115" s="145">
        <f t="shared" si="74"/>
        <v>0.16600000000000001</v>
      </c>
      <c r="FO115" s="114"/>
      <c r="FP115" s="43">
        <f t="shared" si="60"/>
        <v>14.313073846673802</v>
      </c>
      <c r="FQ115" s="146">
        <f t="shared" si="61"/>
        <v>0.17177159999999997</v>
      </c>
      <c r="FR115" s="114"/>
      <c r="FS115" s="114"/>
      <c r="FT115" s="114"/>
      <c r="FU115" s="114"/>
      <c r="FV115" s="114"/>
      <c r="FW115" s="114"/>
      <c r="FX115" s="557"/>
      <c r="FY115" s="989"/>
      <c r="FZ115" s="550"/>
      <c r="GA115" s="11"/>
      <c r="GB115" s="550"/>
      <c r="GC115" s="554"/>
      <c r="GD115" s="554"/>
      <c r="GE115" s="554"/>
      <c r="GF115" s="554"/>
      <c r="GG115" s="554"/>
      <c r="GH115" s="554"/>
      <c r="GI115" s="554"/>
      <c r="GJ115" s="554"/>
      <c r="GK115" s="554"/>
      <c r="GL115" s="554"/>
      <c r="GM115" s="554"/>
      <c r="GN115" s="554"/>
      <c r="GO115" s="554"/>
      <c r="GP115" s="554"/>
      <c r="GQ115" s="554"/>
      <c r="GR115" s="554"/>
      <c r="GS115" s="554"/>
      <c r="GT115" s="554"/>
      <c r="GU115" s="554"/>
      <c r="GV115" s="554"/>
      <c r="GW115" s="554"/>
      <c r="GX115" s="554"/>
      <c r="GY115" s="554"/>
      <c r="GZ115" s="554"/>
      <c r="HA115" s="554"/>
      <c r="HB115" s="554"/>
      <c r="HC115" s="554"/>
      <c r="HD115" s="554"/>
      <c r="HE115" s="554"/>
      <c r="HF115" s="554"/>
      <c r="HG115" s="554"/>
      <c r="HH115" s="554"/>
      <c r="HI115" s="554"/>
      <c r="HJ115" s="554"/>
      <c r="HK115" s="554"/>
      <c r="HL115" s="554"/>
      <c r="HM115" s="554"/>
      <c r="HN115" s="554"/>
      <c r="HO115" s="554"/>
      <c r="HP115" s="554"/>
      <c r="HQ115" s="554"/>
      <c r="HR115" s="554"/>
      <c r="HS115" s="554"/>
      <c r="HT115" s="554"/>
      <c r="HU115" s="554"/>
      <c r="HV115" s="554"/>
      <c r="HW115" s="554"/>
    </row>
    <row r="116" spans="1:231" x14ac:dyDescent="0.3">
      <c r="A116" s="7">
        <v>92</v>
      </c>
      <c r="B116" s="7">
        <f>COUNTIFS($D$3:D116,D116,$F$3:F116,F116)</f>
        <v>1</v>
      </c>
      <c r="C116" s="14">
        <v>12501</v>
      </c>
      <c r="D116" s="328" t="s">
        <v>1162</v>
      </c>
      <c r="E116" s="17" t="s">
        <v>564</v>
      </c>
      <c r="F116" s="17" t="s">
        <v>1163</v>
      </c>
      <c r="G116" s="11">
        <f t="shared" si="63"/>
        <v>59</v>
      </c>
      <c r="H116" s="17" t="s">
        <v>1164</v>
      </c>
      <c r="I116" s="469" t="s">
        <v>1165</v>
      </c>
      <c r="J116" s="380" t="s">
        <v>35</v>
      </c>
      <c r="K116" s="17" t="s">
        <v>36</v>
      </c>
      <c r="L116" s="11">
        <v>18</v>
      </c>
      <c r="M116" s="17">
        <v>2</v>
      </c>
      <c r="N116" s="17" t="s">
        <v>38</v>
      </c>
      <c r="O116" s="11"/>
      <c r="P116" s="11" t="s">
        <v>1166</v>
      </c>
      <c r="Q116" s="381"/>
      <c r="R116" s="381"/>
      <c r="S116" s="17"/>
      <c r="T116" s="649"/>
      <c r="U116" s="649"/>
      <c r="V116" s="650" t="s">
        <v>499</v>
      </c>
      <c r="W116" s="651"/>
      <c r="X116" s="650"/>
      <c r="Y116" s="777"/>
      <c r="Z116" s="596"/>
      <c r="AA116" s="550" t="s">
        <v>443</v>
      </c>
      <c r="AB116" s="11"/>
      <c r="AC116" s="556">
        <v>53</v>
      </c>
      <c r="AD116" s="556">
        <v>900</v>
      </c>
      <c r="AE116" s="554"/>
      <c r="AF116" s="554"/>
      <c r="AG116" s="554" t="s">
        <v>128</v>
      </c>
      <c r="AH116" s="37">
        <v>50</v>
      </c>
      <c r="AK116" s="37"/>
      <c r="AL116" s="7"/>
      <c r="AN116" s="7"/>
      <c r="AO116" s="411">
        <v>28</v>
      </c>
      <c r="AP116" s="39">
        <v>66</v>
      </c>
      <c r="AQ116" s="40">
        <v>4.28</v>
      </c>
      <c r="AR116" s="41">
        <f t="shared" si="64"/>
        <v>98.28</v>
      </c>
      <c r="AS116" s="42">
        <f t="shared" si="65"/>
        <v>0.42424242424242425</v>
      </c>
      <c r="AT116" s="43">
        <f t="shared" si="66"/>
        <v>1.8157575757575759</v>
      </c>
      <c r="AU116" s="44">
        <f t="shared" si="67"/>
        <v>0.39840637450199201</v>
      </c>
      <c r="AV116" s="45">
        <v>25.592000000000002</v>
      </c>
      <c r="AW116" s="45">
        <f t="shared" si="68"/>
        <v>91.4</v>
      </c>
      <c r="AX116" s="46">
        <v>1.008</v>
      </c>
      <c r="AY116" s="45">
        <v>3.6</v>
      </c>
      <c r="AZ116" s="7" t="s">
        <v>121</v>
      </c>
      <c r="BA116" s="235">
        <v>57.2</v>
      </c>
      <c r="BB116" s="48" t="s">
        <v>121</v>
      </c>
      <c r="BC116" s="80">
        <v>0.12</v>
      </c>
      <c r="BD116" s="80"/>
      <c r="BE116" s="45"/>
      <c r="BF116" s="45"/>
      <c r="BG116" s="45"/>
      <c r="BH116" s="45"/>
      <c r="BI116" s="194">
        <v>0.2</v>
      </c>
      <c r="BJ116" s="45">
        <v>48.2</v>
      </c>
      <c r="BK116" s="7">
        <v>51.8</v>
      </c>
      <c r="BL116" s="195">
        <f t="shared" si="76"/>
        <v>0.93050193050193064</v>
      </c>
      <c r="BM116" s="79">
        <v>0.21</v>
      </c>
      <c r="BN116" s="80">
        <f t="shared" si="62"/>
        <v>0.75</v>
      </c>
      <c r="BO116" s="7" t="s">
        <v>121</v>
      </c>
      <c r="BP116" s="7">
        <v>28.1</v>
      </c>
      <c r="BQ116" s="48">
        <v>62.3</v>
      </c>
      <c r="BR116" s="81"/>
      <c r="BS116" s="80">
        <f t="shared" si="75"/>
        <v>71.5</v>
      </c>
      <c r="BT116" s="49">
        <v>88.5</v>
      </c>
      <c r="BU116" s="49">
        <v>8236</v>
      </c>
      <c r="BV116" s="80">
        <f t="shared" si="69"/>
        <v>11.5</v>
      </c>
      <c r="BW116" s="346">
        <f t="shared" si="77"/>
        <v>63.36</v>
      </c>
      <c r="BX116" s="49">
        <v>45.8</v>
      </c>
      <c r="BY116" s="84">
        <f t="shared" si="70"/>
        <v>30.227999999999998</v>
      </c>
      <c r="BZ116" s="49">
        <v>25.7</v>
      </c>
      <c r="CA116" s="84">
        <f t="shared" si="71"/>
        <v>16.962</v>
      </c>
      <c r="CB116" s="49">
        <v>24.5</v>
      </c>
      <c r="CC116" s="84">
        <f t="shared" si="72"/>
        <v>16.170000000000002</v>
      </c>
      <c r="CD116" s="84">
        <v>0.81</v>
      </c>
      <c r="CE116" s="82">
        <v>84.1</v>
      </c>
      <c r="CF116" s="82">
        <v>2862</v>
      </c>
      <c r="CG116" s="82">
        <v>66.8</v>
      </c>
      <c r="CH116" s="82">
        <v>2117</v>
      </c>
      <c r="CI116" s="82">
        <v>17.2</v>
      </c>
      <c r="CJ116" s="82">
        <v>63.8</v>
      </c>
      <c r="CK116" s="82">
        <v>2488</v>
      </c>
      <c r="CL116" s="45">
        <f t="shared" si="73"/>
        <v>1.782101167315175</v>
      </c>
      <c r="CM116" s="7"/>
      <c r="CN116" s="7"/>
      <c r="CO116" s="618"/>
      <c r="CP116" s="13"/>
      <c r="CQ116" s="13"/>
      <c r="CR116" s="13"/>
      <c r="CS116" s="13"/>
      <c r="CT116" s="13"/>
      <c r="CU116" s="13"/>
      <c r="CV116" s="634"/>
      <c r="CW116" s="36"/>
      <c r="CX116" s="7"/>
      <c r="CY116" s="7"/>
      <c r="CZ116" s="7"/>
      <c r="DA116" s="7"/>
      <c r="DB116" s="111" t="s">
        <v>884</v>
      </c>
      <c r="DC116" s="201"/>
      <c r="DD116" s="122" t="s">
        <v>1106</v>
      </c>
      <c r="DE116" s="11"/>
      <c r="DF116" s="11"/>
      <c r="DG116" s="11"/>
      <c r="DH116" s="11"/>
      <c r="DI116" s="10" t="s">
        <v>297</v>
      </c>
      <c r="DJ116" t="s">
        <v>128</v>
      </c>
      <c r="DK116" s="9">
        <v>2</v>
      </c>
      <c r="DL116" s="7"/>
      <c r="DM116" s="7"/>
      <c r="DN116" s="7"/>
      <c r="DO116" s="7"/>
      <c r="DP116" s="7"/>
      <c r="DQ116" s="7"/>
      <c r="DR116" s="11">
        <v>3</v>
      </c>
      <c r="DS116" s="11" t="s">
        <v>38</v>
      </c>
      <c r="DT116" s="11">
        <v>95</v>
      </c>
      <c r="DU116" s="11">
        <v>27.4</v>
      </c>
      <c r="DV116" s="11">
        <v>72.599999999999994</v>
      </c>
      <c r="DW116" s="11" t="s">
        <v>38</v>
      </c>
      <c r="DX116" s="11" t="s">
        <v>38</v>
      </c>
      <c r="DY116" s="11" t="s">
        <v>38</v>
      </c>
      <c r="DZ116" s="11" t="s">
        <v>38</v>
      </c>
      <c r="EA116" s="11">
        <v>0</v>
      </c>
      <c r="EB116" s="7" t="s">
        <v>451</v>
      </c>
      <c r="EC116" s="114"/>
      <c r="ED116" s="114"/>
      <c r="EE116" s="114"/>
      <c r="EF116" s="114"/>
      <c r="EG116" s="114"/>
      <c r="EH116" s="114"/>
      <c r="EI116" s="114"/>
      <c r="EJ116" s="114"/>
      <c r="EK116" s="114"/>
      <c r="EL116" s="114"/>
      <c r="EM116" s="114"/>
      <c r="EN116" s="114"/>
      <c r="EO116" s="114"/>
      <c r="EP116" s="114"/>
      <c r="EQ116" s="114"/>
      <c r="ER116" s="485">
        <v>12501</v>
      </c>
      <c r="ES116" s="954">
        <v>75</v>
      </c>
      <c r="ET116" s="954">
        <v>10583</v>
      </c>
      <c r="EU116" s="954">
        <v>20000</v>
      </c>
      <c r="EV116" s="954">
        <v>40560</v>
      </c>
      <c r="EW116" s="954">
        <v>2138</v>
      </c>
      <c r="EX116" s="715">
        <f t="shared" si="58"/>
        <v>57.811519999999994</v>
      </c>
      <c r="EY116" s="959">
        <f t="shared" si="59"/>
        <v>1040.60736</v>
      </c>
      <c r="EZ116" s="557"/>
      <c r="FA116" s="557"/>
      <c r="FB116" s="557"/>
      <c r="FC116" s="557"/>
      <c r="FD116" s="592"/>
      <c r="FE116" s="592"/>
      <c r="FF116" s="592"/>
      <c r="FG116" s="716"/>
      <c r="FH116" s="975"/>
      <c r="FI116" s="612"/>
      <c r="FJ116" s="616"/>
      <c r="FK116" s="553"/>
      <c r="FL116" s="114"/>
      <c r="FM116" s="7"/>
      <c r="FN116" s="145">
        <f t="shared" si="74"/>
        <v>5.2999999999999999E-2</v>
      </c>
      <c r="FO116" s="114"/>
      <c r="FP116" s="43">
        <f t="shared" si="60"/>
        <v>20.202211093262779</v>
      </c>
      <c r="FQ116" s="146">
        <f t="shared" si="61"/>
        <v>5.7811519999999991E-2</v>
      </c>
      <c r="FR116" s="114"/>
      <c r="FS116" s="114"/>
      <c r="FT116" s="114"/>
      <c r="FU116" s="114"/>
      <c r="FV116" s="114"/>
      <c r="FW116" s="114"/>
      <c r="FX116" s="557"/>
      <c r="FY116" s="989"/>
      <c r="FZ116" s="550"/>
      <c r="GA116" s="11"/>
      <c r="GB116" s="550"/>
      <c r="GC116" s="554"/>
      <c r="GD116" s="554"/>
      <c r="GE116" s="554"/>
      <c r="GF116" s="554"/>
      <c r="GG116" s="554"/>
      <c r="GH116" s="554"/>
      <c r="GI116" s="554"/>
      <c r="GJ116" s="554"/>
      <c r="GK116" s="554"/>
      <c r="GL116" s="554"/>
      <c r="GM116" s="554"/>
      <c r="GN116" s="554"/>
      <c r="GO116" s="554"/>
      <c r="GP116" s="554"/>
      <c r="GQ116" s="554"/>
      <c r="GR116" s="554"/>
      <c r="GS116" s="554"/>
      <c r="GT116" s="554"/>
      <c r="GU116" s="554"/>
      <c r="GV116" s="554"/>
      <c r="GW116" s="554"/>
      <c r="GX116" s="554"/>
      <c r="GY116" s="554"/>
      <c r="GZ116" s="554"/>
      <c r="HA116" s="554"/>
      <c r="HB116" s="554"/>
      <c r="HC116" s="554"/>
      <c r="HD116" s="554"/>
      <c r="HE116" s="554"/>
      <c r="HF116" s="554"/>
      <c r="HG116" s="554"/>
      <c r="HH116" s="554"/>
      <c r="HI116" s="554"/>
      <c r="HJ116" s="554"/>
      <c r="HK116" s="554"/>
      <c r="HL116" s="554"/>
      <c r="HM116" s="554"/>
      <c r="HN116" s="554"/>
      <c r="HO116" s="554"/>
      <c r="HP116" s="554"/>
      <c r="HQ116" s="554"/>
      <c r="HR116" s="554"/>
      <c r="HS116" s="554"/>
      <c r="HT116" s="554"/>
      <c r="HU116" s="554"/>
      <c r="HV116" s="554"/>
      <c r="HW116" s="554"/>
    </row>
  </sheetData>
  <autoFilter ref="A2:HW2" xr:uid="{2387FBAB-EDC4-4675-ADD3-DDF00BD1CBAB}">
    <sortState xmlns:xlrd2="http://schemas.microsoft.com/office/spreadsheetml/2017/richdata2" ref="A3:HW116">
      <sortCondition ref="H2"/>
    </sortState>
  </autoFilter>
  <pageMargins left="0.7" right="0.7" top="0.78740157499999996" bottom="0.78740157499999996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1B088-77F7-4F8C-8383-4122DE264B81}">
  <sheetPr>
    <tabColor theme="9" tint="-0.249977111117893"/>
  </sheetPr>
  <dimension ref="A1:HW132"/>
  <sheetViews>
    <sheetView zoomScale="80" zoomScaleNormal="8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D24" sqref="D24"/>
    </sheetView>
  </sheetViews>
  <sheetFormatPr defaultRowHeight="14.4" x14ac:dyDescent="0.3"/>
  <cols>
    <col min="1" max="1" width="5" customWidth="1"/>
    <col min="2" max="2" width="4.6640625" customWidth="1"/>
    <col min="3" max="3" width="10.33203125" customWidth="1"/>
    <col min="4" max="4" width="15.33203125" customWidth="1"/>
    <col min="5" max="5" width="9.109375" customWidth="1"/>
    <col min="6" max="6" width="13.33203125" customWidth="1"/>
    <col min="7" max="7" width="4.33203125" customWidth="1"/>
    <col min="8" max="8" width="12.109375" customWidth="1"/>
    <col min="9" max="9" width="17.109375" customWidth="1"/>
    <col min="11" max="11" width="2.88671875" customWidth="1"/>
    <col min="12" max="12" width="6.44140625" customWidth="1"/>
    <col min="13" max="13" width="8.6640625" customWidth="1"/>
    <col min="14" max="14" width="3" customWidth="1"/>
    <col min="15" max="15" width="4" customWidth="1"/>
    <col min="16" max="16" width="6.88671875" customWidth="1"/>
    <col min="17" max="18" width="0" hidden="1" customWidth="1"/>
    <col min="19" max="19" width="6.5546875" hidden="1" customWidth="1"/>
    <col min="20" max="20" width="19.44140625" hidden="1" customWidth="1"/>
    <col min="21" max="21" width="19.33203125" hidden="1" customWidth="1"/>
    <col min="22" max="22" width="25.33203125" hidden="1" customWidth="1"/>
    <col min="23" max="23" width="12.44140625" hidden="1" customWidth="1"/>
    <col min="24" max="24" width="9.6640625" hidden="1" customWidth="1"/>
    <col min="25" max="25" width="10" hidden="1" customWidth="1"/>
    <col min="26" max="26" width="5.6640625" hidden="1" customWidth="1"/>
    <col min="27" max="27" width="4.6640625" customWidth="1"/>
    <col min="28" max="28" width="0" hidden="1" customWidth="1"/>
    <col min="29" max="29" width="8.88671875" customWidth="1"/>
    <col min="30" max="30" width="10.5546875" customWidth="1"/>
    <col min="31" max="31" width="5.6640625" customWidth="1"/>
    <col min="32" max="32" width="9.109375" customWidth="1"/>
    <col min="33" max="33" width="14.109375" customWidth="1"/>
    <col min="34" max="34" width="12.33203125" customWidth="1"/>
    <col min="35" max="36" width="4.88671875" hidden="1" customWidth="1"/>
    <col min="37" max="37" width="5.6640625" hidden="1" customWidth="1"/>
    <col min="38" max="40" width="4.88671875" hidden="1" customWidth="1"/>
    <col min="41" max="43" width="9" customWidth="1"/>
    <col min="44" max="44" width="6.109375" customWidth="1"/>
    <col min="45" max="45" width="6.6640625" customWidth="1"/>
    <col min="46" max="46" width="7.109375" customWidth="1"/>
    <col min="47" max="47" width="6.33203125" customWidth="1"/>
    <col min="49" max="49" width="8.88671875" customWidth="1"/>
    <col min="50" max="50" width="9.33203125" customWidth="1"/>
    <col min="54" max="54" width="8.88671875" customWidth="1"/>
    <col min="55" max="55" width="5.5546875" customWidth="1"/>
    <col min="56" max="60" width="0" hidden="1" customWidth="1"/>
    <col min="61" max="61" width="5.5546875" customWidth="1"/>
    <col min="64" max="64" width="6.6640625" customWidth="1"/>
    <col min="65" max="69" width="8.88671875" customWidth="1"/>
    <col min="70" max="70" width="6.44140625" customWidth="1"/>
    <col min="71" max="75" width="9.6640625" customWidth="1"/>
    <col min="76" max="76" width="7.33203125" customWidth="1"/>
    <col min="77" max="81" width="9.6640625" customWidth="1"/>
    <col min="82" max="82" width="7.44140625" customWidth="1"/>
    <col min="86" max="87" width="8.88671875" customWidth="1"/>
    <col min="90" max="90" width="8.88671875" customWidth="1"/>
    <col min="91" max="91" width="7.33203125" hidden="1" customWidth="1"/>
    <col min="92" max="94" width="6.33203125" hidden="1" customWidth="1"/>
    <col min="95" max="95" width="5" hidden="1" customWidth="1"/>
    <col min="96" max="96" width="12.33203125" hidden="1" customWidth="1"/>
    <col min="97" max="97" width="5.6640625" hidden="1" customWidth="1"/>
    <col min="98" max="100" width="0" hidden="1" customWidth="1"/>
    <col min="101" max="101" width="9.109375" hidden="1" customWidth="1"/>
    <col min="102" max="102" width="12.44140625" hidden="1" customWidth="1"/>
    <col min="103" max="103" width="8.88671875" customWidth="1"/>
    <col min="104" max="104" width="6.5546875" customWidth="1"/>
    <col min="105" max="105" width="9.5546875" customWidth="1"/>
    <col min="106" max="107" width="8.88671875" customWidth="1"/>
    <col min="108" max="108" width="106.33203125" customWidth="1"/>
    <col min="109" max="109" width="7.33203125" customWidth="1"/>
    <col min="110" max="112" width="6.33203125" customWidth="1"/>
    <col min="113" max="113" width="5" customWidth="1"/>
    <col min="114" max="114" width="12.33203125" customWidth="1"/>
    <col min="115" max="115" width="5.6640625" customWidth="1"/>
    <col min="116" max="118" width="8.88671875" customWidth="1"/>
    <col min="119" max="119" width="9.109375" customWidth="1"/>
    <col min="120" max="120" width="12.44140625" customWidth="1"/>
    <col min="121" max="121" width="9" customWidth="1"/>
    <col min="122" max="123" width="8.88671875" customWidth="1"/>
    <col min="124" max="124" width="9" customWidth="1"/>
    <col min="125" max="126" width="9.109375" customWidth="1"/>
    <col min="127" max="128" width="9" customWidth="1"/>
    <col min="129" max="129" width="8.88671875" customWidth="1"/>
    <col min="130" max="130" width="9" customWidth="1"/>
    <col min="131" max="131" width="9.109375" customWidth="1"/>
    <col min="132" max="132" width="14.6640625" customWidth="1"/>
    <col min="133" max="133" width="9.109375" customWidth="1"/>
    <col min="134" max="134" width="9" customWidth="1"/>
    <col min="135" max="142" width="9.109375" customWidth="1"/>
    <col min="143" max="143" width="10.88671875" customWidth="1"/>
    <col min="144" max="146" width="9" customWidth="1"/>
    <col min="147" max="147" width="13.33203125" customWidth="1"/>
    <col min="148" max="148" width="6.6640625" customWidth="1"/>
    <col min="149" max="149" width="6.33203125" customWidth="1"/>
    <col min="150" max="150" width="7.88671875" customWidth="1"/>
    <col min="151" max="151" width="9.109375" customWidth="1"/>
    <col min="152" max="152" width="7.33203125" customWidth="1"/>
    <col min="153" max="153" width="10" customWidth="1"/>
    <col min="154" max="154" width="8.6640625" customWidth="1"/>
    <col min="155" max="155" width="11.5546875" customWidth="1"/>
    <col min="156" max="168" width="0" hidden="1" customWidth="1"/>
    <col min="169" max="169" width="8.88671875" customWidth="1"/>
    <col min="170" max="170" width="7.33203125" customWidth="1"/>
    <col min="171" max="171" width="4.109375" customWidth="1"/>
    <col min="172" max="173" width="8.88671875" customWidth="1"/>
    <col min="174" max="174" width="6.6640625" customWidth="1"/>
    <col min="175" max="175" width="9.109375" customWidth="1"/>
    <col min="176" max="176" width="18" customWidth="1"/>
    <col min="177" max="177" width="8.88671875" customWidth="1"/>
    <col min="178" max="178" width="31.88671875" customWidth="1"/>
    <col min="179" max="179" width="46.109375" customWidth="1"/>
    <col min="180" max="180" width="9.6640625" customWidth="1"/>
    <col min="181" max="181" width="8.5546875" customWidth="1"/>
    <col min="182" max="184" width="9.6640625" customWidth="1"/>
    <col min="185" max="185" width="10.5546875" customWidth="1"/>
    <col min="186" max="186" width="9.6640625" customWidth="1"/>
    <col min="187" max="187" width="12.5546875" customWidth="1"/>
    <col min="188" max="188" width="7.88671875" customWidth="1"/>
    <col min="189" max="189" width="13.44140625" customWidth="1"/>
    <col min="190" max="190" width="9.44140625" customWidth="1"/>
    <col min="191" max="191" width="12.6640625" customWidth="1"/>
    <col min="192" max="192" width="12.33203125" customWidth="1"/>
    <col min="193" max="193" width="11.109375" customWidth="1"/>
    <col min="194" max="194" width="11.88671875" customWidth="1"/>
    <col min="195" max="195" width="10.5546875" customWidth="1"/>
    <col min="196" max="196" width="7.88671875" customWidth="1"/>
    <col min="197" max="197" width="10.109375" customWidth="1"/>
    <col min="198" max="198" width="6.6640625" customWidth="1"/>
    <col min="199" max="199" width="7.6640625" customWidth="1"/>
    <col min="200" max="200" width="9.33203125" customWidth="1"/>
    <col min="201" max="201" width="9.5546875" customWidth="1"/>
    <col min="202" max="202" width="11.44140625" customWidth="1"/>
    <col min="203" max="203" width="8.44140625" customWidth="1"/>
    <col min="204" max="204" width="13" customWidth="1"/>
    <col min="205" max="205" width="11.44140625" customWidth="1"/>
    <col min="206" max="206" width="12.5546875" customWidth="1"/>
    <col min="207" max="207" width="11.44140625" customWidth="1"/>
    <col min="208" max="208" width="14.109375" customWidth="1"/>
    <col min="209" max="209" width="11.5546875" customWidth="1"/>
    <col min="210" max="210" width="10.88671875" customWidth="1"/>
    <col min="211" max="211" width="10.44140625" customWidth="1"/>
    <col min="212" max="212" width="13.44140625" customWidth="1"/>
    <col min="213" max="213" width="12.5546875" customWidth="1"/>
    <col min="214" max="214" width="14" customWidth="1"/>
    <col min="215" max="215" width="10.5546875" customWidth="1"/>
    <col min="216" max="216" width="11.5546875" customWidth="1"/>
    <col min="217" max="217" width="10.6640625" customWidth="1"/>
    <col min="218" max="218" width="14.109375" customWidth="1"/>
    <col min="219" max="219" width="11.88671875" customWidth="1"/>
    <col min="220" max="220" width="12.44140625" customWidth="1"/>
    <col min="221" max="221" width="10.88671875" customWidth="1"/>
    <col min="222" max="222" width="13.88671875" customWidth="1"/>
    <col min="223" max="223" width="10.6640625" customWidth="1"/>
    <col min="224" max="224" width="7.6640625" customWidth="1"/>
    <col min="225" max="225" width="14.5546875" customWidth="1"/>
    <col min="226" max="226" width="11" customWidth="1"/>
    <col min="227" max="227" width="14.44140625" customWidth="1"/>
    <col min="228" max="228" width="12.44140625" customWidth="1"/>
    <col min="229" max="229" width="12.109375" customWidth="1"/>
    <col min="230" max="230" width="12" customWidth="1"/>
    <col min="231" max="231" width="10.5546875" customWidth="1"/>
  </cols>
  <sheetData>
    <row r="1" spans="1:231" ht="64.8" customHeight="1" thickTop="1" thickBot="1" x14ac:dyDescent="0.3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3" t="s">
        <v>8</v>
      </c>
      <c r="J1" s="4" t="s">
        <v>9</v>
      </c>
      <c r="K1" s="5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1334</v>
      </c>
      <c r="S1" s="1" t="s">
        <v>45</v>
      </c>
      <c r="T1" s="1" t="s">
        <v>46</v>
      </c>
      <c r="U1" s="1" t="s">
        <v>47</v>
      </c>
      <c r="V1" s="1" t="s">
        <v>48</v>
      </c>
      <c r="W1" s="1" t="s">
        <v>49</v>
      </c>
      <c r="X1" s="1" t="s">
        <v>50</v>
      </c>
      <c r="Y1" s="1" t="s">
        <v>51</v>
      </c>
      <c r="Z1" s="21" t="s">
        <v>52</v>
      </c>
      <c r="AA1" s="1" t="s">
        <v>53</v>
      </c>
      <c r="AB1" s="1" t="s">
        <v>54</v>
      </c>
      <c r="AC1" s="1" t="s">
        <v>55</v>
      </c>
      <c r="AD1" s="1" t="s">
        <v>56</v>
      </c>
      <c r="AE1" s="1" t="s">
        <v>57</v>
      </c>
      <c r="AF1" s="2" t="s">
        <v>58</v>
      </c>
      <c r="AG1" s="22" t="s">
        <v>59</v>
      </c>
      <c r="AH1" s="23" t="s">
        <v>60</v>
      </c>
      <c r="AI1" s="1" t="s">
        <v>61</v>
      </c>
      <c r="AJ1" s="24" t="s">
        <v>62</v>
      </c>
      <c r="AK1" s="25" t="s">
        <v>63</v>
      </c>
      <c r="AL1" s="1" t="s">
        <v>64</v>
      </c>
      <c r="AM1" s="1" t="s">
        <v>65</v>
      </c>
      <c r="AN1" s="2" t="s">
        <v>66</v>
      </c>
      <c r="AO1" s="26" t="s">
        <v>67</v>
      </c>
      <c r="AP1" s="27" t="s">
        <v>68</v>
      </c>
      <c r="AQ1" s="28" t="s">
        <v>69</v>
      </c>
      <c r="AR1" s="29" t="s">
        <v>70</v>
      </c>
      <c r="AS1" s="30" t="s">
        <v>71</v>
      </c>
      <c r="AT1" s="30" t="s">
        <v>72</v>
      </c>
      <c r="AU1" s="31" t="s">
        <v>73</v>
      </c>
      <c r="AV1" s="2" t="s">
        <v>74</v>
      </c>
      <c r="AW1" s="23" t="s">
        <v>75</v>
      </c>
      <c r="AX1" s="32" t="s">
        <v>76</v>
      </c>
      <c r="AY1" s="23" t="s">
        <v>77</v>
      </c>
      <c r="AZ1" s="1" t="s">
        <v>78</v>
      </c>
      <c r="BA1" s="33" t="s">
        <v>79</v>
      </c>
      <c r="BB1" s="1" t="s">
        <v>80</v>
      </c>
      <c r="BC1" s="34" t="s">
        <v>81</v>
      </c>
      <c r="BD1" s="34" t="s">
        <v>1335</v>
      </c>
      <c r="BE1" s="23" t="s">
        <v>1336</v>
      </c>
      <c r="BF1" s="1" t="s">
        <v>1337</v>
      </c>
      <c r="BG1" s="24" t="s">
        <v>1338</v>
      </c>
      <c r="BH1" s="24" t="s">
        <v>1339</v>
      </c>
      <c r="BI1" s="24" t="s">
        <v>129</v>
      </c>
      <c r="BJ1" s="23" t="s">
        <v>130</v>
      </c>
      <c r="BK1" s="2" t="s">
        <v>131</v>
      </c>
      <c r="BL1" s="68" t="s">
        <v>132</v>
      </c>
      <c r="BM1" s="69" t="s">
        <v>133</v>
      </c>
      <c r="BN1" s="34" t="s">
        <v>134</v>
      </c>
      <c r="BO1" s="23" t="s">
        <v>135</v>
      </c>
      <c r="BP1" s="1" t="s">
        <v>136</v>
      </c>
      <c r="BQ1" s="1" t="s">
        <v>137</v>
      </c>
      <c r="BR1" s="70" t="s">
        <v>138</v>
      </c>
      <c r="BS1" s="71" t="s">
        <v>139</v>
      </c>
      <c r="BT1" s="72" t="s">
        <v>140</v>
      </c>
      <c r="BU1" s="72" t="s">
        <v>141</v>
      </c>
      <c r="BV1" s="72" t="s">
        <v>142</v>
      </c>
      <c r="BW1" s="71" t="s">
        <v>143</v>
      </c>
      <c r="BX1" s="72" t="s">
        <v>144</v>
      </c>
      <c r="BY1" s="73" t="s">
        <v>145</v>
      </c>
      <c r="BZ1" s="74" t="s">
        <v>146</v>
      </c>
      <c r="CA1" s="73" t="s">
        <v>147</v>
      </c>
      <c r="CB1" s="74" t="s">
        <v>148</v>
      </c>
      <c r="CC1" s="75" t="s">
        <v>149</v>
      </c>
      <c r="CD1" s="76" t="s">
        <v>150</v>
      </c>
      <c r="CE1" s="77" t="s">
        <v>151</v>
      </c>
      <c r="CF1" s="31" t="s">
        <v>152</v>
      </c>
      <c r="CG1" s="31" t="s">
        <v>153</v>
      </c>
      <c r="CH1" s="31" t="s">
        <v>154</v>
      </c>
      <c r="CI1" s="1" t="s">
        <v>155</v>
      </c>
      <c r="CJ1" s="31" t="s">
        <v>156</v>
      </c>
      <c r="CK1" s="77" t="s">
        <v>157</v>
      </c>
      <c r="CL1" s="74" t="s">
        <v>158</v>
      </c>
      <c r="CM1" s="1" t="s">
        <v>1340</v>
      </c>
      <c r="CN1" s="2" t="s">
        <v>1341</v>
      </c>
      <c r="CO1" s="835" t="s">
        <v>143</v>
      </c>
      <c r="CP1" s="836" t="s">
        <v>1342</v>
      </c>
      <c r="CQ1" s="836" t="s">
        <v>1343</v>
      </c>
      <c r="CR1" s="836" t="s">
        <v>1344</v>
      </c>
      <c r="CS1" s="836" t="s">
        <v>1345</v>
      </c>
      <c r="CT1" s="836" t="s">
        <v>875</v>
      </c>
      <c r="CU1" s="836" t="s">
        <v>149</v>
      </c>
      <c r="CV1" s="837" t="s">
        <v>150</v>
      </c>
      <c r="CW1" s="1" t="s">
        <v>150</v>
      </c>
      <c r="CX1" s="23" t="s">
        <v>149</v>
      </c>
      <c r="CY1" s="23" t="s">
        <v>189</v>
      </c>
      <c r="CZ1" s="23" t="s">
        <v>190</v>
      </c>
      <c r="DA1" s="88" t="s">
        <v>191</v>
      </c>
      <c r="DB1" s="89" t="s">
        <v>192</v>
      </c>
      <c r="DC1" s="21" t="s">
        <v>193</v>
      </c>
      <c r="DD1" s="90" t="s">
        <v>194</v>
      </c>
      <c r="DE1" s="91" t="s">
        <v>195</v>
      </c>
      <c r="DF1" s="91" t="s">
        <v>196</v>
      </c>
      <c r="DG1" s="91" t="s">
        <v>197</v>
      </c>
      <c r="DH1" s="91" t="s">
        <v>198</v>
      </c>
      <c r="DI1" s="92" t="s">
        <v>199</v>
      </c>
      <c r="DJ1" s="93" t="s">
        <v>200</v>
      </c>
      <c r="DK1" s="94" t="s">
        <v>201</v>
      </c>
      <c r="DL1" s="94" t="s">
        <v>202</v>
      </c>
      <c r="DM1" s="94" t="s">
        <v>203</v>
      </c>
      <c r="DN1" s="95" t="s">
        <v>204</v>
      </c>
      <c r="DO1" s="96" t="s">
        <v>205</v>
      </c>
      <c r="DP1" s="97" t="s">
        <v>206</v>
      </c>
      <c r="DQ1" s="98" t="s">
        <v>207</v>
      </c>
      <c r="DR1" s="99" t="s">
        <v>208</v>
      </c>
      <c r="DS1" s="99" t="s">
        <v>209</v>
      </c>
      <c r="DT1" s="100" t="s">
        <v>210</v>
      </c>
      <c r="DU1" s="100" t="s">
        <v>211</v>
      </c>
      <c r="DV1" s="100" t="s">
        <v>212</v>
      </c>
      <c r="DW1" s="101" t="s">
        <v>213</v>
      </c>
      <c r="DX1" s="101" t="s">
        <v>214</v>
      </c>
      <c r="DY1" s="101" t="s">
        <v>215</v>
      </c>
      <c r="DZ1" s="101" t="s">
        <v>216</v>
      </c>
      <c r="EA1" s="102" t="s">
        <v>217</v>
      </c>
      <c r="EB1" s="102" t="s">
        <v>218</v>
      </c>
      <c r="EC1" s="103" t="s">
        <v>219</v>
      </c>
      <c r="ED1" s="94" t="s">
        <v>220</v>
      </c>
      <c r="EE1" s="94" t="s">
        <v>221</v>
      </c>
      <c r="EF1" s="104" t="s">
        <v>222</v>
      </c>
      <c r="EG1" s="105" t="s">
        <v>223</v>
      </c>
      <c r="EH1" s="104" t="s">
        <v>224</v>
      </c>
      <c r="EI1" s="104" t="s">
        <v>225</v>
      </c>
      <c r="EJ1" s="104" t="s">
        <v>226</v>
      </c>
      <c r="EK1" s="104" t="s">
        <v>227</v>
      </c>
      <c r="EL1" s="106" t="s">
        <v>228</v>
      </c>
      <c r="EM1" s="104" t="s">
        <v>229</v>
      </c>
      <c r="EN1" s="104" t="s">
        <v>230</v>
      </c>
      <c r="EO1" s="104" t="s">
        <v>231</v>
      </c>
      <c r="EP1" s="104" t="s">
        <v>232</v>
      </c>
      <c r="EQ1" s="104" t="s">
        <v>233</v>
      </c>
      <c r="ER1" s="107" t="s">
        <v>2</v>
      </c>
      <c r="ES1" s="108" t="s">
        <v>234</v>
      </c>
      <c r="ET1" s="108" t="s">
        <v>235</v>
      </c>
      <c r="EU1" s="108" t="s">
        <v>236</v>
      </c>
      <c r="EV1" s="108" t="s">
        <v>237</v>
      </c>
      <c r="EW1" s="109" t="s">
        <v>238</v>
      </c>
      <c r="EX1" s="108" t="s">
        <v>239</v>
      </c>
      <c r="EY1" s="110" t="s">
        <v>240</v>
      </c>
      <c r="EZ1" s="838" t="s">
        <v>234</v>
      </c>
      <c r="FA1" s="839" t="s">
        <v>1346</v>
      </c>
      <c r="FB1" s="839" t="s">
        <v>1347</v>
      </c>
      <c r="FC1" s="839" t="s">
        <v>1348</v>
      </c>
      <c r="FD1" s="839" t="s">
        <v>1349</v>
      </c>
      <c r="FE1" s="840" t="s">
        <v>1350</v>
      </c>
      <c r="FF1" s="841" t="s">
        <v>1351</v>
      </c>
      <c r="FG1" s="842" t="s">
        <v>1352</v>
      </c>
      <c r="FH1" s="842" t="s">
        <v>1353</v>
      </c>
      <c r="FI1" s="843" t="s">
        <v>1354</v>
      </c>
      <c r="FJ1" s="844" t="s">
        <v>54</v>
      </c>
      <c r="FK1" s="845" t="s">
        <v>59</v>
      </c>
      <c r="FL1" s="846" t="s">
        <v>1355</v>
      </c>
      <c r="FM1" s="129" t="s">
        <v>300</v>
      </c>
      <c r="FN1" s="130" t="s">
        <v>301</v>
      </c>
      <c r="FO1" s="23"/>
      <c r="FP1" s="131" t="s">
        <v>300</v>
      </c>
      <c r="FQ1" s="132" t="s">
        <v>301</v>
      </c>
      <c r="FR1" s="133" t="s">
        <v>302</v>
      </c>
      <c r="FS1" s="134" t="s">
        <v>303</v>
      </c>
      <c r="FT1" s="135" t="s">
        <v>304</v>
      </c>
      <c r="FU1" s="136" t="s">
        <v>305</v>
      </c>
      <c r="FV1" s="135" t="s">
        <v>306</v>
      </c>
      <c r="FW1" s="135" t="s">
        <v>307</v>
      </c>
      <c r="FX1" s="135"/>
      <c r="FY1" s="137" t="s">
        <v>308</v>
      </c>
      <c r="FZ1" s="138" t="s">
        <v>309</v>
      </c>
      <c r="GA1" s="139" t="s">
        <v>310</v>
      </c>
      <c r="GB1" s="139" t="s">
        <v>311</v>
      </c>
      <c r="GC1" s="140" t="s">
        <v>312</v>
      </c>
      <c r="GD1" s="140" t="s">
        <v>313</v>
      </c>
      <c r="GE1" s="140" t="s">
        <v>314</v>
      </c>
      <c r="GF1" s="141" t="s">
        <v>315</v>
      </c>
      <c r="GG1" s="141" t="s">
        <v>316</v>
      </c>
      <c r="GH1" s="141" t="s">
        <v>317</v>
      </c>
      <c r="GI1" s="142" t="s">
        <v>240</v>
      </c>
      <c r="GJ1" s="142" t="s">
        <v>318</v>
      </c>
      <c r="GK1" s="143" t="s">
        <v>319</v>
      </c>
      <c r="GL1" s="143" t="s">
        <v>320</v>
      </c>
      <c r="GM1" s="143" t="s">
        <v>321</v>
      </c>
      <c r="GN1" s="143" t="s">
        <v>322</v>
      </c>
      <c r="GO1" s="143" t="s">
        <v>323</v>
      </c>
      <c r="GP1" s="143" t="s">
        <v>324</v>
      </c>
      <c r="GQ1" s="143" t="s">
        <v>325</v>
      </c>
      <c r="GR1" s="143" t="s">
        <v>326</v>
      </c>
      <c r="GS1" s="143" t="s">
        <v>327</v>
      </c>
      <c r="GT1" s="143" t="s">
        <v>328</v>
      </c>
      <c r="GU1" s="143" t="s">
        <v>329</v>
      </c>
      <c r="GV1" s="144" t="s">
        <v>330</v>
      </c>
      <c r="GW1" s="144" t="s">
        <v>331</v>
      </c>
      <c r="GX1" s="144" t="s">
        <v>332</v>
      </c>
      <c r="GY1" s="144" t="s">
        <v>333</v>
      </c>
      <c r="GZ1" s="144" t="s">
        <v>334</v>
      </c>
      <c r="HA1" s="144" t="s">
        <v>335</v>
      </c>
      <c r="HB1" s="144" t="s">
        <v>336</v>
      </c>
      <c r="HC1" s="144" t="s">
        <v>337</v>
      </c>
      <c r="HD1" s="144" t="s">
        <v>338</v>
      </c>
      <c r="HE1" s="144" t="s">
        <v>339</v>
      </c>
      <c r="HF1" s="144" t="s">
        <v>340</v>
      </c>
      <c r="HG1" s="144" t="s">
        <v>341</v>
      </c>
      <c r="HH1" s="144" t="s">
        <v>342</v>
      </c>
      <c r="HI1" s="143" t="s">
        <v>343</v>
      </c>
      <c r="HJ1" s="140" t="s">
        <v>344</v>
      </c>
      <c r="HK1" s="140" t="s">
        <v>345</v>
      </c>
      <c r="HL1" s="140" t="s">
        <v>346</v>
      </c>
      <c r="HM1" s="140" t="s">
        <v>347</v>
      </c>
      <c r="HN1" s="140" t="s">
        <v>348</v>
      </c>
      <c r="HO1" s="140" t="s">
        <v>349</v>
      </c>
      <c r="HP1" s="140" t="s">
        <v>350</v>
      </c>
      <c r="HQ1" s="140" t="s">
        <v>351</v>
      </c>
      <c r="HR1" s="140" t="s">
        <v>352</v>
      </c>
      <c r="HS1" s="140" t="s">
        <v>353</v>
      </c>
      <c r="HT1" s="140" t="s">
        <v>354</v>
      </c>
      <c r="HU1" s="140" t="s">
        <v>355</v>
      </c>
      <c r="HV1" s="140" t="s">
        <v>356</v>
      </c>
      <c r="HW1" s="140" t="s">
        <v>357</v>
      </c>
    </row>
    <row r="2" spans="1:231" ht="14.4" customHeight="1" x14ac:dyDescent="0.3">
      <c r="A2" s="6" t="s">
        <v>17</v>
      </c>
      <c r="B2" s="6" t="s">
        <v>18</v>
      </c>
      <c r="C2" s="6" t="s">
        <v>19</v>
      </c>
      <c r="D2" s="6" t="s">
        <v>20</v>
      </c>
      <c r="E2" s="6" t="s">
        <v>21</v>
      </c>
      <c r="F2" s="6" t="s">
        <v>22</v>
      </c>
      <c r="G2" s="6" t="s">
        <v>23</v>
      </c>
      <c r="H2" s="6" t="s">
        <v>24</v>
      </c>
      <c r="I2" s="6" t="s">
        <v>25</v>
      </c>
      <c r="J2" s="6" t="s">
        <v>26</v>
      </c>
      <c r="K2" s="6" t="s">
        <v>27</v>
      </c>
      <c r="L2" s="6" t="s">
        <v>28</v>
      </c>
      <c r="M2" s="6" t="s">
        <v>29</v>
      </c>
      <c r="N2" s="6" t="s">
        <v>30</v>
      </c>
      <c r="O2" s="6" t="s">
        <v>31</v>
      </c>
      <c r="P2" s="6" t="s">
        <v>32</v>
      </c>
      <c r="Q2" s="6" t="s">
        <v>33</v>
      </c>
      <c r="R2" s="6" t="s">
        <v>1356</v>
      </c>
      <c r="S2" s="6" t="s">
        <v>82</v>
      </c>
      <c r="T2" s="6" t="s">
        <v>83</v>
      </c>
      <c r="U2" s="6" t="s">
        <v>84</v>
      </c>
      <c r="V2" s="6" t="s">
        <v>85</v>
      </c>
      <c r="W2" s="6" t="s">
        <v>86</v>
      </c>
      <c r="X2" s="6" t="s">
        <v>87</v>
      </c>
      <c r="Y2" s="6" t="s">
        <v>88</v>
      </c>
      <c r="Z2" s="6" t="s">
        <v>89</v>
      </c>
      <c r="AA2" s="6" t="s">
        <v>90</v>
      </c>
      <c r="AB2" s="6" t="s">
        <v>91</v>
      </c>
      <c r="AC2" s="6" t="s">
        <v>92</v>
      </c>
      <c r="AD2" s="6" t="s">
        <v>93</v>
      </c>
      <c r="AE2" s="6" t="s">
        <v>94</v>
      </c>
      <c r="AF2" s="6" t="s">
        <v>95</v>
      </c>
      <c r="AG2" s="6" t="s">
        <v>96</v>
      </c>
      <c r="AH2" s="6" t="s">
        <v>97</v>
      </c>
      <c r="AI2" s="6" t="s">
        <v>98</v>
      </c>
      <c r="AJ2" s="6" t="s">
        <v>99</v>
      </c>
      <c r="AK2" s="6" t="s">
        <v>100</v>
      </c>
      <c r="AL2" s="6" t="s">
        <v>101</v>
      </c>
      <c r="AM2" s="6" t="s">
        <v>102</v>
      </c>
      <c r="AN2" s="6" t="s">
        <v>103</v>
      </c>
      <c r="AO2" s="6" t="s">
        <v>104</v>
      </c>
      <c r="AP2" s="6" t="s">
        <v>105</v>
      </c>
      <c r="AQ2" s="6" t="s">
        <v>106</v>
      </c>
      <c r="AR2" s="6" t="s">
        <v>107</v>
      </c>
      <c r="AS2" s="6" t="s">
        <v>108</v>
      </c>
      <c r="AT2" s="6" t="s">
        <v>109</v>
      </c>
      <c r="AU2" s="6" t="s">
        <v>110</v>
      </c>
      <c r="AV2" s="6" t="s">
        <v>111</v>
      </c>
      <c r="AW2" s="6" t="s">
        <v>112</v>
      </c>
      <c r="AX2" s="6" t="s">
        <v>113</v>
      </c>
      <c r="AY2" s="6" t="s">
        <v>114</v>
      </c>
      <c r="AZ2" s="6" t="s">
        <v>115</v>
      </c>
      <c r="BA2" s="6" t="s">
        <v>116</v>
      </c>
      <c r="BB2" s="6" t="s">
        <v>117</v>
      </c>
      <c r="BC2" s="6" t="s">
        <v>118</v>
      </c>
      <c r="BD2" s="6" t="s">
        <v>1357</v>
      </c>
      <c r="BE2" s="6" t="s">
        <v>1358</v>
      </c>
      <c r="BF2" s="6" t="s">
        <v>1359</v>
      </c>
      <c r="BG2" s="6" t="s">
        <v>1360</v>
      </c>
      <c r="BH2" s="6" t="s">
        <v>1361</v>
      </c>
      <c r="BI2" s="6" t="s">
        <v>159</v>
      </c>
      <c r="BJ2" s="6" t="s">
        <v>160</v>
      </c>
      <c r="BK2" s="6" t="s">
        <v>161</v>
      </c>
      <c r="BL2" s="6" t="s">
        <v>162</v>
      </c>
      <c r="BM2" s="6" t="s">
        <v>163</v>
      </c>
      <c r="BN2" s="6" t="s">
        <v>164</v>
      </c>
      <c r="BO2" s="6" t="s">
        <v>165</v>
      </c>
      <c r="BP2" s="6" t="s">
        <v>166</v>
      </c>
      <c r="BQ2" s="6" t="s">
        <v>167</v>
      </c>
      <c r="BR2" s="6" t="s">
        <v>168</v>
      </c>
      <c r="BS2" s="6" t="s">
        <v>169</v>
      </c>
      <c r="BT2" s="6" t="s">
        <v>170</v>
      </c>
      <c r="BU2" s="6" t="s">
        <v>171</v>
      </c>
      <c r="BV2" s="6" t="s">
        <v>172</v>
      </c>
      <c r="BW2" s="6" t="s">
        <v>173</v>
      </c>
      <c r="BX2" s="6" t="s">
        <v>174</v>
      </c>
      <c r="BY2" s="6" t="s">
        <v>175</v>
      </c>
      <c r="BZ2" s="6" t="s">
        <v>176</v>
      </c>
      <c r="CA2" s="6" t="s">
        <v>177</v>
      </c>
      <c r="CB2" s="6" t="s">
        <v>178</v>
      </c>
      <c r="CC2" s="6" t="s">
        <v>179</v>
      </c>
      <c r="CD2" s="6" t="s">
        <v>180</v>
      </c>
      <c r="CE2" s="6" t="s">
        <v>181</v>
      </c>
      <c r="CF2" s="6" t="s">
        <v>182</v>
      </c>
      <c r="CG2" s="6" t="s">
        <v>183</v>
      </c>
      <c r="CH2" s="6" t="s">
        <v>184</v>
      </c>
      <c r="CI2" s="6" t="s">
        <v>185</v>
      </c>
      <c r="CJ2" s="6" t="s">
        <v>186</v>
      </c>
      <c r="CK2" s="6" t="s">
        <v>187</v>
      </c>
      <c r="CL2" s="6" t="s">
        <v>188</v>
      </c>
      <c r="CM2" s="6" t="s">
        <v>1362</v>
      </c>
      <c r="CN2" s="6" t="s">
        <v>1363</v>
      </c>
      <c r="CO2" s="6" t="s">
        <v>1364</v>
      </c>
      <c r="CP2" s="6" t="s">
        <v>1365</v>
      </c>
      <c r="CQ2" s="6" t="s">
        <v>1366</v>
      </c>
      <c r="CR2" s="6" t="s">
        <v>1367</v>
      </c>
      <c r="CS2" s="6" t="s">
        <v>1368</v>
      </c>
      <c r="CT2" s="6" t="s">
        <v>1369</v>
      </c>
      <c r="CU2" s="6" t="s">
        <v>1370</v>
      </c>
      <c r="CV2" s="6" t="s">
        <v>1371</v>
      </c>
      <c r="CW2" s="6" t="s">
        <v>1372</v>
      </c>
      <c r="CX2" s="6" t="s">
        <v>1373</v>
      </c>
      <c r="CY2" s="6" t="s">
        <v>241</v>
      </c>
      <c r="CZ2" s="6" t="s">
        <v>242</v>
      </c>
      <c r="DA2" s="6" t="s">
        <v>243</v>
      </c>
      <c r="DB2" s="6" t="s">
        <v>244</v>
      </c>
      <c r="DC2" s="6" t="s">
        <v>245</v>
      </c>
      <c r="DD2" s="6" t="s">
        <v>246</v>
      </c>
      <c r="DE2" s="6" t="s">
        <v>247</v>
      </c>
      <c r="DF2" s="6" t="s">
        <v>248</v>
      </c>
      <c r="DG2" s="6" t="s">
        <v>249</v>
      </c>
      <c r="DH2" s="6" t="s">
        <v>250</v>
      </c>
      <c r="DI2" s="6" t="s">
        <v>251</v>
      </c>
      <c r="DJ2" s="6" t="s">
        <v>252</v>
      </c>
      <c r="DK2" s="6" t="s">
        <v>253</v>
      </c>
      <c r="DL2" s="6" t="s">
        <v>254</v>
      </c>
      <c r="DM2" s="6" t="s">
        <v>255</v>
      </c>
      <c r="DN2" s="6" t="s">
        <v>256</v>
      </c>
      <c r="DO2" s="6" t="s">
        <v>257</v>
      </c>
      <c r="DP2" s="6" t="s">
        <v>258</v>
      </c>
      <c r="DQ2" s="6" t="s">
        <v>259</v>
      </c>
      <c r="DR2" s="6" t="s">
        <v>260</v>
      </c>
      <c r="DS2" s="6" t="s">
        <v>261</v>
      </c>
      <c r="DT2" s="6" t="s">
        <v>262</v>
      </c>
      <c r="DU2" s="6" t="s">
        <v>263</v>
      </c>
      <c r="DV2" s="6" t="s">
        <v>264</v>
      </c>
      <c r="DW2" s="6" t="s">
        <v>265</v>
      </c>
      <c r="DX2" s="6" t="s">
        <v>266</v>
      </c>
      <c r="DY2" s="6" t="s">
        <v>267</v>
      </c>
      <c r="DZ2" s="6" t="s">
        <v>268</v>
      </c>
      <c r="EA2" s="6" t="s">
        <v>269</v>
      </c>
      <c r="EB2" s="6" t="s">
        <v>270</v>
      </c>
      <c r="EC2" s="6" t="s">
        <v>271</v>
      </c>
      <c r="ED2" s="6" t="s">
        <v>272</v>
      </c>
      <c r="EE2" s="6" t="s">
        <v>273</v>
      </c>
      <c r="EF2" s="6" t="s">
        <v>274</v>
      </c>
      <c r="EG2" s="6" t="s">
        <v>275</v>
      </c>
      <c r="EH2" s="6" t="s">
        <v>276</v>
      </c>
      <c r="EI2" s="6" t="s">
        <v>277</v>
      </c>
      <c r="EJ2" s="6" t="s">
        <v>278</v>
      </c>
      <c r="EK2" s="6" t="s">
        <v>279</v>
      </c>
      <c r="EL2" s="6" t="s">
        <v>280</v>
      </c>
      <c r="EM2" s="6" t="s">
        <v>281</v>
      </c>
      <c r="EN2" s="6" t="s">
        <v>282</v>
      </c>
      <c r="EO2" s="6" t="s">
        <v>283</v>
      </c>
      <c r="EP2" s="6" t="s">
        <v>284</v>
      </c>
      <c r="EQ2" s="6" t="s">
        <v>285</v>
      </c>
      <c r="ER2" s="6" t="s">
        <v>286</v>
      </c>
      <c r="ES2" s="6" t="s">
        <v>287</v>
      </c>
      <c r="ET2" s="6" t="s">
        <v>288</v>
      </c>
      <c r="EU2" s="6" t="s">
        <v>289</v>
      </c>
      <c r="EV2" s="6" t="s">
        <v>290</v>
      </c>
      <c r="EW2" s="6" t="s">
        <v>291</v>
      </c>
      <c r="EX2" s="6" t="s">
        <v>292</v>
      </c>
      <c r="EY2" s="6" t="s">
        <v>293</v>
      </c>
      <c r="EZ2" s="6" t="s">
        <v>1374</v>
      </c>
      <c r="FA2" s="6" t="s">
        <v>1375</v>
      </c>
      <c r="FB2" s="6" t="s">
        <v>1376</v>
      </c>
      <c r="FC2" s="6" t="s">
        <v>1377</v>
      </c>
      <c r="FD2" s="6" t="s">
        <v>1378</v>
      </c>
      <c r="FE2" s="6" t="s">
        <v>1379</v>
      </c>
      <c r="FF2" s="6" t="s">
        <v>1380</v>
      </c>
      <c r="FG2" s="6" t="s">
        <v>1381</v>
      </c>
      <c r="FH2" s="6" t="s">
        <v>1382</v>
      </c>
      <c r="FI2" s="6" t="s">
        <v>1383</v>
      </c>
      <c r="FJ2" s="6" t="s">
        <v>1384</v>
      </c>
      <c r="FK2" s="6" t="s">
        <v>1385</v>
      </c>
      <c r="FL2" s="6" t="s">
        <v>1386</v>
      </c>
      <c r="FM2" s="6" t="s">
        <v>358</v>
      </c>
      <c r="FN2" s="6" t="s">
        <v>359</v>
      </c>
      <c r="FO2" s="6" t="s">
        <v>360</v>
      </c>
      <c r="FP2" s="6" t="s">
        <v>361</v>
      </c>
      <c r="FQ2" s="6" t="s">
        <v>362</v>
      </c>
      <c r="FR2" s="6" t="s">
        <v>363</v>
      </c>
      <c r="FS2" s="6" t="s">
        <v>364</v>
      </c>
      <c r="FT2" s="6" t="s">
        <v>365</v>
      </c>
      <c r="FU2" s="6" t="s">
        <v>366</v>
      </c>
      <c r="FV2" s="6" t="s">
        <v>367</v>
      </c>
      <c r="FW2" s="6" t="s">
        <v>368</v>
      </c>
      <c r="FX2" s="6" t="s">
        <v>369</v>
      </c>
      <c r="FY2" s="6" t="s">
        <v>370</v>
      </c>
      <c r="FZ2" s="6" t="s">
        <v>371</v>
      </c>
      <c r="GA2" s="6" t="s">
        <v>372</v>
      </c>
      <c r="GB2" s="6" t="s">
        <v>373</v>
      </c>
      <c r="GC2" s="6" t="s">
        <v>374</v>
      </c>
      <c r="GD2" s="6" t="s">
        <v>375</v>
      </c>
      <c r="GE2" s="6" t="s">
        <v>376</v>
      </c>
      <c r="GF2" s="6" t="s">
        <v>377</v>
      </c>
      <c r="GG2" s="6" t="s">
        <v>378</v>
      </c>
      <c r="GH2" s="6" t="s">
        <v>379</v>
      </c>
      <c r="GI2" s="6" t="s">
        <v>380</v>
      </c>
      <c r="GJ2" s="6" t="s">
        <v>381</v>
      </c>
      <c r="GK2" s="6" t="s">
        <v>382</v>
      </c>
      <c r="GL2" s="6" t="s">
        <v>383</v>
      </c>
      <c r="GM2" s="6" t="s">
        <v>384</v>
      </c>
      <c r="GN2" s="6" t="s">
        <v>385</v>
      </c>
      <c r="GO2" s="6" t="s">
        <v>386</v>
      </c>
      <c r="GP2" s="6" t="s">
        <v>387</v>
      </c>
      <c r="GQ2" s="6" t="s">
        <v>388</v>
      </c>
      <c r="GR2" s="6" t="s">
        <v>389</v>
      </c>
      <c r="GS2" s="6" t="s">
        <v>390</v>
      </c>
      <c r="GT2" s="6" t="s">
        <v>391</v>
      </c>
      <c r="GU2" s="6" t="s">
        <v>392</v>
      </c>
      <c r="GV2" s="6" t="s">
        <v>393</v>
      </c>
      <c r="GW2" s="6" t="s">
        <v>394</v>
      </c>
      <c r="GX2" s="6" t="s">
        <v>395</v>
      </c>
      <c r="GY2" s="6" t="s">
        <v>396</v>
      </c>
      <c r="GZ2" s="6" t="s">
        <v>397</v>
      </c>
      <c r="HA2" s="6" t="s">
        <v>398</v>
      </c>
      <c r="HB2" s="6" t="s">
        <v>399</v>
      </c>
      <c r="HC2" s="6" t="s">
        <v>400</v>
      </c>
      <c r="HD2" s="6" t="s">
        <v>401</v>
      </c>
      <c r="HE2" s="6" t="s">
        <v>402</v>
      </c>
      <c r="HF2" s="6" t="s">
        <v>403</v>
      </c>
      <c r="HG2" s="6" t="s">
        <v>404</v>
      </c>
      <c r="HH2" s="6" t="s">
        <v>405</v>
      </c>
      <c r="HI2" s="6" t="s">
        <v>406</v>
      </c>
      <c r="HJ2" s="6" t="s">
        <v>407</v>
      </c>
      <c r="HK2" s="6" t="s">
        <v>408</v>
      </c>
      <c r="HL2" s="6" t="s">
        <v>409</v>
      </c>
      <c r="HM2" s="6" t="s">
        <v>410</v>
      </c>
      <c r="HN2" s="6" t="s">
        <v>411</v>
      </c>
      <c r="HO2" s="6" t="s">
        <v>412</v>
      </c>
      <c r="HP2" s="6" t="s">
        <v>413</v>
      </c>
      <c r="HQ2" s="6" t="s">
        <v>414</v>
      </c>
      <c r="HR2" s="6" t="s">
        <v>415</v>
      </c>
      <c r="HS2" s="6" t="s">
        <v>416</v>
      </c>
      <c r="HT2" s="6" t="s">
        <v>417</v>
      </c>
      <c r="HU2" s="6" t="s">
        <v>418</v>
      </c>
      <c r="HV2" s="6" t="s">
        <v>419</v>
      </c>
      <c r="HW2" s="6" t="s">
        <v>420</v>
      </c>
    </row>
    <row r="3" spans="1:231" x14ac:dyDescent="0.3">
      <c r="A3" s="7">
        <v>21</v>
      </c>
      <c r="B3" s="7">
        <f>COUNTIFS($D$3:D3,D3,$F$3:F3,F3)</f>
        <v>1</v>
      </c>
      <c r="C3" s="331" t="s">
        <v>639</v>
      </c>
      <c r="D3" s="332" t="s">
        <v>640</v>
      </c>
      <c r="E3" s="20"/>
      <c r="F3" s="17">
        <v>6307302100</v>
      </c>
      <c r="G3" s="11">
        <v>53</v>
      </c>
      <c r="H3" s="17" t="s">
        <v>641</v>
      </c>
      <c r="I3" s="18"/>
      <c r="J3" s="19"/>
      <c r="K3" s="172" t="s">
        <v>36</v>
      </c>
      <c r="L3" s="20"/>
      <c r="M3" s="20"/>
      <c r="N3" s="20"/>
      <c r="O3" s="20"/>
      <c r="P3" s="169"/>
      <c r="Q3" s="169"/>
      <c r="R3" s="796"/>
      <c r="S3" s="179"/>
      <c r="T3" s="180"/>
      <c r="U3" s="181"/>
      <c r="V3" s="180"/>
      <c r="W3" s="188"/>
      <c r="X3" s="180"/>
      <c r="Y3" s="180"/>
      <c r="Z3" s="182"/>
      <c r="AA3" s="20"/>
      <c r="AB3" s="11"/>
      <c r="AC3" s="20"/>
      <c r="AD3" s="20"/>
      <c r="AE3" s="20"/>
      <c r="AF3" s="20"/>
      <c r="AG3" s="219"/>
      <c r="AH3" s="220"/>
      <c r="AI3" s="7"/>
      <c r="AJ3" s="84">
        <v>7.73</v>
      </c>
      <c r="AK3" s="189"/>
      <c r="AL3" s="7"/>
      <c r="AM3" s="185"/>
      <c r="AN3" s="7"/>
      <c r="AO3" s="190">
        <v>80.2</v>
      </c>
      <c r="AP3" s="39">
        <v>13</v>
      </c>
      <c r="AQ3" s="191">
        <v>1.08</v>
      </c>
      <c r="AR3" s="41">
        <f t="shared" ref="AR3:AR34" si="0">AO3+AP3+AQ3</f>
        <v>94.28</v>
      </c>
      <c r="AS3" s="42">
        <f t="shared" ref="AS3:AS34" si="1">AO3/AP3</f>
        <v>6.1692307692307695</v>
      </c>
      <c r="AT3" s="43">
        <f t="shared" ref="AT3:AT34" si="2">AO3/AP3*AQ3</f>
        <v>6.6627692307692312</v>
      </c>
      <c r="AU3" s="44">
        <f t="shared" ref="AU3:AU34" si="3">AO3/(AP3+AQ3)</f>
        <v>5.6960227272727275</v>
      </c>
      <c r="AV3" s="84">
        <v>73.92</v>
      </c>
      <c r="AW3" s="45">
        <f t="shared" ref="AW3:AW34" si="4">95-AY3</f>
        <v>92.169576059850371</v>
      </c>
      <c r="AX3" s="46">
        <v>2.27</v>
      </c>
      <c r="AY3" s="45">
        <f t="shared" ref="AY3:AY27" si="5">AX3*100/AO3</f>
        <v>2.8304239401496258</v>
      </c>
      <c r="AZ3" s="45">
        <v>10.58</v>
      </c>
      <c r="BA3" s="47" t="s">
        <v>121</v>
      </c>
      <c r="BB3" s="192">
        <v>3.1E-2</v>
      </c>
      <c r="BC3" s="193">
        <v>4.3147600000000015</v>
      </c>
      <c r="BD3" s="193"/>
      <c r="BE3" s="7">
        <v>99.1</v>
      </c>
      <c r="BF3" s="7"/>
      <c r="BG3" s="84">
        <v>49.1</v>
      </c>
      <c r="BH3" s="45"/>
      <c r="BI3" s="194" t="s">
        <v>121</v>
      </c>
      <c r="BJ3" s="45">
        <v>30.779753761969907</v>
      </c>
      <c r="BK3" s="45">
        <v>69.2202462380301</v>
      </c>
      <c r="BL3" s="78">
        <v>0.44466403162055335</v>
      </c>
      <c r="BM3" s="79">
        <v>0.25664000000000003</v>
      </c>
      <c r="BN3" s="80">
        <f>BM3*100/AO3</f>
        <v>0.32000000000000006</v>
      </c>
      <c r="BO3" s="7">
        <v>0</v>
      </c>
      <c r="BP3" s="7">
        <v>29.9</v>
      </c>
      <c r="BQ3" s="48">
        <v>41.2</v>
      </c>
      <c r="BR3" s="197">
        <v>1.3779264214046825</v>
      </c>
      <c r="BS3" s="80">
        <f>BX3+BZ3</f>
        <v>44.1</v>
      </c>
      <c r="BT3" s="199">
        <v>76.8</v>
      </c>
      <c r="BU3" s="199"/>
      <c r="BV3" s="198">
        <v>3.4000000000000004</v>
      </c>
      <c r="BW3" s="484">
        <v>13.6</v>
      </c>
      <c r="BX3" s="198">
        <v>32.200000000000003</v>
      </c>
      <c r="BY3" s="198">
        <v>4.4000000000000004</v>
      </c>
      <c r="BZ3" s="198">
        <v>11.9</v>
      </c>
      <c r="CA3" s="198">
        <v>1.6</v>
      </c>
      <c r="CB3" s="198">
        <v>30.8</v>
      </c>
      <c r="CC3" s="198">
        <v>4.2</v>
      </c>
      <c r="CD3" s="198">
        <v>0.3</v>
      </c>
      <c r="CE3" s="45"/>
      <c r="CF3" s="7"/>
      <c r="CG3" s="7"/>
      <c r="CH3" s="7"/>
      <c r="CI3" s="7"/>
      <c r="CJ3" s="7"/>
      <c r="CK3" s="7"/>
      <c r="CL3" s="45">
        <f t="shared" ref="CL3:CL34" si="6">BX3/BZ3</f>
        <v>2.7058823529411766</v>
      </c>
      <c r="CM3" s="7"/>
      <c r="CN3" s="7"/>
      <c r="CO3" s="618"/>
      <c r="CP3" s="13"/>
      <c r="CQ3" s="13"/>
      <c r="CR3" s="13"/>
      <c r="CS3" s="13"/>
      <c r="CT3" s="13"/>
      <c r="CU3" s="13"/>
      <c r="CV3" s="13"/>
      <c r="CW3" s="36"/>
      <c r="CX3" s="9"/>
      <c r="CY3" s="9" t="s">
        <v>510</v>
      </c>
      <c r="CZ3" s="9">
        <v>3</v>
      </c>
      <c r="DA3" s="49" t="s">
        <v>295</v>
      </c>
      <c r="DB3" s="9" t="s">
        <v>295</v>
      </c>
      <c r="DC3" s="35"/>
      <c r="DD3" s="35"/>
      <c r="DE3" s="550"/>
      <c r="DF3" s="550"/>
      <c r="DG3" s="550"/>
      <c r="DH3" s="550"/>
      <c r="DI3" s="243" t="s">
        <v>297</v>
      </c>
      <c r="DJ3" s="210"/>
      <c r="DK3" s="9">
        <v>2</v>
      </c>
      <c r="DL3" s="9" t="s">
        <v>511</v>
      </c>
      <c r="DM3" s="7"/>
      <c r="DN3" s="9">
        <v>0</v>
      </c>
      <c r="DO3" s="9">
        <v>0</v>
      </c>
      <c r="DP3" s="211" t="s">
        <v>38</v>
      </c>
      <c r="DQ3" s="9" t="s">
        <v>38</v>
      </c>
      <c r="DR3" s="349" t="s">
        <v>38</v>
      </c>
      <c r="DS3" s="349" t="s">
        <v>38</v>
      </c>
      <c r="DT3" s="349" t="s">
        <v>38</v>
      </c>
      <c r="DU3" s="349" t="s">
        <v>38</v>
      </c>
      <c r="DV3" s="349" t="s">
        <v>38</v>
      </c>
      <c r="DW3" s="349" t="s">
        <v>38</v>
      </c>
      <c r="DX3" s="349" t="s">
        <v>38</v>
      </c>
      <c r="DY3" s="349" t="s">
        <v>38</v>
      </c>
      <c r="DZ3" s="349" t="s">
        <v>38</v>
      </c>
      <c r="EA3" s="349" t="s">
        <v>38</v>
      </c>
      <c r="EB3" s="7"/>
      <c r="EC3" s="9">
        <v>3</v>
      </c>
      <c r="ED3" s="9">
        <v>5</v>
      </c>
      <c r="EE3" s="9">
        <v>10</v>
      </c>
      <c r="EF3" s="9">
        <v>2</v>
      </c>
      <c r="EG3" s="212"/>
      <c r="EH3" s="9">
        <v>0</v>
      </c>
      <c r="EI3" s="9" t="s">
        <v>38</v>
      </c>
      <c r="EJ3" s="9" t="s">
        <v>38</v>
      </c>
      <c r="EK3" s="87" t="s">
        <v>38</v>
      </c>
      <c r="EL3" s="9">
        <v>1</v>
      </c>
      <c r="EM3" s="211" t="s">
        <v>38</v>
      </c>
      <c r="EN3" s="9">
        <v>1</v>
      </c>
      <c r="EO3" s="9">
        <v>1</v>
      </c>
      <c r="EP3" s="187" t="s">
        <v>38</v>
      </c>
      <c r="EQ3" s="104"/>
      <c r="ER3" s="952" t="s">
        <v>639</v>
      </c>
      <c r="ES3" s="589"/>
      <c r="ET3" s="589"/>
      <c r="EU3" s="589"/>
      <c r="EV3" s="589"/>
      <c r="EW3" s="590"/>
      <c r="EX3" s="589"/>
      <c r="EY3" s="589"/>
      <c r="EZ3" s="589"/>
      <c r="FA3" s="589"/>
      <c r="FB3" s="589"/>
      <c r="FC3" s="589"/>
      <c r="FD3" s="589"/>
      <c r="FE3" s="589"/>
      <c r="FF3" s="971"/>
      <c r="FG3" s="971"/>
      <c r="FH3" s="971"/>
      <c r="FI3" s="971"/>
      <c r="FJ3" s="984"/>
      <c r="FK3" s="985"/>
      <c r="FL3" s="104"/>
      <c r="FM3" s="104"/>
      <c r="FN3" s="216"/>
      <c r="FO3" s="114"/>
      <c r="FP3" s="84">
        <v>7.73</v>
      </c>
      <c r="FQ3" s="217"/>
      <c r="FR3" s="114"/>
      <c r="FS3" s="114"/>
      <c r="FT3" s="114"/>
      <c r="FU3" s="114"/>
      <c r="FV3" s="114"/>
      <c r="FW3" s="114"/>
      <c r="FX3" s="55"/>
      <c r="FY3" s="152"/>
      <c r="FZ3" s="213"/>
      <c r="GA3" s="11"/>
      <c r="GB3" s="215"/>
      <c r="GC3" s="156"/>
      <c r="GD3" s="156"/>
      <c r="GE3" s="156"/>
      <c r="GF3" s="156"/>
      <c r="GG3" s="156"/>
      <c r="GH3" s="156"/>
      <c r="GI3" s="156"/>
      <c r="GJ3" s="156"/>
      <c r="GK3" s="156"/>
      <c r="GL3" s="156"/>
      <c r="GM3" s="156"/>
      <c r="GN3" s="156"/>
      <c r="GO3" s="156"/>
      <c r="GP3" s="156"/>
      <c r="GQ3" s="156"/>
      <c r="GR3" s="156"/>
      <c r="GS3" s="156"/>
      <c r="GT3" s="156"/>
      <c r="GU3" s="156"/>
      <c r="GV3" s="156"/>
      <c r="GW3" s="156"/>
      <c r="GX3" s="156"/>
      <c r="GY3" s="156"/>
      <c r="GZ3" s="156"/>
      <c r="HA3" s="156"/>
      <c r="HB3" s="156"/>
      <c r="HC3" s="156"/>
      <c r="HD3" s="156"/>
      <c r="HE3" s="156"/>
      <c r="HF3" s="156"/>
      <c r="HG3" s="156"/>
      <c r="HH3" s="156"/>
      <c r="HI3" s="156"/>
      <c r="HJ3" s="156"/>
      <c r="HK3" s="156"/>
      <c r="HL3" s="156"/>
      <c r="HM3" s="156"/>
      <c r="HN3" s="156"/>
      <c r="HO3" s="156"/>
      <c r="HP3" s="156"/>
      <c r="HQ3" s="156"/>
      <c r="HR3" s="156"/>
      <c r="HS3" s="156"/>
      <c r="HT3" s="156"/>
      <c r="HU3" s="156"/>
      <c r="HV3" s="156"/>
      <c r="HW3" s="156"/>
    </row>
    <row r="4" spans="1:231" x14ac:dyDescent="0.3">
      <c r="A4" s="7">
        <v>68</v>
      </c>
      <c r="B4" s="7">
        <f>COUNTIFS($D$3:D4,D4,$F$3:F4,F4)</f>
        <v>1</v>
      </c>
      <c r="C4" s="312">
        <v>5125</v>
      </c>
      <c r="D4" s="357" t="s">
        <v>750</v>
      </c>
      <c r="E4" s="20"/>
      <c r="F4" s="17">
        <v>6509181580</v>
      </c>
      <c r="G4" s="11">
        <v>51</v>
      </c>
      <c r="H4" s="17" t="s">
        <v>751</v>
      </c>
      <c r="I4" s="18"/>
      <c r="J4" s="19"/>
      <c r="K4" s="172" t="s">
        <v>36</v>
      </c>
      <c r="L4" s="20"/>
      <c r="M4" s="20"/>
      <c r="N4" s="20"/>
      <c r="O4" s="20"/>
      <c r="P4" s="169"/>
      <c r="Q4" s="169"/>
      <c r="R4" s="796"/>
      <c r="S4" s="179"/>
      <c r="T4" s="180"/>
      <c r="U4" s="181"/>
      <c r="V4" s="180"/>
      <c r="W4" s="188"/>
      <c r="X4" s="180"/>
      <c r="Y4" s="180"/>
      <c r="Z4" s="182"/>
      <c r="AA4" s="20"/>
      <c r="AB4" s="11"/>
      <c r="AC4" s="20"/>
      <c r="AD4" s="20"/>
      <c r="AE4" s="20"/>
      <c r="AF4" s="20"/>
      <c r="AG4" s="219"/>
      <c r="AH4" s="557"/>
      <c r="AI4" s="7"/>
      <c r="AJ4" s="84">
        <v>38</v>
      </c>
      <c r="AK4" s="189"/>
      <c r="AL4" s="7"/>
      <c r="AM4" s="185"/>
      <c r="AN4" s="7"/>
      <c r="AO4" s="190">
        <v>76.099999999999994</v>
      </c>
      <c r="AP4" s="39">
        <v>15.9</v>
      </c>
      <c r="AQ4" s="191">
        <v>3.42</v>
      </c>
      <c r="AR4" s="41">
        <f t="shared" si="0"/>
        <v>95.42</v>
      </c>
      <c r="AS4" s="42">
        <f t="shared" si="1"/>
        <v>4.7861635220125782</v>
      </c>
      <c r="AT4" s="43">
        <f t="shared" si="2"/>
        <v>16.368679245283015</v>
      </c>
      <c r="AU4" s="44">
        <f t="shared" si="3"/>
        <v>3.9389233954451344</v>
      </c>
      <c r="AV4" s="84">
        <v>66.60499999999999</v>
      </c>
      <c r="AW4" s="45">
        <f t="shared" si="4"/>
        <v>87.522996057818659</v>
      </c>
      <c r="AX4" s="46">
        <v>5.69</v>
      </c>
      <c r="AY4" s="45">
        <f t="shared" si="5"/>
        <v>7.4770039421813408</v>
      </c>
      <c r="AZ4" s="45">
        <v>9.6280000000000001</v>
      </c>
      <c r="BA4" s="47" t="s">
        <v>121</v>
      </c>
      <c r="BB4" s="192">
        <v>0.05</v>
      </c>
      <c r="BC4" s="193">
        <v>3.2114199999999982</v>
      </c>
      <c r="BD4" s="193"/>
      <c r="BE4" s="7">
        <v>73.3</v>
      </c>
      <c r="BF4" s="7"/>
      <c r="BG4" s="84">
        <v>79.099999999999994</v>
      </c>
      <c r="BH4" s="45"/>
      <c r="BI4" s="194">
        <v>0.13</v>
      </c>
      <c r="BJ4" s="45">
        <v>62.991128010139413</v>
      </c>
      <c r="BK4" s="45">
        <v>37.00887198986058</v>
      </c>
      <c r="BL4" s="195">
        <v>1.702054794520548</v>
      </c>
      <c r="BM4" s="79">
        <v>1.30131</v>
      </c>
      <c r="BN4" s="80">
        <f>BM4*100/AO4</f>
        <v>1.7100000000000002</v>
      </c>
      <c r="BO4" s="307">
        <v>0</v>
      </c>
      <c r="BP4" s="7">
        <v>12.8</v>
      </c>
      <c r="BQ4" s="48">
        <v>9.7799999999999994</v>
      </c>
      <c r="BR4" s="197">
        <v>0.76406249999999987</v>
      </c>
      <c r="BS4" s="198">
        <v>51.4</v>
      </c>
      <c r="BT4" s="199"/>
      <c r="BU4" s="199"/>
      <c r="BV4" s="199"/>
      <c r="BW4" s="344"/>
      <c r="BX4" s="199">
        <v>12.2</v>
      </c>
      <c r="BY4" s="200">
        <f t="shared" ref="BY4:BY13" si="7">BX4*AP4/100</f>
        <v>1.9398</v>
      </c>
      <c r="BZ4" s="199">
        <v>38.5</v>
      </c>
      <c r="CA4" s="200">
        <f t="shared" ref="CA4:CA12" si="8">BZ4*AP4/100</f>
        <v>6.1215000000000002</v>
      </c>
      <c r="CB4" s="199">
        <v>48</v>
      </c>
      <c r="CC4" s="200">
        <f t="shared" ref="CC4:CC12" si="9">CB4*AP4/100</f>
        <v>7.6320000000000006</v>
      </c>
      <c r="CD4" s="199"/>
      <c r="CE4" s="45"/>
      <c r="CG4" s="7"/>
      <c r="CH4" s="7"/>
      <c r="CI4" s="7"/>
      <c r="CJ4" s="198"/>
      <c r="CK4" s="7"/>
      <c r="CL4" s="45">
        <f t="shared" si="6"/>
        <v>0.31688311688311688</v>
      </c>
      <c r="CM4" s="7"/>
      <c r="CN4" s="7"/>
      <c r="CO4" s="618"/>
      <c r="CP4" s="13"/>
      <c r="CQ4" s="13"/>
      <c r="CR4" s="13"/>
      <c r="CS4" s="13"/>
      <c r="CT4" s="13"/>
      <c r="CU4" s="13"/>
      <c r="CV4" s="13"/>
      <c r="CW4" s="36"/>
      <c r="CX4" s="9"/>
      <c r="CY4" s="9" t="s">
        <v>506</v>
      </c>
      <c r="CZ4" s="9">
        <v>1</v>
      </c>
      <c r="DA4" s="49" t="s">
        <v>295</v>
      </c>
      <c r="DB4" s="9" t="s">
        <v>295</v>
      </c>
      <c r="DC4" s="35"/>
      <c r="DD4" s="35"/>
      <c r="DE4" s="550"/>
      <c r="DF4" s="550"/>
      <c r="DG4" s="550"/>
      <c r="DH4" s="550"/>
      <c r="DI4" s="243" t="s">
        <v>297</v>
      </c>
      <c r="DJ4" s="210"/>
      <c r="DK4" s="9">
        <v>2</v>
      </c>
      <c r="DL4" s="9" t="s">
        <v>772</v>
      </c>
      <c r="DM4" s="7"/>
      <c r="DN4" s="9">
        <v>0</v>
      </c>
      <c r="DO4" s="9">
        <v>0</v>
      </c>
      <c r="DP4" s="211" t="s">
        <v>38</v>
      </c>
      <c r="DQ4" s="9" t="s">
        <v>38</v>
      </c>
      <c r="DR4" s="11" t="s">
        <v>38</v>
      </c>
      <c r="DS4" s="11" t="s">
        <v>38</v>
      </c>
      <c r="DT4" s="11" t="s">
        <v>38</v>
      </c>
      <c r="DU4" s="11" t="s">
        <v>38</v>
      </c>
      <c r="DV4" s="11" t="s">
        <v>38</v>
      </c>
      <c r="DW4" s="11" t="s">
        <v>38</v>
      </c>
      <c r="DX4" s="11" t="s">
        <v>38</v>
      </c>
      <c r="DY4" s="11" t="s">
        <v>38</v>
      </c>
      <c r="DZ4" s="11" t="s">
        <v>38</v>
      </c>
      <c r="EA4" s="11" t="s">
        <v>38</v>
      </c>
      <c r="EB4" s="7"/>
      <c r="EC4" s="9">
        <v>1</v>
      </c>
      <c r="ED4" s="9">
        <v>1</v>
      </c>
      <c r="EE4" s="9">
        <v>9</v>
      </c>
      <c r="EF4" s="9">
        <v>2</v>
      </c>
      <c r="EG4" s="212"/>
      <c r="EH4" s="9">
        <v>0</v>
      </c>
      <c r="EI4" s="9">
        <v>181</v>
      </c>
      <c r="EJ4" s="9">
        <v>151</v>
      </c>
      <c r="EK4" s="84">
        <f>EJ4/(EI4*EI4*0.01*0.01)</f>
        <v>46.091389151735292</v>
      </c>
      <c r="EL4" s="9">
        <v>1</v>
      </c>
      <c r="EM4" s="211" t="s">
        <v>38</v>
      </c>
      <c r="EN4" s="9">
        <v>2</v>
      </c>
      <c r="EO4" s="9">
        <v>1</v>
      </c>
      <c r="EP4" s="187" t="s">
        <v>38</v>
      </c>
      <c r="EQ4" s="104"/>
      <c r="ER4" s="952">
        <v>5125</v>
      </c>
      <c r="ES4" s="589"/>
      <c r="ET4" s="589"/>
      <c r="EU4" s="589"/>
      <c r="EV4" s="589"/>
      <c r="EW4" s="590"/>
      <c r="EX4" s="589"/>
      <c r="EY4" s="589"/>
      <c r="EZ4" s="589"/>
      <c r="FA4" s="589"/>
      <c r="FB4" s="589"/>
      <c r="FC4" s="589"/>
      <c r="FD4" s="589"/>
      <c r="FE4" s="589"/>
      <c r="FF4" s="971"/>
      <c r="FG4" s="971"/>
      <c r="FH4" s="971"/>
      <c r="FI4" s="971"/>
      <c r="FJ4" s="984"/>
      <c r="FK4" s="985"/>
      <c r="FL4" s="104"/>
      <c r="FM4" s="104"/>
      <c r="FN4" s="216"/>
      <c r="FO4" s="114"/>
      <c r="FP4" s="84">
        <v>38</v>
      </c>
      <c r="FQ4" s="217"/>
      <c r="FR4" s="114"/>
      <c r="FS4" s="114"/>
      <c r="FT4" s="114"/>
      <c r="FU4" s="114"/>
      <c r="FV4" s="114"/>
      <c r="FW4" s="114"/>
      <c r="FX4" s="55"/>
      <c r="FY4" s="152"/>
      <c r="FZ4" s="213"/>
      <c r="GA4" s="11"/>
      <c r="GB4" s="215"/>
      <c r="GC4" s="322"/>
      <c r="GD4" s="322"/>
      <c r="GE4" s="322"/>
      <c r="GF4" s="156"/>
      <c r="GG4" s="156"/>
      <c r="GH4" s="156"/>
      <c r="GI4" s="156"/>
      <c r="GJ4" s="156"/>
      <c r="GK4" s="156"/>
      <c r="GL4" s="156"/>
      <c r="GM4" s="156"/>
      <c r="GN4" s="156"/>
      <c r="GO4" s="156"/>
      <c r="GP4" s="156"/>
      <c r="GQ4" s="156"/>
      <c r="GR4" s="156"/>
      <c r="GS4" s="156"/>
      <c r="GT4" s="156"/>
      <c r="GU4" s="156"/>
      <c r="GV4" s="156"/>
      <c r="GW4" s="156"/>
      <c r="GX4" s="156"/>
      <c r="GY4" s="156"/>
      <c r="GZ4" s="156"/>
      <c r="HA4" s="156"/>
      <c r="HB4" s="156"/>
      <c r="HC4" s="156"/>
      <c r="HD4" s="156"/>
      <c r="HE4" s="156"/>
      <c r="HF4" s="156"/>
      <c r="HG4" s="156"/>
      <c r="HH4" s="156"/>
      <c r="HI4" s="156"/>
      <c r="HJ4" s="156"/>
      <c r="HK4" s="156"/>
      <c r="HL4" s="156"/>
      <c r="HM4" s="156"/>
      <c r="HN4" s="156"/>
      <c r="HO4" s="156"/>
      <c r="HP4" s="156"/>
      <c r="HQ4" s="156"/>
      <c r="HR4" s="156"/>
      <c r="HS4" s="156"/>
      <c r="HT4" s="156"/>
      <c r="HU4" s="156"/>
      <c r="HV4" s="156"/>
      <c r="HW4" s="156"/>
    </row>
    <row r="5" spans="1:231" x14ac:dyDescent="0.3">
      <c r="A5" s="7">
        <v>71</v>
      </c>
      <c r="B5" s="7">
        <f>COUNTIFS($D$3:D5,D5,$F$3:F5,F5)</f>
        <v>1</v>
      </c>
      <c r="C5" s="312">
        <v>5138</v>
      </c>
      <c r="D5" s="503" t="s">
        <v>861</v>
      </c>
      <c r="E5" s="20"/>
      <c r="F5" s="17">
        <v>6011221436</v>
      </c>
      <c r="G5" s="11">
        <v>56</v>
      </c>
      <c r="H5" s="17" t="s">
        <v>862</v>
      </c>
      <c r="I5" s="171" t="s">
        <v>440</v>
      </c>
      <c r="J5" s="19"/>
      <c r="K5" s="172" t="s">
        <v>36</v>
      </c>
      <c r="L5" s="20">
        <v>9</v>
      </c>
      <c r="M5" s="20">
        <v>8</v>
      </c>
      <c r="N5" s="20"/>
      <c r="O5" s="20"/>
      <c r="P5" s="169"/>
      <c r="Q5" s="169"/>
      <c r="R5" s="796"/>
      <c r="S5" s="179"/>
      <c r="T5" s="180"/>
      <c r="U5" s="181"/>
      <c r="V5" s="180"/>
      <c r="W5" s="188"/>
      <c r="X5" s="180"/>
      <c r="Y5" s="180"/>
      <c r="Z5" s="182"/>
      <c r="AA5" s="20"/>
      <c r="AB5" s="11"/>
      <c r="AC5" s="20"/>
      <c r="AD5" s="20"/>
      <c r="AE5" s="20"/>
      <c r="AF5" s="20"/>
      <c r="AG5" s="58" t="s">
        <v>448</v>
      </c>
      <c r="AH5" s="557"/>
      <c r="AI5" s="7"/>
      <c r="AJ5" s="84">
        <v>2.92</v>
      </c>
      <c r="AK5" s="189"/>
      <c r="AL5" s="7"/>
      <c r="AM5" s="185"/>
      <c r="AN5" s="7"/>
      <c r="AO5" s="190">
        <v>70.2</v>
      </c>
      <c r="AP5" s="39">
        <v>12.2</v>
      </c>
      <c r="AQ5" s="191">
        <v>6.96</v>
      </c>
      <c r="AR5" s="340">
        <f t="shared" si="0"/>
        <v>89.36</v>
      </c>
      <c r="AS5" s="42">
        <f t="shared" si="1"/>
        <v>5.7540983606557381</v>
      </c>
      <c r="AT5" s="43">
        <f t="shared" si="2"/>
        <v>40.048524590163936</v>
      </c>
      <c r="AU5" s="44">
        <f t="shared" si="3"/>
        <v>3.6638830897703549</v>
      </c>
      <c r="AV5" s="84">
        <v>64.420000000000016</v>
      </c>
      <c r="AW5" s="45">
        <f t="shared" si="4"/>
        <v>91.76638176638177</v>
      </c>
      <c r="AX5" s="46">
        <v>2.27</v>
      </c>
      <c r="AY5" s="45">
        <f t="shared" si="5"/>
        <v>3.2336182336182335</v>
      </c>
      <c r="AZ5" s="45">
        <v>29.900000000000002</v>
      </c>
      <c r="BA5" s="47" t="s">
        <v>121</v>
      </c>
      <c r="BB5" s="192">
        <v>1.9E-2</v>
      </c>
      <c r="BC5" s="193">
        <v>3.3976800000000011</v>
      </c>
      <c r="BD5" s="80"/>
      <c r="BE5" s="7">
        <v>96.1</v>
      </c>
      <c r="BF5" s="7"/>
      <c r="BG5" s="84">
        <v>15</v>
      </c>
      <c r="BH5" s="45"/>
      <c r="BI5" s="194">
        <v>11.77</v>
      </c>
      <c r="BJ5" s="45">
        <v>42.084432717678105</v>
      </c>
      <c r="BK5" s="45">
        <v>57.915567282321902</v>
      </c>
      <c r="BL5" s="195">
        <v>0.72665148063781315</v>
      </c>
      <c r="BM5" s="79">
        <v>1.2074400000000001</v>
      </c>
      <c r="BN5" s="80">
        <f>BM5*100/AO5</f>
        <v>1.72</v>
      </c>
      <c r="BO5" s="45">
        <v>0.2457</v>
      </c>
      <c r="BP5" s="7">
        <v>7.87</v>
      </c>
      <c r="BQ5" s="48">
        <v>40.5</v>
      </c>
      <c r="BR5" s="197">
        <v>5.1461245235069883</v>
      </c>
      <c r="BS5" s="80">
        <f>BX5+BZ5</f>
        <v>26.650000000000002</v>
      </c>
      <c r="BT5" s="198">
        <v>69.599999999999994</v>
      </c>
      <c r="BU5" s="198"/>
      <c r="BV5" s="198">
        <v>3.4000000000000004</v>
      </c>
      <c r="BW5" s="484">
        <v>10.9</v>
      </c>
      <c r="BX5" s="198">
        <v>4.55</v>
      </c>
      <c r="BY5" s="200">
        <f t="shared" si="7"/>
        <v>0.55509999999999993</v>
      </c>
      <c r="BZ5" s="198">
        <v>22.1</v>
      </c>
      <c r="CA5" s="200">
        <f t="shared" si="8"/>
        <v>2.6962000000000002</v>
      </c>
      <c r="CB5" s="198">
        <v>72.599999999999994</v>
      </c>
      <c r="CC5" s="200">
        <f t="shared" si="9"/>
        <v>8.8571999999999989</v>
      </c>
      <c r="CD5" s="198">
        <v>0.3</v>
      </c>
      <c r="CE5" s="45"/>
      <c r="CF5" s="7"/>
      <c r="CG5" s="7"/>
      <c r="CH5" s="7"/>
      <c r="CI5" s="7"/>
      <c r="CJ5" s="198"/>
      <c r="CK5" s="7"/>
      <c r="CL5" s="45">
        <f t="shared" si="6"/>
        <v>0.20588235294117646</v>
      </c>
      <c r="CM5" s="7"/>
      <c r="CN5" s="7"/>
      <c r="CO5" s="618"/>
      <c r="CP5" s="13"/>
      <c r="CQ5" s="13"/>
      <c r="CR5" s="13"/>
      <c r="CS5" s="13"/>
      <c r="CT5" s="13"/>
      <c r="CU5" s="13"/>
      <c r="CV5" s="634"/>
      <c r="CW5" s="36"/>
      <c r="CX5" s="9"/>
      <c r="CY5" s="9" t="s">
        <v>453</v>
      </c>
      <c r="CZ5" s="9">
        <v>4</v>
      </c>
      <c r="DA5" s="49" t="s">
        <v>295</v>
      </c>
      <c r="DB5" s="9" t="s">
        <v>295</v>
      </c>
      <c r="DC5" s="35"/>
      <c r="DD5" s="35"/>
      <c r="DE5" s="550"/>
      <c r="DF5" s="550"/>
      <c r="DG5" s="550"/>
      <c r="DH5" s="550"/>
      <c r="DI5" s="243" t="s">
        <v>297</v>
      </c>
      <c r="DJ5" s="210"/>
      <c r="DK5" s="9">
        <v>2</v>
      </c>
      <c r="DL5" s="9" t="s">
        <v>511</v>
      </c>
      <c r="DM5" s="7"/>
      <c r="DN5" s="9">
        <v>0</v>
      </c>
      <c r="DO5" s="9">
        <v>1</v>
      </c>
      <c r="DP5" s="211">
        <v>42477</v>
      </c>
      <c r="DQ5" s="9">
        <v>1</v>
      </c>
      <c r="DR5" s="11" t="s">
        <v>38</v>
      </c>
      <c r="DS5" s="11" t="s">
        <v>38</v>
      </c>
      <c r="DT5" s="11">
        <v>223</v>
      </c>
      <c r="DU5" s="11">
        <v>29.6</v>
      </c>
      <c r="DV5" s="11">
        <v>70.400000000000006</v>
      </c>
      <c r="DW5" s="11">
        <v>2.1</v>
      </c>
      <c r="DX5" s="11">
        <v>917.8</v>
      </c>
      <c r="DY5" s="11" t="s">
        <v>38</v>
      </c>
      <c r="DZ5" s="11">
        <v>3.47</v>
      </c>
      <c r="EA5" s="11">
        <v>0</v>
      </c>
      <c r="EB5" s="7"/>
      <c r="EC5" s="9">
        <v>4</v>
      </c>
      <c r="ED5" s="9">
        <v>8</v>
      </c>
      <c r="EE5" s="9">
        <v>9</v>
      </c>
      <c r="EF5" s="9">
        <v>3</v>
      </c>
      <c r="EG5" s="212">
        <v>1</v>
      </c>
      <c r="EH5" s="9">
        <v>1</v>
      </c>
      <c r="EI5" s="9">
        <v>172</v>
      </c>
      <c r="EJ5" s="9">
        <v>82</v>
      </c>
      <c r="EK5" s="84">
        <f>EJ5/(EI5*EI5*0.01*0.01)</f>
        <v>27.717685235262298</v>
      </c>
      <c r="EL5" s="9">
        <v>0</v>
      </c>
      <c r="EM5" s="211">
        <v>42487</v>
      </c>
      <c r="EN5" s="9" t="s">
        <v>38</v>
      </c>
      <c r="EO5" s="9" t="s">
        <v>38</v>
      </c>
      <c r="EP5" s="187" t="s">
        <v>38</v>
      </c>
      <c r="EQ5" s="104"/>
      <c r="ER5" s="952">
        <v>5138</v>
      </c>
      <c r="ES5" s="589"/>
      <c r="ET5" s="589"/>
      <c r="EU5" s="589"/>
      <c r="EV5" s="589"/>
      <c r="EW5" s="590"/>
      <c r="EX5" s="589"/>
      <c r="EY5" s="589"/>
      <c r="EZ5" s="589"/>
      <c r="FA5" s="589"/>
      <c r="FB5" s="589"/>
      <c r="FC5" s="589"/>
      <c r="FD5" s="589"/>
      <c r="FE5" s="589"/>
      <c r="FF5" s="971"/>
      <c r="FG5" s="971"/>
      <c r="FH5" s="971"/>
      <c r="FI5" s="971"/>
      <c r="FJ5" s="984"/>
      <c r="FK5" s="985"/>
      <c r="FL5" s="104"/>
      <c r="FM5" s="104"/>
      <c r="FN5" s="216"/>
      <c r="FO5" s="114"/>
      <c r="FP5" s="84">
        <v>2.92</v>
      </c>
      <c r="FQ5" s="217"/>
      <c r="FR5" s="114"/>
      <c r="FS5" s="114"/>
      <c r="FT5" s="114"/>
      <c r="FU5" s="114"/>
      <c r="FV5" s="114"/>
      <c r="FW5" s="114"/>
      <c r="FX5" s="55"/>
      <c r="FY5" s="152"/>
      <c r="FZ5" s="213"/>
      <c r="GA5" s="218">
        <v>2.1</v>
      </c>
      <c r="GB5" s="215"/>
      <c r="GC5" s="322"/>
      <c r="GD5" s="322"/>
      <c r="GE5" s="322"/>
      <c r="GF5" s="156"/>
      <c r="GG5" s="156"/>
      <c r="GH5" s="156"/>
      <c r="GI5" s="156"/>
      <c r="GJ5" s="156"/>
      <c r="GK5" s="156"/>
      <c r="GL5" s="156"/>
      <c r="GM5" s="156"/>
      <c r="GN5" s="156"/>
      <c r="GO5" s="156"/>
      <c r="GP5" s="156"/>
      <c r="GQ5" s="156"/>
      <c r="GR5" s="156"/>
      <c r="GS5" s="156"/>
      <c r="GT5" s="156"/>
      <c r="GU5" s="156"/>
      <c r="GV5" s="156"/>
      <c r="GW5" s="156"/>
      <c r="GX5" s="156"/>
      <c r="GY5" s="156"/>
      <c r="GZ5" s="156"/>
      <c r="HA5" s="156"/>
      <c r="HB5" s="156"/>
      <c r="HC5" s="156"/>
      <c r="HD5" s="156"/>
      <c r="HE5" s="156"/>
      <c r="HF5" s="156"/>
      <c r="HG5" s="156"/>
      <c r="HH5" s="156"/>
      <c r="HI5" s="156"/>
      <c r="HJ5" s="156"/>
      <c r="HK5" s="156"/>
      <c r="HL5" s="156"/>
      <c r="HM5" s="156"/>
      <c r="HN5" s="156"/>
      <c r="HO5" s="156"/>
      <c r="HP5" s="156"/>
      <c r="HQ5" s="156"/>
      <c r="HR5" s="156"/>
      <c r="HS5" s="156"/>
      <c r="HT5" s="156"/>
      <c r="HU5" s="156"/>
      <c r="HV5" s="156"/>
      <c r="HW5" s="156"/>
    </row>
    <row r="6" spans="1:231" x14ac:dyDescent="0.3">
      <c r="A6" s="7">
        <v>72</v>
      </c>
      <c r="B6" s="7">
        <f>COUNTIFS($D$3:D6,D6,$F$3:F6,F6)</f>
        <v>1</v>
      </c>
      <c r="C6" s="312">
        <v>5189</v>
      </c>
      <c r="D6" s="335" t="s">
        <v>1258</v>
      </c>
      <c r="E6" s="16" t="s">
        <v>1299</v>
      </c>
      <c r="F6" s="17">
        <v>490906164</v>
      </c>
      <c r="G6" s="11">
        <v>67</v>
      </c>
      <c r="H6" s="17" t="s">
        <v>1447</v>
      </c>
      <c r="I6" s="171" t="s">
        <v>440</v>
      </c>
      <c r="J6" s="19"/>
      <c r="K6" s="172" t="s">
        <v>36</v>
      </c>
      <c r="L6" s="20">
        <v>9.5</v>
      </c>
      <c r="M6" s="20">
        <v>8</v>
      </c>
      <c r="N6" s="20"/>
      <c r="O6" s="20"/>
      <c r="P6" s="169"/>
      <c r="Q6" s="169"/>
      <c r="R6" s="796"/>
      <c r="S6" s="179"/>
      <c r="T6" s="180"/>
      <c r="U6" s="181"/>
      <c r="V6" s="180"/>
      <c r="W6" s="188"/>
      <c r="X6" s="180"/>
      <c r="Y6" s="180"/>
      <c r="Z6" s="182"/>
      <c r="AA6" s="20"/>
      <c r="AB6" s="11"/>
      <c r="AC6" s="20"/>
      <c r="AD6" s="20"/>
      <c r="AE6" s="20"/>
      <c r="AF6" s="20"/>
      <c r="AG6" s="58" t="s">
        <v>448</v>
      </c>
      <c r="AH6" s="557"/>
      <c r="AI6" s="7"/>
      <c r="AJ6" s="84">
        <v>2.85</v>
      </c>
      <c r="AK6" s="189"/>
      <c r="AL6" s="7"/>
      <c r="AM6" s="185"/>
      <c r="AN6" s="7"/>
      <c r="AO6" s="190">
        <v>65</v>
      </c>
      <c r="AP6" s="39">
        <v>22.4</v>
      </c>
      <c r="AQ6" s="191">
        <v>2.44</v>
      </c>
      <c r="AR6" s="340">
        <f t="shared" si="0"/>
        <v>89.84</v>
      </c>
      <c r="AS6" s="42">
        <f t="shared" si="1"/>
        <v>2.9017857142857144</v>
      </c>
      <c r="AT6" s="43">
        <f t="shared" si="2"/>
        <v>7.0803571428571432</v>
      </c>
      <c r="AU6" s="44">
        <f t="shared" si="3"/>
        <v>2.6167471819645733</v>
      </c>
      <c r="AV6" s="84">
        <v>60.36</v>
      </c>
      <c r="AW6" s="45">
        <f t="shared" si="4"/>
        <v>92.861538461538458</v>
      </c>
      <c r="AX6" s="46">
        <v>1.39</v>
      </c>
      <c r="AY6" s="45">
        <f t="shared" si="5"/>
        <v>2.1384615384615384</v>
      </c>
      <c r="AZ6" s="45">
        <v>44.68</v>
      </c>
      <c r="BA6" s="47" t="s">
        <v>121</v>
      </c>
      <c r="BB6" s="192">
        <v>0.4</v>
      </c>
      <c r="BC6" s="193">
        <v>3.5879999999999996</v>
      </c>
      <c r="BD6" s="80"/>
      <c r="BE6" s="7">
        <v>71.3</v>
      </c>
      <c r="BF6" s="7"/>
      <c r="BG6" s="84">
        <v>0.27</v>
      </c>
      <c r="BH6" s="45"/>
      <c r="BI6" s="194">
        <v>31.22</v>
      </c>
      <c r="BJ6" s="45">
        <v>54.696132596685075</v>
      </c>
      <c r="BK6" s="45">
        <v>45.303867403314911</v>
      </c>
      <c r="BL6" s="195">
        <v>1.2073170731707319</v>
      </c>
      <c r="BM6" s="79">
        <v>1.4365000000000001</v>
      </c>
      <c r="BN6" s="80">
        <f>BM6*100/AO6</f>
        <v>2.21</v>
      </c>
      <c r="BO6" s="45">
        <v>0.10400000000000002</v>
      </c>
      <c r="BP6" s="7">
        <v>4.1900000000000004</v>
      </c>
      <c r="BQ6" s="48">
        <v>5.72</v>
      </c>
      <c r="BR6" s="197">
        <v>1.3651551312649164</v>
      </c>
      <c r="BS6" s="80">
        <f>BX6+BZ6</f>
        <v>37.700000000000003</v>
      </c>
      <c r="BT6" s="198">
        <v>78.5</v>
      </c>
      <c r="BU6" s="198"/>
      <c r="BV6" s="198">
        <v>5.5</v>
      </c>
      <c r="BW6" s="484">
        <v>22.8</v>
      </c>
      <c r="BX6" s="198">
        <v>9.5</v>
      </c>
      <c r="BY6" s="200">
        <f t="shared" si="7"/>
        <v>2.1279999999999997</v>
      </c>
      <c r="BZ6" s="198">
        <v>28.2</v>
      </c>
      <c r="CA6" s="200">
        <f t="shared" si="8"/>
        <v>6.3167999999999997</v>
      </c>
      <c r="CB6" s="198">
        <v>61.5</v>
      </c>
      <c r="CC6" s="200">
        <f t="shared" si="9"/>
        <v>13.776</v>
      </c>
      <c r="CD6" s="198">
        <v>0.6</v>
      </c>
      <c r="CE6" s="45"/>
      <c r="CF6" s="7"/>
      <c r="CG6" s="7"/>
      <c r="CH6" s="7"/>
      <c r="CI6" s="7"/>
      <c r="CJ6" s="198">
        <v>53.1</v>
      </c>
      <c r="CK6" s="7"/>
      <c r="CL6" s="45">
        <f t="shared" si="6"/>
        <v>0.33687943262411346</v>
      </c>
      <c r="CM6" s="7"/>
      <c r="CN6" s="7"/>
      <c r="CO6" s="618"/>
      <c r="CP6" s="13"/>
      <c r="CQ6" s="13"/>
      <c r="CR6" s="13"/>
      <c r="CS6" s="13"/>
      <c r="CT6" s="13"/>
      <c r="CU6" s="13"/>
      <c r="CV6" s="634"/>
      <c r="CW6" s="36"/>
      <c r="CX6" s="9"/>
      <c r="CY6" s="9" t="s">
        <v>453</v>
      </c>
      <c r="CZ6" s="9">
        <v>4</v>
      </c>
      <c r="DA6" s="9" t="s">
        <v>884</v>
      </c>
      <c r="DB6" s="9" t="s">
        <v>295</v>
      </c>
      <c r="DC6" s="35"/>
      <c r="DD6" s="35"/>
      <c r="DE6" s="550"/>
      <c r="DF6" s="550"/>
      <c r="DG6" s="550"/>
      <c r="DH6" s="550"/>
      <c r="DI6" s="243" t="s">
        <v>297</v>
      </c>
      <c r="DJ6" s="210"/>
      <c r="DK6" s="9">
        <v>2</v>
      </c>
      <c r="DL6" s="9" t="s">
        <v>576</v>
      </c>
      <c r="DM6" s="7"/>
      <c r="DN6" s="9">
        <v>0</v>
      </c>
      <c r="DO6" s="9">
        <v>1</v>
      </c>
      <c r="DP6" s="211">
        <v>39814</v>
      </c>
      <c r="DQ6" s="9">
        <v>1</v>
      </c>
      <c r="DR6" s="11">
        <v>5.7</v>
      </c>
      <c r="DS6" s="11">
        <v>2.2999999999999998</v>
      </c>
      <c r="DT6" s="11">
        <v>892</v>
      </c>
      <c r="DU6" s="11">
        <v>23.2</v>
      </c>
      <c r="DV6" s="11">
        <v>76.8</v>
      </c>
      <c r="DW6" s="11">
        <v>0.8</v>
      </c>
      <c r="DX6" s="11" t="s">
        <v>38</v>
      </c>
      <c r="DY6" s="11" t="s">
        <v>38</v>
      </c>
      <c r="DZ6" s="11">
        <v>3.86</v>
      </c>
      <c r="EA6" s="11">
        <v>0</v>
      </c>
      <c r="EB6" s="7"/>
      <c r="EC6" s="9">
        <v>4</v>
      </c>
      <c r="ED6" s="9">
        <v>8</v>
      </c>
      <c r="EE6" s="9">
        <v>9.5</v>
      </c>
      <c r="EF6" s="9">
        <v>3</v>
      </c>
      <c r="EG6" s="212">
        <v>1</v>
      </c>
      <c r="EH6" s="9">
        <v>1</v>
      </c>
      <c r="EI6" s="9" t="s">
        <v>38</v>
      </c>
      <c r="EJ6" s="9" t="s">
        <v>38</v>
      </c>
      <c r="EK6" s="87" t="s">
        <v>38</v>
      </c>
      <c r="EL6" s="9">
        <v>1</v>
      </c>
      <c r="EM6" s="211" t="s">
        <v>38</v>
      </c>
      <c r="EN6" s="9" t="s">
        <v>38</v>
      </c>
      <c r="EO6" s="9" t="s">
        <v>38</v>
      </c>
      <c r="EP6" s="187" t="s">
        <v>38</v>
      </c>
      <c r="EQ6" s="104"/>
      <c r="ER6" s="952">
        <v>5189</v>
      </c>
      <c r="ES6" s="589"/>
      <c r="ET6" s="589"/>
      <c r="EU6" s="589"/>
      <c r="EV6" s="589"/>
      <c r="EW6" s="590"/>
      <c r="EX6" s="589"/>
      <c r="EY6" s="589"/>
      <c r="EZ6" s="589"/>
      <c r="FA6" s="589"/>
      <c r="FB6" s="589"/>
      <c r="FC6" s="589"/>
      <c r="FD6" s="589"/>
      <c r="FE6" s="589"/>
      <c r="FF6" s="971"/>
      <c r="FG6" s="971"/>
      <c r="FH6" s="971"/>
      <c r="FI6" s="971"/>
      <c r="FJ6" s="984"/>
      <c r="FK6" s="985"/>
      <c r="FL6" s="104"/>
      <c r="FM6" s="104"/>
      <c r="FN6" s="216"/>
      <c r="FO6" s="114"/>
      <c r="FP6" s="84">
        <v>2.85</v>
      </c>
      <c r="FQ6" s="217"/>
      <c r="FR6" s="114"/>
      <c r="FS6" s="114"/>
      <c r="FT6" s="114"/>
      <c r="FU6" s="114"/>
      <c r="FV6" s="114"/>
      <c r="FW6" s="114"/>
      <c r="FX6" s="55"/>
      <c r="FY6" s="152"/>
      <c r="FZ6" s="213"/>
      <c r="GA6" s="218">
        <v>0.8</v>
      </c>
      <c r="GB6" s="215"/>
      <c r="GC6" s="322"/>
      <c r="GD6" s="322"/>
      <c r="GE6" s="322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6"/>
      <c r="GZ6" s="156"/>
      <c r="HA6" s="156"/>
      <c r="HB6" s="156"/>
      <c r="HC6" s="156"/>
      <c r="HD6" s="156"/>
      <c r="HE6" s="156"/>
      <c r="HF6" s="156"/>
      <c r="HG6" s="156"/>
      <c r="HH6" s="156"/>
      <c r="HI6" s="156"/>
      <c r="HJ6" s="156"/>
      <c r="HK6" s="156"/>
      <c r="HL6" s="156"/>
      <c r="HM6" s="156"/>
      <c r="HN6" s="156"/>
      <c r="HO6" s="156"/>
      <c r="HP6" s="156"/>
      <c r="HQ6" s="156"/>
      <c r="HR6" s="156"/>
      <c r="HS6" s="156"/>
      <c r="HT6" s="156"/>
      <c r="HU6" s="156"/>
      <c r="HV6" s="156"/>
      <c r="HW6" s="156"/>
    </row>
    <row r="7" spans="1:231" x14ac:dyDescent="0.3">
      <c r="A7" s="7">
        <v>73</v>
      </c>
      <c r="B7" s="7">
        <f>COUNTIFS($D$3:D7,D7,$F$3:F7,F7)</f>
        <v>1</v>
      </c>
      <c r="C7" s="312">
        <v>5200</v>
      </c>
      <c r="D7" s="898" t="s">
        <v>1448</v>
      </c>
      <c r="E7" s="20"/>
      <c r="F7" s="17">
        <v>7256285861</v>
      </c>
      <c r="G7" s="11">
        <v>44</v>
      </c>
      <c r="H7" s="17" t="s">
        <v>1449</v>
      </c>
      <c r="I7" s="171" t="s">
        <v>440</v>
      </c>
      <c r="J7" s="19"/>
      <c r="K7" s="172" t="s">
        <v>36</v>
      </c>
      <c r="L7" s="20">
        <v>7</v>
      </c>
      <c r="M7" s="20">
        <v>8</v>
      </c>
      <c r="N7" s="20"/>
      <c r="O7" s="20"/>
      <c r="P7" s="169"/>
      <c r="Q7" s="169"/>
      <c r="R7" s="796"/>
      <c r="S7" s="179"/>
      <c r="T7" s="180"/>
      <c r="U7" s="181"/>
      <c r="V7" s="180"/>
      <c r="W7" s="188"/>
      <c r="X7" s="180"/>
      <c r="Y7" s="180"/>
      <c r="Z7" s="182"/>
      <c r="AA7" s="20"/>
      <c r="AB7" s="11"/>
      <c r="AC7" s="20"/>
      <c r="AD7" s="20"/>
      <c r="AE7" s="20"/>
      <c r="AF7" s="20"/>
      <c r="AG7" s="58" t="s">
        <v>605</v>
      </c>
      <c r="AH7" s="220"/>
      <c r="AI7" s="7"/>
      <c r="AJ7" s="84">
        <v>6.17</v>
      </c>
      <c r="AK7" s="189"/>
      <c r="AL7" s="7"/>
      <c r="AM7" s="185"/>
      <c r="AN7" s="7"/>
      <c r="AO7" s="190">
        <v>64.599999999999994</v>
      </c>
      <c r="AP7" s="39">
        <v>12.5</v>
      </c>
      <c r="AQ7" s="191">
        <v>8.1</v>
      </c>
      <c r="AR7" s="340">
        <f t="shared" si="0"/>
        <v>85.199999999999989</v>
      </c>
      <c r="AS7" s="42">
        <f t="shared" si="1"/>
        <v>5.1679999999999993</v>
      </c>
      <c r="AT7" s="43">
        <f t="shared" si="2"/>
        <v>41.86079999999999</v>
      </c>
      <c r="AU7" s="44">
        <f t="shared" si="3"/>
        <v>3.1359223300970869</v>
      </c>
      <c r="AV7" s="84">
        <v>59.2</v>
      </c>
      <c r="AW7" s="45">
        <f t="shared" si="4"/>
        <v>91.640866873065022</v>
      </c>
      <c r="AX7" s="46">
        <v>2.17</v>
      </c>
      <c r="AY7" s="45">
        <f t="shared" si="5"/>
        <v>3.3591331269349847</v>
      </c>
      <c r="AZ7" s="45">
        <v>18.46</v>
      </c>
      <c r="BA7" s="47" t="s">
        <v>121</v>
      </c>
      <c r="BB7" s="192">
        <v>5.6000000000000001E-2</v>
      </c>
      <c r="BC7" s="193" t="e">
        <v>#VALUE!</v>
      </c>
      <c r="BD7" s="80"/>
      <c r="BE7" s="7" t="s">
        <v>121</v>
      </c>
      <c r="BF7" s="7"/>
      <c r="BG7" s="84" t="s">
        <v>121</v>
      </c>
      <c r="BH7" s="45"/>
      <c r="BI7" s="194" t="s">
        <v>121</v>
      </c>
      <c r="BJ7" s="45" t="s">
        <v>121</v>
      </c>
      <c r="BK7" s="45" t="s">
        <v>121</v>
      </c>
      <c r="BL7" s="195" t="s">
        <v>121</v>
      </c>
      <c r="BM7" s="79" t="s">
        <v>121</v>
      </c>
      <c r="BN7" s="7" t="s">
        <v>121</v>
      </c>
      <c r="BO7" s="45" t="s">
        <v>121</v>
      </c>
      <c r="BP7" s="7" t="s">
        <v>121</v>
      </c>
      <c r="BQ7" s="48" t="s">
        <v>121</v>
      </c>
      <c r="BR7" s="197" t="s">
        <v>121</v>
      </c>
      <c r="BS7" s="80">
        <f>BX7+BZ7</f>
        <v>69.900000000000006</v>
      </c>
      <c r="BT7" s="198">
        <v>83.8</v>
      </c>
      <c r="BU7" s="198"/>
      <c r="BV7" s="198">
        <v>3.0999999999999996</v>
      </c>
      <c r="BW7" s="563">
        <v>18.2</v>
      </c>
      <c r="BX7" s="198">
        <v>27.4</v>
      </c>
      <c r="BY7" s="200">
        <f t="shared" si="7"/>
        <v>3.4249999999999998</v>
      </c>
      <c r="BZ7" s="198">
        <v>42.5</v>
      </c>
      <c r="CA7" s="200">
        <f t="shared" si="8"/>
        <v>5.3125</v>
      </c>
      <c r="CB7" s="198">
        <v>29.8</v>
      </c>
      <c r="CC7" s="200">
        <f t="shared" si="9"/>
        <v>3.7250000000000001</v>
      </c>
      <c r="CD7" s="198">
        <v>0.7</v>
      </c>
      <c r="CE7" s="45"/>
      <c r="CF7" s="7"/>
      <c r="CG7" s="7"/>
      <c r="CH7" s="7"/>
      <c r="CI7" s="7"/>
      <c r="CJ7" s="198">
        <v>56.9</v>
      </c>
      <c r="CK7" s="7"/>
      <c r="CL7" s="45">
        <f t="shared" si="6"/>
        <v>0.64470588235294113</v>
      </c>
      <c r="CM7" s="7"/>
      <c r="CN7" s="7"/>
      <c r="CO7" s="618"/>
      <c r="CP7" s="13"/>
      <c r="CQ7" s="13"/>
      <c r="CR7" s="13"/>
      <c r="CS7" s="13"/>
      <c r="CT7" s="13"/>
      <c r="CU7" s="13"/>
      <c r="CV7" s="634"/>
      <c r="CW7" s="36"/>
      <c r="CX7" s="9"/>
      <c r="CY7" s="9" t="s">
        <v>453</v>
      </c>
      <c r="CZ7" s="9">
        <v>4</v>
      </c>
      <c r="DA7" s="9" t="s">
        <v>18</v>
      </c>
      <c r="DB7" s="49" t="s">
        <v>18</v>
      </c>
      <c r="DC7" s="35"/>
      <c r="DD7" s="35"/>
      <c r="DE7" s="550"/>
      <c r="DF7" s="550"/>
      <c r="DG7" s="550"/>
      <c r="DH7" s="550"/>
      <c r="DI7" s="202" t="s">
        <v>294</v>
      </c>
      <c r="DJ7" s="210"/>
      <c r="DK7" s="9">
        <v>1</v>
      </c>
      <c r="DL7" s="9" t="s">
        <v>1450</v>
      </c>
      <c r="DM7" s="7"/>
      <c r="DN7" s="9">
        <v>0</v>
      </c>
      <c r="DO7" s="9">
        <v>1</v>
      </c>
      <c r="DP7" s="211">
        <v>37288</v>
      </c>
      <c r="DQ7" s="9">
        <v>0</v>
      </c>
      <c r="DR7" s="11">
        <v>2.1</v>
      </c>
      <c r="DS7" s="11" t="s">
        <v>38</v>
      </c>
      <c r="DT7" s="11" t="s">
        <v>38</v>
      </c>
      <c r="DU7" s="11" t="s">
        <v>38</v>
      </c>
      <c r="DV7" s="11" t="s">
        <v>38</v>
      </c>
      <c r="DW7" s="11" t="s">
        <v>38</v>
      </c>
      <c r="DX7" s="11" t="s">
        <v>38</v>
      </c>
      <c r="DY7" s="11" t="s">
        <v>38</v>
      </c>
      <c r="DZ7" s="11" t="s">
        <v>38</v>
      </c>
      <c r="EA7" s="11">
        <v>2</v>
      </c>
      <c r="EB7" s="9" t="s">
        <v>1451</v>
      </c>
      <c r="EC7" s="9">
        <v>4</v>
      </c>
      <c r="ED7" s="9">
        <v>8</v>
      </c>
      <c r="EE7" s="9">
        <v>7</v>
      </c>
      <c r="EF7" s="9"/>
      <c r="EG7" s="212">
        <v>2</v>
      </c>
      <c r="EH7" s="9">
        <v>0</v>
      </c>
      <c r="EI7" s="9">
        <v>167</v>
      </c>
      <c r="EJ7" s="9">
        <v>94</v>
      </c>
      <c r="EK7" s="84">
        <f>EJ7/(EI7*EI7*0.01*0.01)</f>
        <v>33.705044999820721</v>
      </c>
      <c r="EL7" s="9">
        <v>2</v>
      </c>
      <c r="EM7" s="211">
        <v>42690</v>
      </c>
      <c r="EN7" s="9" t="s">
        <v>38</v>
      </c>
      <c r="EO7" s="9">
        <v>1</v>
      </c>
      <c r="EP7" s="565" t="s">
        <v>38</v>
      </c>
      <c r="EQ7" s="104"/>
      <c r="ER7" s="952">
        <v>5200</v>
      </c>
      <c r="ES7" s="589"/>
      <c r="ET7" s="589"/>
      <c r="EU7" s="589"/>
      <c r="EV7" s="589"/>
      <c r="EW7" s="590"/>
      <c r="EX7" s="589"/>
      <c r="EY7" s="589"/>
      <c r="EZ7" s="589"/>
      <c r="FA7" s="589"/>
      <c r="FB7" s="589"/>
      <c r="FC7" s="589"/>
      <c r="FD7" s="589"/>
      <c r="FE7" s="589"/>
      <c r="FF7" s="971"/>
      <c r="FG7" s="971"/>
      <c r="FH7" s="971"/>
      <c r="FI7" s="971"/>
      <c r="FJ7" s="984"/>
      <c r="FK7" s="985"/>
      <c r="FL7" s="104"/>
      <c r="FM7" s="104"/>
      <c r="FN7" s="216"/>
      <c r="FO7" s="114"/>
      <c r="FP7" s="84">
        <v>6.17</v>
      </c>
      <c r="FQ7" s="217"/>
      <c r="FR7" s="114"/>
      <c r="FS7" s="114"/>
      <c r="FT7" s="114"/>
      <c r="FU7" s="114"/>
      <c r="FV7" s="114"/>
      <c r="FW7" s="114"/>
      <c r="FX7" s="55"/>
      <c r="FY7" s="152"/>
      <c r="FZ7" s="213"/>
      <c r="GA7" s="11"/>
      <c r="GB7" s="215"/>
      <c r="GC7" s="322"/>
      <c r="GD7" s="322"/>
      <c r="GE7" s="322"/>
      <c r="GF7" s="156"/>
      <c r="GG7" s="156"/>
      <c r="GH7" s="156"/>
      <c r="GI7" s="156"/>
      <c r="GJ7" s="156"/>
      <c r="GK7" s="156"/>
      <c r="GL7" s="156"/>
      <c r="GM7" s="156"/>
      <c r="GN7" s="156"/>
      <c r="GO7" s="156"/>
      <c r="GP7" s="156"/>
      <c r="GQ7" s="156"/>
      <c r="GR7" s="156"/>
      <c r="GS7" s="156"/>
      <c r="GT7" s="156"/>
      <c r="GU7" s="156"/>
      <c r="GV7" s="156"/>
      <c r="GW7" s="156"/>
      <c r="GX7" s="156"/>
      <c r="GY7" s="156"/>
      <c r="GZ7" s="156"/>
      <c r="HA7" s="156"/>
      <c r="HB7" s="156"/>
      <c r="HC7" s="156"/>
      <c r="HD7" s="156"/>
      <c r="HE7" s="156"/>
      <c r="HF7" s="156"/>
      <c r="HG7" s="156"/>
      <c r="HH7" s="156"/>
      <c r="HI7" s="156"/>
      <c r="HJ7" s="156"/>
      <c r="HK7" s="156"/>
      <c r="HL7" s="156"/>
      <c r="HM7" s="156"/>
      <c r="HN7" s="156"/>
      <c r="HO7" s="156"/>
      <c r="HP7" s="156"/>
      <c r="HQ7" s="156"/>
      <c r="HR7" s="156"/>
      <c r="HS7" s="156"/>
      <c r="HT7" s="156"/>
      <c r="HU7" s="156"/>
      <c r="HV7" s="156"/>
      <c r="HW7" s="156"/>
    </row>
    <row r="8" spans="1:231" x14ac:dyDescent="0.3">
      <c r="A8" s="7">
        <v>74</v>
      </c>
      <c r="B8" s="7">
        <f>COUNTIFS($D$3:D8,D8,$F$3:F8,F8)</f>
        <v>1</v>
      </c>
      <c r="C8" s="170">
        <v>5258</v>
      </c>
      <c r="D8" s="357" t="s">
        <v>1544</v>
      </c>
      <c r="E8" s="20"/>
      <c r="F8" s="17">
        <v>6154281111</v>
      </c>
      <c r="G8" s="11">
        <v>55</v>
      </c>
      <c r="H8" s="17" t="s">
        <v>1545</v>
      </c>
      <c r="I8" s="18"/>
      <c r="J8" s="19"/>
      <c r="K8" s="172" t="s">
        <v>36</v>
      </c>
      <c r="L8" s="20"/>
      <c r="M8" s="20"/>
      <c r="N8" s="20"/>
      <c r="O8" s="20"/>
      <c r="P8" s="169"/>
      <c r="Q8" s="169"/>
      <c r="R8" s="796"/>
      <c r="S8" s="179"/>
      <c r="T8" s="180"/>
      <c r="U8" s="181"/>
      <c r="V8" s="180"/>
      <c r="W8" s="188"/>
      <c r="X8" s="180"/>
      <c r="Y8" s="180"/>
      <c r="Z8" s="182"/>
      <c r="AA8" s="20"/>
      <c r="AB8" s="11"/>
      <c r="AC8" s="20"/>
      <c r="AD8" s="20"/>
      <c r="AE8" s="20"/>
      <c r="AF8" s="20"/>
      <c r="AG8" s="219"/>
      <c r="AH8" s="220"/>
      <c r="AI8" s="7"/>
      <c r="AJ8" s="84">
        <v>72.5</v>
      </c>
      <c r="AK8" s="189"/>
      <c r="AL8" s="7"/>
      <c r="AM8" s="185"/>
      <c r="AN8" s="7"/>
      <c r="AO8" s="190">
        <v>61</v>
      </c>
      <c r="AP8" s="39">
        <v>28.3</v>
      </c>
      <c r="AQ8" s="191">
        <v>6.6</v>
      </c>
      <c r="AR8" s="41">
        <f t="shared" si="0"/>
        <v>95.899999999999991</v>
      </c>
      <c r="AS8" s="42">
        <f t="shared" si="1"/>
        <v>2.1554770318021199</v>
      </c>
      <c r="AT8" s="43">
        <f t="shared" si="2"/>
        <v>14.226148409893991</v>
      </c>
      <c r="AU8" s="44">
        <f t="shared" si="3"/>
        <v>1.7478510028653296</v>
      </c>
      <c r="AV8" s="84">
        <v>55.23</v>
      </c>
      <c r="AW8" s="45">
        <f t="shared" si="4"/>
        <v>90.540983606557376</v>
      </c>
      <c r="AX8" s="46">
        <v>2.72</v>
      </c>
      <c r="AY8" s="45">
        <f t="shared" si="5"/>
        <v>4.4590163934426226</v>
      </c>
      <c r="AZ8" s="45">
        <v>2.74</v>
      </c>
      <c r="BA8" s="47" t="s">
        <v>121</v>
      </c>
      <c r="BB8" s="192">
        <v>0.17</v>
      </c>
      <c r="BC8" s="193" t="e">
        <v>#VALUE!</v>
      </c>
      <c r="BD8" s="193"/>
      <c r="BE8" s="7">
        <v>81.8</v>
      </c>
      <c r="BF8" s="7"/>
      <c r="BG8" s="84">
        <v>65.8</v>
      </c>
      <c r="BH8" s="45"/>
      <c r="BI8" s="194">
        <v>1.2200000000000002</v>
      </c>
      <c r="BJ8" s="45" t="s">
        <v>121</v>
      </c>
      <c r="BK8" s="45" t="s">
        <v>121</v>
      </c>
      <c r="BL8" s="195" t="s">
        <v>121</v>
      </c>
      <c r="BM8" s="79" t="s">
        <v>121</v>
      </c>
      <c r="BN8" s="7" t="s">
        <v>121</v>
      </c>
      <c r="BO8" s="307" t="s">
        <v>121</v>
      </c>
      <c r="BP8" s="7" t="s">
        <v>121</v>
      </c>
      <c r="BQ8" s="48" t="s">
        <v>121</v>
      </c>
      <c r="BR8" s="197" t="s">
        <v>121</v>
      </c>
      <c r="BS8" s="198">
        <v>42.2</v>
      </c>
      <c r="BT8" s="199"/>
      <c r="BU8" s="199"/>
      <c r="BV8" s="199"/>
      <c r="BW8" s="562"/>
      <c r="BX8" s="199">
        <v>19.600000000000001</v>
      </c>
      <c r="BY8" s="200">
        <f t="shared" si="7"/>
        <v>5.5468000000000011</v>
      </c>
      <c r="BZ8" s="199">
        <v>21.9</v>
      </c>
      <c r="CA8" s="200">
        <f t="shared" si="8"/>
        <v>6.1977000000000002</v>
      </c>
      <c r="CB8" s="199">
        <v>56.4</v>
      </c>
      <c r="CC8" s="200">
        <f t="shared" si="9"/>
        <v>15.961199999999998</v>
      </c>
      <c r="CD8" s="199"/>
      <c r="CE8" s="45"/>
      <c r="CG8" s="7"/>
      <c r="CH8" s="7"/>
      <c r="CI8" s="7"/>
      <c r="CJ8" s="198"/>
      <c r="CK8" s="7"/>
      <c r="CL8" s="45">
        <f t="shared" si="6"/>
        <v>0.89497716894977186</v>
      </c>
      <c r="CM8" s="7"/>
      <c r="CN8" s="7"/>
      <c r="CO8" s="618"/>
      <c r="CP8" s="13"/>
      <c r="CQ8" s="13"/>
      <c r="CR8" s="13"/>
      <c r="CS8" s="13"/>
      <c r="CT8" s="13"/>
      <c r="CU8" s="13"/>
      <c r="CV8" s="13"/>
      <c r="CW8" s="36"/>
      <c r="CX8" s="9"/>
      <c r="CY8" s="9" t="s">
        <v>506</v>
      </c>
      <c r="CZ8" s="9">
        <v>1</v>
      </c>
      <c r="DA8" s="9" t="s">
        <v>18</v>
      </c>
      <c r="DB8" s="49" t="s">
        <v>18</v>
      </c>
      <c r="DC8" s="35"/>
      <c r="DD8" s="35"/>
      <c r="DE8" s="550"/>
      <c r="DF8" s="550"/>
      <c r="DG8" s="550"/>
      <c r="DH8" s="550"/>
      <c r="DI8" s="202" t="s">
        <v>294</v>
      </c>
      <c r="DJ8" s="210"/>
      <c r="DK8" s="9">
        <v>2</v>
      </c>
      <c r="DL8" s="9" t="s">
        <v>772</v>
      </c>
      <c r="DM8" s="7"/>
      <c r="DN8" s="9">
        <v>0</v>
      </c>
      <c r="DO8" s="9">
        <v>0</v>
      </c>
      <c r="DP8" s="211" t="s">
        <v>38</v>
      </c>
      <c r="DQ8" s="9" t="s">
        <v>38</v>
      </c>
      <c r="DR8" s="11">
        <v>1.4</v>
      </c>
      <c r="DS8" s="11" t="s">
        <v>38</v>
      </c>
      <c r="DT8" s="11">
        <v>122</v>
      </c>
      <c r="DU8" s="11">
        <v>22.1</v>
      </c>
      <c r="DV8" s="11">
        <v>77.900000000000006</v>
      </c>
      <c r="DW8" s="11">
        <v>0.5</v>
      </c>
      <c r="DX8" s="11" t="s">
        <v>38</v>
      </c>
      <c r="DY8" s="11" t="s">
        <v>38</v>
      </c>
      <c r="DZ8" s="11">
        <v>2.0099999999999998</v>
      </c>
      <c r="EA8" s="11">
        <v>0</v>
      </c>
      <c r="EB8" s="7"/>
      <c r="EC8" s="9">
        <v>1</v>
      </c>
      <c r="ED8" s="9">
        <v>1</v>
      </c>
      <c r="EE8" s="9">
        <v>6</v>
      </c>
      <c r="EF8" s="9">
        <v>2</v>
      </c>
      <c r="EG8" s="212"/>
      <c r="EH8" s="9">
        <v>1</v>
      </c>
      <c r="EI8" s="9">
        <v>168</v>
      </c>
      <c r="EJ8" s="9">
        <v>79</v>
      </c>
      <c r="EK8" s="84">
        <f>EJ8/(EI8*EI8*0.01*0.01)</f>
        <v>27.990362811791382</v>
      </c>
      <c r="EL8" s="9">
        <v>1</v>
      </c>
      <c r="EM8" s="211" t="s">
        <v>38</v>
      </c>
      <c r="EN8" s="9">
        <v>0</v>
      </c>
      <c r="EO8" s="9">
        <v>0</v>
      </c>
      <c r="EP8" s="187" t="s">
        <v>38</v>
      </c>
      <c r="EQ8" s="104"/>
      <c r="ER8" s="952">
        <v>5258</v>
      </c>
      <c r="ES8" s="589"/>
      <c r="ET8" s="589"/>
      <c r="EU8" s="589"/>
      <c r="EV8" s="589"/>
      <c r="EW8" s="590"/>
      <c r="EX8" s="589"/>
      <c r="EY8" s="589"/>
      <c r="EZ8" s="589"/>
      <c r="FA8" s="589"/>
      <c r="FB8" s="589"/>
      <c r="FC8" s="589"/>
      <c r="FD8" s="589"/>
      <c r="FE8" s="589"/>
      <c r="FF8" s="971"/>
      <c r="FG8" s="971"/>
      <c r="FH8" s="971"/>
      <c r="FI8" s="971"/>
      <c r="FJ8" s="984"/>
      <c r="FK8" s="985"/>
      <c r="FL8" s="104"/>
      <c r="FM8" s="104"/>
      <c r="FN8" s="216"/>
      <c r="FO8" s="114"/>
      <c r="FP8" s="84">
        <v>72.5</v>
      </c>
      <c r="FQ8" s="217"/>
      <c r="FR8" s="114"/>
      <c r="FS8" s="114"/>
      <c r="FT8" s="114"/>
      <c r="FU8" s="114"/>
      <c r="FV8" s="114"/>
      <c r="FW8" s="114"/>
      <c r="FX8" s="55"/>
      <c r="FY8" s="152"/>
      <c r="FZ8" s="213"/>
      <c r="GA8" s="218">
        <v>0.5</v>
      </c>
      <c r="GB8" s="215"/>
      <c r="GC8" s="322"/>
      <c r="GD8" s="156"/>
      <c r="GE8" s="322"/>
      <c r="GF8" s="156"/>
      <c r="GG8" s="156"/>
      <c r="GH8" s="156"/>
      <c r="GI8" s="156"/>
      <c r="GJ8" s="156"/>
      <c r="GK8" s="156"/>
      <c r="GL8" s="156"/>
      <c r="GM8" s="156"/>
      <c r="GN8" s="156"/>
      <c r="GO8" s="156"/>
      <c r="GP8" s="156"/>
      <c r="GQ8" s="156"/>
      <c r="GR8" s="156"/>
      <c r="GS8" s="156"/>
      <c r="GT8" s="156"/>
      <c r="GU8" s="156"/>
      <c r="GV8" s="156"/>
      <c r="GW8" s="156"/>
      <c r="GX8" s="156"/>
      <c r="GY8" s="156"/>
      <c r="GZ8" s="156"/>
      <c r="HA8" s="156"/>
      <c r="HB8" s="156"/>
      <c r="HC8" s="156"/>
      <c r="HD8" s="156"/>
      <c r="HE8" s="156"/>
      <c r="HF8" s="156"/>
      <c r="HG8" s="156"/>
      <c r="HH8" s="156"/>
      <c r="HI8" s="156"/>
      <c r="HJ8" s="156"/>
      <c r="HK8" s="156"/>
      <c r="HL8" s="156"/>
      <c r="HM8" s="156"/>
      <c r="HN8" s="156"/>
      <c r="HO8" s="156"/>
      <c r="HP8" s="156"/>
      <c r="HQ8" s="156"/>
      <c r="HR8" s="156"/>
      <c r="HS8" s="156"/>
      <c r="HT8" s="156"/>
      <c r="HU8" s="156"/>
      <c r="HV8" s="156"/>
      <c r="HW8" s="156"/>
    </row>
    <row r="9" spans="1:231" x14ac:dyDescent="0.3">
      <c r="A9" s="7">
        <v>85</v>
      </c>
      <c r="B9" s="7">
        <f>COUNTIFS($D$3:D9,D9,$F$3:F9,F9)</f>
        <v>1</v>
      </c>
      <c r="C9" s="170">
        <v>5336</v>
      </c>
      <c r="D9" s="333" t="s">
        <v>539</v>
      </c>
      <c r="E9" s="20"/>
      <c r="F9" s="17">
        <v>6601201563</v>
      </c>
      <c r="G9" s="11">
        <v>50</v>
      </c>
      <c r="H9" s="17" t="s">
        <v>540</v>
      </c>
      <c r="I9" s="18"/>
      <c r="J9" s="19"/>
      <c r="K9" s="172" t="s">
        <v>36</v>
      </c>
      <c r="L9" s="20"/>
      <c r="M9" s="20"/>
      <c r="N9" s="20"/>
      <c r="O9" s="20"/>
      <c r="P9" s="169"/>
      <c r="Q9" s="169"/>
      <c r="R9" s="796"/>
      <c r="S9" s="179"/>
      <c r="T9" s="180"/>
      <c r="U9" s="181"/>
      <c r="V9" s="180"/>
      <c r="W9" s="188"/>
      <c r="X9" s="180"/>
      <c r="Y9" s="180"/>
      <c r="Z9" s="182"/>
      <c r="AA9" s="20"/>
      <c r="AB9" s="11"/>
      <c r="AC9" s="20"/>
      <c r="AD9" s="20"/>
      <c r="AE9" s="20"/>
      <c r="AF9" s="20"/>
      <c r="AG9" s="219"/>
      <c r="AH9" s="557"/>
      <c r="AI9" s="7"/>
      <c r="AJ9" s="84">
        <v>20.100000000000001</v>
      </c>
      <c r="AK9" s="189"/>
      <c r="AL9" s="7"/>
      <c r="AM9" s="185"/>
      <c r="AN9" s="7"/>
      <c r="AO9" s="190">
        <v>84.9</v>
      </c>
      <c r="AP9" s="39">
        <v>8.36</v>
      </c>
      <c r="AQ9" s="191">
        <v>3.68</v>
      </c>
      <c r="AR9" s="41">
        <f t="shared" si="0"/>
        <v>96.940000000000012</v>
      </c>
      <c r="AS9" s="42">
        <f t="shared" si="1"/>
        <v>10.155502392344498</v>
      </c>
      <c r="AT9" s="43">
        <f t="shared" si="2"/>
        <v>37.372248803827759</v>
      </c>
      <c r="AU9" s="44">
        <f t="shared" si="3"/>
        <v>7.0514950166112964</v>
      </c>
      <c r="AV9" s="84">
        <v>78.344999999999999</v>
      </c>
      <c r="AW9" s="45">
        <f t="shared" si="4"/>
        <v>92.279151943462892</v>
      </c>
      <c r="AX9" s="46">
        <v>2.31</v>
      </c>
      <c r="AY9" s="45">
        <f t="shared" si="5"/>
        <v>2.7208480565371023</v>
      </c>
      <c r="AZ9" s="45">
        <v>56.29</v>
      </c>
      <c r="BA9" s="47" t="s">
        <v>121</v>
      </c>
      <c r="BB9" s="192">
        <v>0.32</v>
      </c>
      <c r="BC9" s="193">
        <v>2.3262600000000022</v>
      </c>
      <c r="BD9" s="193"/>
      <c r="BE9" s="7">
        <v>98.5</v>
      </c>
      <c r="BF9" s="7"/>
      <c r="BG9" s="84">
        <v>73.2</v>
      </c>
      <c r="BH9" s="45"/>
      <c r="BI9" s="194">
        <v>1.42</v>
      </c>
      <c r="BJ9" s="45">
        <v>53.881807647740445</v>
      </c>
      <c r="BK9" s="45">
        <v>46.118192352259555</v>
      </c>
      <c r="BL9" s="195">
        <v>1.1683417085427137</v>
      </c>
      <c r="BM9" s="79">
        <v>0.99332999999999994</v>
      </c>
      <c r="BN9" s="80">
        <f>BM9*100/AO9</f>
        <v>1.17</v>
      </c>
      <c r="BO9" s="307">
        <v>0</v>
      </c>
      <c r="BP9" s="7">
        <v>4.43</v>
      </c>
      <c r="BQ9" s="48">
        <v>15.8</v>
      </c>
      <c r="BR9" s="197">
        <v>3.5665914221218964</v>
      </c>
      <c r="BS9" s="80">
        <f>BX9+BZ9</f>
        <v>50.7</v>
      </c>
      <c r="BT9" s="199">
        <v>82.1</v>
      </c>
      <c r="BU9" s="199"/>
      <c r="BV9" s="198">
        <v>1.5</v>
      </c>
      <c r="BW9" s="563">
        <v>8</v>
      </c>
      <c r="BX9" s="198">
        <v>10.3</v>
      </c>
      <c r="BY9" s="200">
        <f t="shared" si="7"/>
        <v>0.86108000000000007</v>
      </c>
      <c r="BZ9" s="198">
        <v>40.4</v>
      </c>
      <c r="CA9" s="200">
        <f t="shared" si="8"/>
        <v>3.3774399999999996</v>
      </c>
      <c r="CB9" s="198">
        <v>46.9</v>
      </c>
      <c r="CC9" s="200">
        <f t="shared" si="9"/>
        <v>3.9208399999999997</v>
      </c>
      <c r="CD9" s="198">
        <v>0.7</v>
      </c>
      <c r="CE9" s="45"/>
      <c r="CF9" s="7"/>
      <c r="CG9" s="7"/>
      <c r="CH9" s="7"/>
      <c r="CI9" s="7"/>
      <c r="CJ9" s="198">
        <v>75.2</v>
      </c>
      <c r="CK9" s="7"/>
      <c r="CL9" s="45">
        <f t="shared" si="6"/>
        <v>0.25495049504950495</v>
      </c>
      <c r="CM9" s="7"/>
      <c r="CN9" s="7"/>
      <c r="CO9" s="618"/>
      <c r="CP9" s="13"/>
      <c r="CQ9" s="13"/>
      <c r="CR9" s="13"/>
      <c r="CS9" s="13"/>
      <c r="CT9" s="13"/>
      <c r="CU9" s="13"/>
      <c r="CV9" s="13"/>
      <c r="CW9" s="36"/>
      <c r="CX9" s="9"/>
      <c r="CY9" s="9" t="s">
        <v>510</v>
      </c>
      <c r="CZ9" s="9">
        <v>3</v>
      </c>
      <c r="DA9" s="49" t="s">
        <v>295</v>
      </c>
      <c r="DB9" s="9" t="s">
        <v>295</v>
      </c>
      <c r="DC9" s="35"/>
      <c r="DD9" s="35"/>
      <c r="DE9" s="550"/>
      <c r="DF9" s="550"/>
      <c r="DG9" s="550"/>
      <c r="DH9" s="550"/>
      <c r="DI9" s="243" t="s">
        <v>297</v>
      </c>
      <c r="DJ9" s="210"/>
      <c r="DK9" s="9">
        <v>2</v>
      </c>
      <c r="DL9" s="9" t="s">
        <v>511</v>
      </c>
      <c r="DM9" s="7"/>
      <c r="DN9" s="9">
        <v>0</v>
      </c>
      <c r="DO9" s="9">
        <v>0</v>
      </c>
      <c r="DP9" s="211" t="s">
        <v>38</v>
      </c>
      <c r="DQ9" s="9" t="s">
        <v>38</v>
      </c>
      <c r="DR9" s="11" t="s">
        <v>38</v>
      </c>
      <c r="DS9" s="11" t="s">
        <v>38</v>
      </c>
      <c r="DT9" s="11">
        <v>1153</v>
      </c>
      <c r="DU9" s="11">
        <v>91.5</v>
      </c>
      <c r="DV9" s="11">
        <v>8.5</v>
      </c>
      <c r="DW9" s="11" t="s">
        <v>38</v>
      </c>
      <c r="DX9" s="11" t="s">
        <v>38</v>
      </c>
      <c r="DY9" s="11" t="s">
        <v>38</v>
      </c>
      <c r="DZ9" s="11" t="s">
        <v>38</v>
      </c>
      <c r="EA9" s="11">
        <v>0</v>
      </c>
      <c r="EB9" s="7"/>
      <c r="EC9" s="9">
        <v>3</v>
      </c>
      <c r="ED9" s="9">
        <v>1</v>
      </c>
      <c r="EE9" s="9">
        <v>9</v>
      </c>
      <c r="EF9" s="9">
        <v>3</v>
      </c>
      <c r="EG9" s="212"/>
      <c r="EH9" s="9">
        <v>1</v>
      </c>
      <c r="EI9" s="9">
        <v>183</v>
      </c>
      <c r="EJ9" s="9">
        <v>101</v>
      </c>
      <c r="EK9" s="84">
        <f>EJ9/(EI9*EI9*0.01*0.01)</f>
        <v>30.159156738033385</v>
      </c>
      <c r="EL9" s="9">
        <v>2</v>
      </c>
      <c r="EM9" s="211" t="s">
        <v>38</v>
      </c>
      <c r="EN9" s="9">
        <v>3</v>
      </c>
      <c r="EO9" s="9">
        <v>2</v>
      </c>
      <c r="EP9" s="187">
        <v>4</v>
      </c>
      <c r="EQ9" s="104"/>
      <c r="ER9" s="952">
        <v>5336</v>
      </c>
      <c r="ES9" s="589"/>
      <c r="ET9" s="589"/>
      <c r="EU9" s="589"/>
      <c r="EV9" s="589"/>
      <c r="EW9" s="590"/>
      <c r="EX9" s="589"/>
      <c r="EY9" s="589"/>
      <c r="EZ9" s="589"/>
      <c r="FA9" s="589"/>
      <c r="FB9" s="589"/>
      <c r="FC9" s="589"/>
      <c r="FD9" s="589"/>
      <c r="FE9" s="589"/>
      <c r="FF9" s="971"/>
      <c r="FG9" s="971"/>
      <c r="FH9" s="971"/>
      <c r="FI9" s="971"/>
      <c r="FJ9" s="984"/>
      <c r="FK9" s="985"/>
      <c r="FL9" s="104"/>
      <c r="FM9" s="104"/>
      <c r="FN9" s="216"/>
      <c r="FO9" s="114"/>
      <c r="FP9" s="84">
        <v>20.100000000000001</v>
      </c>
      <c r="FQ9" s="217"/>
      <c r="FR9" s="114"/>
      <c r="FS9" s="114"/>
      <c r="FT9" s="114"/>
      <c r="FU9" s="114"/>
      <c r="FV9" s="114"/>
      <c r="FW9" s="114"/>
      <c r="FX9" s="55"/>
      <c r="FY9" s="152"/>
      <c r="FZ9" s="213"/>
      <c r="GA9" s="11"/>
      <c r="GB9" s="215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</row>
    <row r="10" spans="1:231" x14ac:dyDescent="0.3">
      <c r="A10" s="7">
        <v>89</v>
      </c>
      <c r="B10" s="7">
        <f>COUNTIFS($D$3:D10,D10,$F$3:F10,F10)</f>
        <v>1</v>
      </c>
      <c r="C10" s="170">
        <v>5377</v>
      </c>
      <c r="D10" s="503" t="s">
        <v>438</v>
      </c>
      <c r="E10" s="20"/>
      <c r="F10" s="17">
        <v>405306443</v>
      </c>
      <c r="G10" s="11">
        <v>76</v>
      </c>
      <c r="H10" s="17" t="s">
        <v>439</v>
      </c>
      <c r="I10" s="171" t="s">
        <v>440</v>
      </c>
      <c r="J10" s="19"/>
      <c r="K10" s="172" t="s">
        <v>36</v>
      </c>
      <c r="L10" s="20">
        <v>5</v>
      </c>
      <c r="M10" s="20">
        <v>1</v>
      </c>
      <c r="N10" s="20"/>
      <c r="O10" s="20"/>
      <c r="P10" s="169"/>
      <c r="Q10" s="169"/>
      <c r="R10" s="796"/>
      <c r="S10" s="179"/>
      <c r="T10" s="180"/>
      <c r="U10" s="181"/>
      <c r="V10" s="180"/>
      <c r="W10" s="188"/>
      <c r="X10" s="180"/>
      <c r="Y10" s="180"/>
      <c r="Z10" s="182"/>
      <c r="AA10" s="20"/>
      <c r="AB10" s="11"/>
      <c r="AC10" s="20"/>
      <c r="AD10" s="20"/>
      <c r="AE10" s="20"/>
      <c r="AF10" s="20"/>
      <c r="AG10" s="58" t="s">
        <v>448</v>
      </c>
      <c r="AH10" s="557"/>
      <c r="AI10" s="7"/>
      <c r="AJ10" s="84">
        <v>7.31</v>
      </c>
      <c r="AK10" s="189"/>
      <c r="AL10" s="7"/>
      <c r="AM10" s="185"/>
      <c r="AN10" s="7"/>
      <c r="AO10" s="190">
        <v>92.9</v>
      </c>
      <c r="AP10" s="39">
        <v>3.77</v>
      </c>
      <c r="AQ10" s="191">
        <v>0.2</v>
      </c>
      <c r="AR10" s="41">
        <f t="shared" si="0"/>
        <v>96.87</v>
      </c>
      <c r="AS10" s="42">
        <f t="shared" si="1"/>
        <v>24.641909814323608</v>
      </c>
      <c r="AT10" s="43">
        <f t="shared" si="2"/>
        <v>4.9283819628647221</v>
      </c>
      <c r="AU10" s="44">
        <f t="shared" si="3"/>
        <v>23.40050377833753</v>
      </c>
      <c r="AV10" s="84">
        <v>80.454999999999998</v>
      </c>
      <c r="AW10" s="45">
        <f t="shared" si="4"/>
        <v>86.603875134553277</v>
      </c>
      <c r="AX10" s="46">
        <v>7.7999999999999989</v>
      </c>
      <c r="AY10" s="45">
        <f t="shared" si="5"/>
        <v>8.3961248654467155</v>
      </c>
      <c r="AZ10" s="45">
        <v>72.78</v>
      </c>
      <c r="BA10" s="47" t="s">
        <v>121</v>
      </c>
      <c r="BB10" s="192">
        <v>0.11</v>
      </c>
      <c r="BC10" s="193">
        <v>3.1771799999999986</v>
      </c>
      <c r="BD10" s="80"/>
      <c r="BE10" s="7" t="s">
        <v>121</v>
      </c>
      <c r="BF10" s="7"/>
      <c r="BG10" s="84" t="s">
        <v>121</v>
      </c>
      <c r="BH10" s="45"/>
      <c r="BI10" s="194" t="s">
        <v>121</v>
      </c>
      <c r="BJ10" s="45">
        <v>80.096501809408934</v>
      </c>
      <c r="BK10" s="45">
        <v>19.903498190591073</v>
      </c>
      <c r="BL10" s="78">
        <v>4.0242424242424244</v>
      </c>
      <c r="BM10" s="79">
        <v>2.5547500000000003</v>
      </c>
      <c r="BN10" s="80">
        <f>BM10*100/AO10</f>
        <v>2.75</v>
      </c>
      <c r="BO10" s="45">
        <v>7.4320000000000025E-2</v>
      </c>
      <c r="BP10" s="7">
        <v>7.14</v>
      </c>
      <c r="BQ10" s="48">
        <v>12.7</v>
      </c>
      <c r="BR10" s="197">
        <v>1.7787114845938374</v>
      </c>
      <c r="BS10" s="80">
        <v>31.3</v>
      </c>
      <c r="BT10" s="199">
        <v>84.6</v>
      </c>
      <c r="BU10" s="199"/>
      <c r="BV10" s="198">
        <v>0.4</v>
      </c>
      <c r="BW10" s="563">
        <v>2.5</v>
      </c>
      <c r="BX10" s="198">
        <v>11.8</v>
      </c>
      <c r="BY10" s="200">
        <f t="shared" si="7"/>
        <v>0.44486000000000003</v>
      </c>
      <c r="BZ10" s="198">
        <v>24.4</v>
      </c>
      <c r="CA10" s="200">
        <f t="shared" si="8"/>
        <v>0.91988000000000003</v>
      </c>
      <c r="CB10" s="198">
        <v>63.4</v>
      </c>
      <c r="CC10" s="200">
        <f t="shared" si="9"/>
        <v>2.39018</v>
      </c>
      <c r="CD10" s="198">
        <v>0.2</v>
      </c>
      <c r="CE10" s="45"/>
      <c r="CF10" s="7"/>
      <c r="CG10" s="7"/>
      <c r="CH10" s="7"/>
      <c r="CI10" s="7"/>
      <c r="CJ10" s="198">
        <v>83.2</v>
      </c>
      <c r="CK10" s="7"/>
      <c r="CL10" s="45">
        <f t="shared" si="6"/>
        <v>0.48360655737704922</v>
      </c>
      <c r="CM10" s="7"/>
      <c r="CN10" s="7"/>
      <c r="CO10" s="618"/>
      <c r="CP10" s="13"/>
      <c r="CQ10" s="13"/>
      <c r="CR10" s="13"/>
      <c r="CS10" s="13"/>
      <c r="CT10" s="13"/>
      <c r="CU10" s="13"/>
      <c r="CV10" s="634"/>
      <c r="CW10" s="36"/>
      <c r="CX10" s="9"/>
      <c r="CY10" s="9" t="s">
        <v>453</v>
      </c>
      <c r="CZ10" s="9">
        <v>4</v>
      </c>
      <c r="DA10" s="9" t="s">
        <v>18</v>
      </c>
      <c r="DB10" s="49" t="s">
        <v>18</v>
      </c>
      <c r="DC10" s="35"/>
      <c r="DD10" s="35"/>
      <c r="DE10" s="550"/>
      <c r="DF10" s="550"/>
      <c r="DG10" s="550"/>
      <c r="DH10" s="550"/>
      <c r="DI10" s="202" t="s">
        <v>294</v>
      </c>
      <c r="DJ10" s="210"/>
      <c r="DK10" s="9">
        <v>2</v>
      </c>
      <c r="DL10" s="9" t="s">
        <v>454</v>
      </c>
      <c r="DM10" s="7"/>
      <c r="DN10" s="9">
        <v>0</v>
      </c>
      <c r="DO10" s="9">
        <v>1</v>
      </c>
      <c r="DP10" s="211">
        <v>40179</v>
      </c>
      <c r="DQ10" s="9">
        <v>1</v>
      </c>
      <c r="DR10" s="11" t="s">
        <v>38</v>
      </c>
      <c r="DS10" s="11" t="s">
        <v>38</v>
      </c>
      <c r="DT10" s="11" t="s">
        <v>38</v>
      </c>
      <c r="DU10" s="11" t="s">
        <v>38</v>
      </c>
      <c r="DV10" s="11" t="s">
        <v>38</v>
      </c>
      <c r="DW10" s="11" t="s">
        <v>38</v>
      </c>
      <c r="DX10" s="11" t="s">
        <v>38</v>
      </c>
      <c r="DY10" s="11" t="s">
        <v>38</v>
      </c>
      <c r="DZ10" s="11" t="s">
        <v>38</v>
      </c>
      <c r="EA10" s="11" t="s">
        <v>38</v>
      </c>
      <c r="EB10" s="7"/>
      <c r="EC10" s="9">
        <v>4</v>
      </c>
      <c r="ED10" s="9">
        <v>1</v>
      </c>
      <c r="EE10" s="9">
        <v>5</v>
      </c>
      <c r="EF10" s="9"/>
      <c r="EG10" s="212"/>
      <c r="EH10" s="9">
        <v>0</v>
      </c>
      <c r="EI10" s="9" t="s">
        <v>38</v>
      </c>
      <c r="EJ10" s="9" t="s">
        <v>38</v>
      </c>
      <c r="EK10" s="87" t="s">
        <v>38</v>
      </c>
      <c r="EL10" s="9">
        <v>1</v>
      </c>
      <c r="EM10" s="211" t="s">
        <v>38</v>
      </c>
      <c r="EN10" s="9" t="s">
        <v>38</v>
      </c>
      <c r="EO10" s="9" t="s">
        <v>38</v>
      </c>
      <c r="EP10" s="187" t="s">
        <v>38</v>
      </c>
      <c r="EQ10" s="104"/>
      <c r="ER10" s="952">
        <v>5377</v>
      </c>
      <c r="ES10" s="589"/>
      <c r="ET10" s="589"/>
      <c r="EU10" s="589"/>
      <c r="EV10" s="589"/>
      <c r="EW10" s="590"/>
      <c r="EX10" s="589"/>
      <c r="EY10" s="589"/>
      <c r="EZ10" s="589"/>
      <c r="FA10" s="589"/>
      <c r="FB10" s="589"/>
      <c r="FC10" s="589"/>
      <c r="FD10" s="589"/>
      <c r="FE10" s="589"/>
      <c r="FF10" s="971"/>
      <c r="FG10" s="971"/>
      <c r="FH10" s="971"/>
      <c r="FI10" s="971"/>
      <c r="FJ10" s="984"/>
      <c r="FK10" s="985"/>
      <c r="FL10" s="104"/>
      <c r="FM10" s="104"/>
      <c r="FN10" s="216"/>
      <c r="FO10" s="114"/>
      <c r="FP10" s="84">
        <v>7.31</v>
      </c>
      <c r="FQ10" s="217"/>
      <c r="FR10" s="114"/>
      <c r="FS10" s="114"/>
      <c r="FT10" s="114"/>
      <c r="FU10" s="114"/>
      <c r="FV10" s="114"/>
      <c r="FW10" s="114"/>
      <c r="FX10" s="55"/>
      <c r="FY10" s="152"/>
      <c r="FZ10" s="213"/>
      <c r="GA10" s="11"/>
      <c r="GB10" s="215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</row>
    <row r="11" spans="1:231" x14ac:dyDescent="0.3">
      <c r="A11" s="7">
        <v>94</v>
      </c>
      <c r="B11" s="7">
        <f>COUNTIFS($D$3:D11,D11,$F$3:F11,F11)</f>
        <v>1</v>
      </c>
      <c r="C11" s="170">
        <v>5394</v>
      </c>
      <c r="D11" s="362" t="s">
        <v>801</v>
      </c>
      <c r="E11" s="20"/>
      <c r="F11" s="17">
        <v>5855020743</v>
      </c>
      <c r="G11" s="11">
        <v>58</v>
      </c>
      <c r="H11" s="17" t="s">
        <v>587</v>
      </c>
      <c r="I11" s="18"/>
      <c r="J11" s="19"/>
      <c r="K11" s="172" t="s">
        <v>36</v>
      </c>
      <c r="L11" s="20"/>
      <c r="M11" s="20"/>
      <c r="N11" s="20"/>
      <c r="O11" s="20"/>
      <c r="P11" s="169"/>
      <c r="Q11" s="169"/>
      <c r="R11" s="796"/>
      <c r="S11" s="179"/>
      <c r="T11" s="180"/>
      <c r="U11" s="181"/>
      <c r="V11" s="180"/>
      <c r="W11" s="188"/>
      <c r="X11" s="180"/>
      <c r="Y11" s="180"/>
      <c r="Z11" s="182"/>
      <c r="AA11" s="20"/>
      <c r="AB11" s="11"/>
      <c r="AC11" s="20"/>
      <c r="AD11" s="20"/>
      <c r="AE11" s="20"/>
      <c r="AF11" s="20"/>
      <c r="AG11" s="219"/>
      <c r="AH11" s="114"/>
      <c r="AI11" s="7"/>
      <c r="AJ11" s="84">
        <v>62.2</v>
      </c>
      <c r="AK11" s="189"/>
      <c r="AL11" s="7"/>
      <c r="AM11" s="185"/>
      <c r="AN11" s="7"/>
      <c r="AO11" s="190">
        <v>73.900000000000006</v>
      </c>
      <c r="AP11" s="39">
        <v>18.600000000000001</v>
      </c>
      <c r="AQ11" s="191">
        <v>2.82</v>
      </c>
      <c r="AR11" s="41">
        <f t="shared" si="0"/>
        <v>95.32</v>
      </c>
      <c r="AS11" s="42">
        <f t="shared" si="1"/>
        <v>3.9731182795698925</v>
      </c>
      <c r="AT11" s="43">
        <f t="shared" si="2"/>
        <v>11.204193548387096</v>
      </c>
      <c r="AU11" s="44">
        <f t="shared" si="3"/>
        <v>3.4500466853408032</v>
      </c>
      <c r="AV11" s="84">
        <v>68.555000000000007</v>
      </c>
      <c r="AW11" s="45">
        <f t="shared" si="4"/>
        <v>92.767253044654936</v>
      </c>
      <c r="AX11" s="46">
        <v>1.6499999999999997</v>
      </c>
      <c r="AY11" s="45">
        <f t="shared" si="5"/>
        <v>2.2327469553450605</v>
      </c>
      <c r="AZ11" s="45">
        <v>34.380000000000003</v>
      </c>
      <c r="BA11" s="47" t="s">
        <v>121</v>
      </c>
      <c r="BB11" s="192">
        <v>0.27</v>
      </c>
      <c r="BC11" s="193">
        <v>3.1481400000000006</v>
      </c>
      <c r="BD11" s="193"/>
      <c r="BE11" s="7">
        <v>96.1</v>
      </c>
      <c r="BF11" s="7"/>
      <c r="BG11" s="84">
        <v>77.5</v>
      </c>
      <c r="BH11" s="45"/>
      <c r="BI11" s="194">
        <v>0.94</v>
      </c>
      <c r="BJ11" s="45">
        <v>64.167725540025415</v>
      </c>
      <c r="BK11" s="45">
        <v>35.832274459974585</v>
      </c>
      <c r="BL11" s="195">
        <v>1.7907801418439717</v>
      </c>
      <c r="BM11" s="79">
        <v>2.8894900000000003</v>
      </c>
      <c r="BN11" s="80">
        <f>BM11*100/AO11</f>
        <v>3.9099999999999997</v>
      </c>
      <c r="BO11" s="307">
        <v>0</v>
      </c>
      <c r="BP11" s="7">
        <v>5.55</v>
      </c>
      <c r="BQ11" s="48">
        <v>11.8</v>
      </c>
      <c r="BR11" s="197">
        <v>2.1261261261261262</v>
      </c>
      <c r="BS11" s="198">
        <v>24.5</v>
      </c>
      <c r="BT11" s="199"/>
      <c r="BU11" s="199"/>
      <c r="BV11" s="199"/>
      <c r="BW11" s="562"/>
      <c r="BX11" s="199">
        <v>17.7</v>
      </c>
      <c r="BY11" s="200">
        <f t="shared" si="7"/>
        <v>3.2922000000000002</v>
      </c>
      <c r="BZ11" s="199">
        <v>20</v>
      </c>
      <c r="CA11" s="200">
        <f t="shared" si="8"/>
        <v>3.72</v>
      </c>
      <c r="CB11" s="199">
        <v>60.7</v>
      </c>
      <c r="CC11" s="200">
        <f t="shared" si="9"/>
        <v>11.290200000000002</v>
      </c>
      <c r="CD11" s="199"/>
      <c r="CE11" s="45"/>
      <c r="CG11" s="7"/>
      <c r="CH11" s="7"/>
      <c r="CI11" s="7"/>
      <c r="CJ11" s="198">
        <v>37.200000000000003</v>
      </c>
      <c r="CK11" s="7"/>
      <c r="CL11" s="45">
        <f t="shared" si="6"/>
        <v>0.88500000000000001</v>
      </c>
      <c r="CM11" s="7"/>
      <c r="CN11" s="7"/>
      <c r="CO11" s="618"/>
      <c r="CP11" s="13"/>
      <c r="CQ11" s="13"/>
      <c r="CR11" s="13"/>
      <c r="CS11" s="13"/>
      <c r="CT11" s="13"/>
      <c r="CU11" s="13"/>
      <c r="CV11" s="13"/>
      <c r="CW11" s="36"/>
      <c r="CX11" s="9"/>
      <c r="CY11" s="9" t="s">
        <v>506</v>
      </c>
      <c r="CZ11" s="9">
        <v>2</v>
      </c>
      <c r="DA11" s="9" t="s">
        <v>18</v>
      </c>
      <c r="DB11" s="49" t="s">
        <v>18</v>
      </c>
      <c r="DC11" s="35"/>
      <c r="DD11" s="35"/>
      <c r="DE11" s="550"/>
      <c r="DF11" s="550"/>
      <c r="DG11" s="550"/>
      <c r="DH11" s="550"/>
      <c r="DI11" s="202" t="s">
        <v>294</v>
      </c>
      <c r="DJ11" s="210"/>
      <c r="DK11" s="9">
        <v>2</v>
      </c>
      <c r="DL11" s="9" t="s">
        <v>518</v>
      </c>
      <c r="DM11" s="7"/>
      <c r="DN11" s="9">
        <v>0</v>
      </c>
      <c r="DO11" s="9">
        <v>0</v>
      </c>
      <c r="DP11" s="211" t="s">
        <v>38</v>
      </c>
      <c r="DQ11" s="9" t="s">
        <v>38</v>
      </c>
      <c r="DR11" s="11" t="s">
        <v>38</v>
      </c>
      <c r="DS11" s="11" t="s">
        <v>38</v>
      </c>
      <c r="DT11" s="11">
        <v>374</v>
      </c>
      <c r="DU11" s="11">
        <v>13.6</v>
      </c>
      <c r="DV11" s="11">
        <v>86.4</v>
      </c>
      <c r="DW11" s="11" t="s">
        <v>38</v>
      </c>
      <c r="DX11" s="11" t="s">
        <v>38</v>
      </c>
      <c r="DY11" s="11" t="s">
        <v>38</v>
      </c>
      <c r="DZ11" s="11" t="s">
        <v>38</v>
      </c>
      <c r="EA11" s="11">
        <v>0</v>
      </c>
      <c r="EB11" s="7"/>
      <c r="EC11" s="9">
        <v>2</v>
      </c>
      <c r="ED11" s="9">
        <v>1</v>
      </c>
      <c r="EE11" s="9">
        <v>6</v>
      </c>
      <c r="EF11" s="9">
        <v>2</v>
      </c>
      <c r="EG11" s="212"/>
      <c r="EH11" s="9">
        <v>0</v>
      </c>
      <c r="EI11" s="9">
        <v>170</v>
      </c>
      <c r="EJ11" s="9">
        <v>68</v>
      </c>
      <c r="EK11" s="84">
        <f>EJ11/(EI11*EI11*0.01*0.01)</f>
        <v>23.52941176470588</v>
      </c>
      <c r="EL11" s="9">
        <v>0</v>
      </c>
      <c r="EM11" s="211" t="s">
        <v>38</v>
      </c>
      <c r="EN11" s="9" t="s">
        <v>38</v>
      </c>
      <c r="EO11" s="9" t="s">
        <v>38</v>
      </c>
      <c r="EP11" s="187">
        <v>4</v>
      </c>
      <c r="EQ11" s="104"/>
      <c r="ER11" s="952">
        <v>5394</v>
      </c>
      <c r="ES11" s="589"/>
      <c r="ET11" s="589"/>
      <c r="EU11" s="589"/>
      <c r="EV11" s="589"/>
      <c r="EW11" s="590"/>
      <c r="EX11" s="589"/>
      <c r="EY11" s="589"/>
      <c r="EZ11" s="589"/>
      <c r="FA11" s="589"/>
      <c r="FB11" s="589"/>
      <c r="FC11" s="589"/>
      <c r="FD11" s="589"/>
      <c r="FE11" s="589"/>
      <c r="FF11" s="971"/>
      <c r="FG11" s="971"/>
      <c r="FH11" s="971"/>
      <c r="FI11" s="971"/>
      <c r="FJ11" s="984"/>
      <c r="FK11" s="985"/>
      <c r="FL11" s="104"/>
      <c r="FM11" s="104"/>
      <c r="FN11" s="216"/>
      <c r="FO11" s="114"/>
      <c r="FP11" s="84">
        <v>62.2</v>
      </c>
      <c r="FQ11" s="217"/>
      <c r="FR11" s="114"/>
      <c r="FS11" s="114"/>
      <c r="FT11" s="114"/>
      <c r="FU11" s="114"/>
      <c r="FV11" s="114"/>
      <c r="FW11" s="114"/>
      <c r="FX11" s="55"/>
      <c r="FY11" s="152"/>
      <c r="FZ11" s="213"/>
      <c r="GA11" s="11"/>
      <c r="GB11" s="215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</row>
    <row r="12" spans="1:231" x14ac:dyDescent="0.3">
      <c r="A12" s="7">
        <v>95</v>
      </c>
      <c r="B12" s="7">
        <f>COUNTIFS($D$3:D12,D12,$F$3:F12,F12)</f>
        <v>1</v>
      </c>
      <c r="C12" s="170">
        <v>5395</v>
      </c>
      <c r="D12" s="333" t="s">
        <v>586</v>
      </c>
      <c r="E12" s="20"/>
      <c r="F12" s="17">
        <v>505919174</v>
      </c>
      <c r="G12" s="11">
        <v>66</v>
      </c>
      <c r="H12" s="17" t="s">
        <v>587</v>
      </c>
      <c r="I12" s="18"/>
      <c r="J12" s="19"/>
      <c r="K12" s="172" t="s">
        <v>36</v>
      </c>
      <c r="L12" s="20"/>
      <c r="M12" s="20"/>
      <c r="N12" s="20"/>
      <c r="O12" s="20"/>
      <c r="P12" s="169"/>
      <c r="Q12" s="169"/>
      <c r="R12" s="796"/>
      <c r="S12" s="179"/>
      <c r="T12" s="180"/>
      <c r="U12" s="181"/>
      <c r="V12" s="180"/>
      <c r="W12" s="188"/>
      <c r="X12" s="180"/>
      <c r="Y12" s="180"/>
      <c r="Z12" s="182"/>
      <c r="AA12" s="20"/>
      <c r="AB12" s="11"/>
      <c r="AC12" s="20"/>
      <c r="AD12" s="20"/>
      <c r="AE12" s="20"/>
      <c r="AF12" s="20"/>
      <c r="AG12" s="219"/>
      <c r="AH12" s="557"/>
      <c r="AI12" s="7"/>
      <c r="AJ12" s="84">
        <v>91.8</v>
      </c>
      <c r="AK12" s="189"/>
      <c r="AL12" s="7"/>
      <c r="AM12" s="185"/>
      <c r="AN12" s="7"/>
      <c r="AO12" s="190">
        <v>83.5</v>
      </c>
      <c r="AP12" s="39">
        <v>7.52</v>
      </c>
      <c r="AQ12" s="191">
        <v>6.73</v>
      </c>
      <c r="AR12" s="41">
        <f t="shared" si="0"/>
        <v>97.75</v>
      </c>
      <c r="AS12" s="42">
        <f t="shared" si="1"/>
        <v>11.103723404255319</v>
      </c>
      <c r="AT12" s="43">
        <f t="shared" si="2"/>
        <v>74.728058510638306</v>
      </c>
      <c r="AU12" s="44">
        <f t="shared" si="3"/>
        <v>5.8596491228070171</v>
      </c>
      <c r="AV12" s="84">
        <v>77.325000000000003</v>
      </c>
      <c r="AW12" s="45">
        <f t="shared" si="4"/>
        <v>92.604790419161674</v>
      </c>
      <c r="AX12" s="46">
        <v>1.9999999999999998</v>
      </c>
      <c r="AY12" s="45">
        <f t="shared" si="5"/>
        <v>2.3952095808383231</v>
      </c>
      <c r="AZ12" s="45">
        <v>17.89</v>
      </c>
      <c r="BA12" s="47" t="s">
        <v>121</v>
      </c>
      <c r="BB12" s="192">
        <v>0.24</v>
      </c>
      <c r="BC12" s="193">
        <v>1.4194999999999993</v>
      </c>
      <c r="BD12" s="193"/>
      <c r="BE12" s="7">
        <v>99.2</v>
      </c>
      <c r="BF12" s="7"/>
      <c r="BG12" s="84">
        <v>79.3</v>
      </c>
      <c r="BH12" s="45"/>
      <c r="BI12" s="194">
        <v>0.96000000000000008</v>
      </c>
      <c r="BJ12" s="45">
        <v>63.715846994535518</v>
      </c>
      <c r="BK12" s="45">
        <v>36.284153005464489</v>
      </c>
      <c r="BL12" s="195">
        <v>1.756024096385542</v>
      </c>
      <c r="BM12" s="79">
        <v>2.8724000000000003</v>
      </c>
      <c r="BN12" s="80">
        <f>BM12*100/AO12</f>
        <v>3.44</v>
      </c>
      <c r="BO12" s="307">
        <v>0</v>
      </c>
      <c r="BP12" s="7">
        <v>8.9600000000000009</v>
      </c>
      <c r="BQ12" s="48">
        <v>10.3</v>
      </c>
      <c r="BR12" s="197">
        <v>1.1495535714285714</v>
      </c>
      <c r="BS12" s="80">
        <f>BX12+BZ12</f>
        <v>46.099999999999994</v>
      </c>
      <c r="BT12" s="199">
        <v>78.5</v>
      </c>
      <c r="BU12" s="199"/>
      <c r="BV12" s="198">
        <v>1.5</v>
      </c>
      <c r="BW12" s="484">
        <v>7.3</v>
      </c>
      <c r="BX12" s="198">
        <v>25.9</v>
      </c>
      <c r="BY12" s="200">
        <f t="shared" si="7"/>
        <v>1.9476799999999996</v>
      </c>
      <c r="BZ12" s="198">
        <v>20.2</v>
      </c>
      <c r="CA12" s="200">
        <f t="shared" si="8"/>
        <v>1.5190399999999999</v>
      </c>
      <c r="CB12" s="198">
        <v>51.2</v>
      </c>
      <c r="CC12" s="200">
        <f t="shared" si="9"/>
        <v>3.8502399999999999</v>
      </c>
      <c r="CD12" s="198">
        <v>0.3</v>
      </c>
      <c r="CE12" s="45"/>
      <c r="CF12" s="7"/>
      <c r="CG12" s="7"/>
      <c r="CH12" s="7"/>
      <c r="CI12" s="7"/>
      <c r="CJ12" s="198">
        <v>63.3</v>
      </c>
      <c r="CK12" s="7"/>
      <c r="CL12" s="45">
        <f t="shared" si="6"/>
        <v>1.2821782178217822</v>
      </c>
      <c r="CM12" s="7"/>
      <c r="CN12" s="7"/>
      <c r="CO12" s="618"/>
      <c r="CP12" s="13"/>
      <c r="CQ12" s="13"/>
      <c r="CR12" s="13"/>
      <c r="CS12" s="13"/>
      <c r="CT12" s="13"/>
      <c r="CU12" s="13"/>
      <c r="CV12" s="13"/>
      <c r="CW12" s="36"/>
      <c r="CX12" s="9"/>
      <c r="CY12" s="9" t="s">
        <v>510</v>
      </c>
      <c r="CZ12" s="9">
        <v>3</v>
      </c>
      <c r="DA12" s="9" t="s">
        <v>18</v>
      </c>
      <c r="DB12" s="49" t="s">
        <v>18</v>
      </c>
      <c r="DC12" s="35"/>
      <c r="DD12" s="35"/>
      <c r="DE12" s="550"/>
      <c r="DF12" s="550"/>
      <c r="DG12" s="550"/>
      <c r="DH12" s="550"/>
      <c r="DI12" s="202" t="s">
        <v>294</v>
      </c>
      <c r="DJ12" s="210"/>
      <c r="DK12" s="9">
        <v>2</v>
      </c>
      <c r="DL12" s="9" t="s">
        <v>511</v>
      </c>
      <c r="DM12" s="7"/>
      <c r="DN12" s="9">
        <v>0</v>
      </c>
      <c r="DO12" s="9">
        <v>0</v>
      </c>
      <c r="DP12" s="211" t="s">
        <v>38</v>
      </c>
      <c r="DQ12" s="9" t="s">
        <v>38</v>
      </c>
      <c r="DR12" s="11" t="s">
        <v>38</v>
      </c>
      <c r="DS12" s="11" t="s">
        <v>38</v>
      </c>
      <c r="DT12" s="11">
        <v>2973</v>
      </c>
      <c r="DU12" s="11">
        <v>7.3</v>
      </c>
      <c r="DV12" s="11">
        <v>92.7</v>
      </c>
      <c r="DW12" s="11" t="s">
        <v>38</v>
      </c>
      <c r="DX12" s="11" t="s">
        <v>38</v>
      </c>
      <c r="DY12" s="11" t="s">
        <v>38</v>
      </c>
      <c r="DZ12" s="11" t="s">
        <v>38</v>
      </c>
      <c r="EA12" s="11">
        <v>0</v>
      </c>
      <c r="EB12" s="7"/>
      <c r="EC12" s="9">
        <v>3</v>
      </c>
      <c r="ED12" s="9">
        <v>1</v>
      </c>
      <c r="EE12" s="9">
        <v>6</v>
      </c>
      <c r="EF12" s="9">
        <v>3</v>
      </c>
      <c r="EG12" s="212"/>
      <c r="EH12" s="9">
        <v>1</v>
      </c>
      <c r="EI12" s="9">
        <v>173</v>
      </c>
      <c r="EJ12" s="9">
        <v>83</v>
      </c>
      <c r="EK12" s="84">
        <f>EJ12/(EI12*EI12*0.01*0.01)</f>
        <v>27.732299776136855</v>
      </c>
      <c r="EL12" s="9">
        <v>1</v>
      </c>
      <c r="EM12" s="211" t="s">
        <v>38</v>
      </c>
      <c r="EN12" s="9" t="s">
        <v>38</v>
      </c>
      <c r="EO12" s="9" t="s">
        <v>38</v>
      </c>
      <c r="EP12" s="187">
        <v>4</v>
      </c>
      <c r="EQ12" s="104"/>
      <c r="ER12" s="952">
        <v>5395</v>
      </c>
      <c r="ES12" s="589"/>
      <c r="ET12" s="589"/>
      <c r="EU12" s="589"/>
      <c r="EV12" s="589"/>
      <c r="EW12" s="590"/>
      <c r="EX12" s="589"/>
      <c r="EY12" s="589"/>
      <c r="EZ12" s="589"/>
      <c r="FA12" s="589"/>
      <c r="FB12" s="589"/>
      <c r="FC12" s="589"/>
      <c r="FD12" s="589"/>
      <c r="FE12" s="589"/>
      <c r="FF12" s="971"/>
      <c r="FG12" s="971"/>
      <c r="FH12" s="971"/>
      <c r="FI12" s="971"/>
      <c r="FJ12" s="984"/>
      <c r="FK12" s="985"/>
      <c r="FL12" s="104"/>
      <c r="FM12" s="104"/>
      <c r="FN12" s="216"/>
      <c r="FO12" s="114"/>
      <c r="FP12" s="84">
        <v>91.8</v>
      </c>
      <c r="FQ12" s="217"/>
      <c r="FR12" s="114"/>
      <c r="FS12" s="114"/>
      <c r="FT12" s="114"/>
      <c r="FU12" s="114"/>
      <c r="FV12" s="114"/>
      <c r="FW12" s="114"/>
      <c r="FX12" s="55"/>
      <c r="FY12" s="152"/>
      <c r="FZ12" s="213"/>
      <c r="GA12" s="11"/>
      <c r="GB12" s="215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</row>
    <row r="13" spans="1:231" x14ac:dyDescent="0.3">
      <c r="A13" s="7">
        <v>10</v>
      </c>
      <c r="B13" s="7">
        <f>COUNTIFS($D$3:D13,D13,$F$3:F13,F13)</f>
        <v>1</v>
      </c>
      <c r="C13" s="223">
        <v>5599</v>
      </c>
      <c r="D13" s="328" t="s">
        <v>831</v>
      </c>
      <c r="E13" s="20" t="s">
        <v>589</v>
      </c>
      <c r="F13" s="17">
        <v>520221008</v>
      </c>
      <c r="G13" s="11">
        <v>65</v>
      </c>
      <c r="H13" s="11" t="s">
        <v>832</v>
      </c>
      <c r="I13" s="18" t="s">
        <v>511</v>
      </c>
      <c r="J13" s="19" t="s">
        <v>35</v>
      </c>
      <c r="K13" s="55" t="s">
        <v>36</v>
      </c>
      <c r="L13" s="20">
        <v>4</v>
      </c>
      <c r="M13" s="20">
        <v>2</v>
      </c>
      <c r="N13" s="20"/>
      <c r="O13" s="20"/>
      <c r="P13" s="169" t="s">
        <v>833</v>
      </c>
      <c r="Q13" s="169"/>
      <c r="R13" s="796"/>
      <c r="S13" s="179" t="s">
        <v>127</v>
      </c>
      <c r="T13" s="180" t="s">
        <v>842</v>
      </c>
      <c r="U13" s="181" t="s">
        <v>446</v>
      </c>
      <c r="V13" s="180" t="s">
        <v>127</v>
      </c>
      <c r="W13" s="188"/>
      <c r="X13" s="228"/>
      <c r="Y13" s="180" t="s">
        <v>843</v>
      </c>
      <c r="Z13" s="182"/>
      <c r="AA13" s="20"/>
      <c r="AB13" s="183">
        <v>139</v>
      </c>
      <c r="AC13" s="184"/>
      <c r="AD13" s="184"/>
      <c r="AE13" s="184"/>
      <c r="AF13" s="184"/>
      <c r="AG13" s="219"/>
      <c r="AH13" s="557"/>
      <c r="AI13" s="7">
        <v>6.5</v>
      </c>
      <c r="AJ13" s="7">
        <v>90.8</v>
      </c>
      <c r="AK13" s="189">
        <v>5.9019999999999992</v>
      </c>
      <c r="AL13" s="7">
        <v>10939</v>
      </c>
      <c r="AM13" s="185">
        <v>13.67375</v>
      </c>
      <c r="AN13" s="7">
        <v>5</v>
      </c>
      <c r="AO13" s="38">
        <v>72.099999999999994</v>
      </c>
      <c r="AP13" s="39">
        <v>15.8</v>
      </c>
      <c r="AQ13" s="40">
        <v>8</v>
      </c>
      <c r="AR13" s="41">
        <f t="shared" si="0"/>
        <v>95.899999999999991</v>
      </c>
      <c r="AS13" s="42">
        <f t="shared" si="1"/>
        <v>4.5632911392405058</v>
      </c>
      <c r="AT13" s="43">
        <f t="shared" si="2"/>
        <v>36.506329113924046</v>
      </c>
      <c r="AU13" s="44">
        <f t="shared" si="3"/>
        <v>3.0294117647058818</v>
      </c>
      <c r="AV13" s="45">
        <v>62.294999999999987</v>
      </c>
      <c r="AW13" s="45">
        <f t="shared" si="4"/>
        <v>86.4008321775312</v>
      </c>
      <c r="AX13" s="46">
        <v>6.2000000000000011</v>
      </c>
      <c r="AY13" s="45">
        <f t="shared" si="5"/>
        <v>8.5991678224687949</v>
      </c>
      <c r="AZ13" s="7">
        <v>22.8</v>
      </c>
      <c r="BA13" s="47" t="s">
        <v>121</v>
      </c>
      <c r="BB13" s="48">
        <v>0.6</v>
      </c>
      <c r="BC13" s="193">
        <v>3.6999999999999984</v>
      </c>
      <c r="BD13" s="193"/>
      <c r="BE13" s="7">
        <v>94.8</v>
      </c>
      <c r="BF13" s="7">
        <v>280.60000000000002</v>
      </c>
      <c r="BG13" s="7">
        <v>83.6</v>
      </c>
      <c r="BH13" s="7">
        <v>577.70000000000005</v>
      </c>
      <c r="BI13" s="48">
        <v>8.1999999999999993</v>
      </c>
      <c r="BJ13" s="9" t="s">
        <v>121</v>
      </c>
      <c r="BK13" s="9" t="s">
        <v>121</v>
      </c>
      <c r="BL13" s="239" t="s">
        <v>121</v>
      </c>
      <c r="BM13" s="82" t="s">
        <v>121</v>
      </c>
      <c r="BN13" s="7" t="s">
        <v>121</v>
      </c>
      <c r="BO13" s="9" t="s">
        <v>121</v>
      </c>
      <c r="BP13" s="9" t="s">
        <v>121</v>
      </c>
      <c r="BQ13" s="187" t="s">
        <v>121</v>
      </c>
      <c r="BR13" s="197" t="s">
        <v>121</v>
      </c>
      <c r="BS13" s="7">
        <v>44.4</v>
      </c>
      <c r="BT13" s="198">
        <v>85.2</v>
      </c>
      <c r="BU13" s="198"/>
      <c r="BV13" s="198">
        <v>2.2999999999999998</v>
      </c>
      <c r="BW13" s="563">
        <v>15.7</v>
      </c>
      <c r="BX13" s="198">
        <v>25</v>
      </c>
      <c r="BY13" s="84">
        <f t="shared" si="7"/>
        <v>3.95</v>
      </c>
      <c r="BZ13" s="198">
        <v>25.9</v>
      </c>
      <c r="CA13" s="198" t="s">
        <v>121</v>
      </c>
      <c r="CB13" s="198">
        <v>47</v>
      </c>
      <c r="CC13" s="198">
        <v>6.3</v>
      </c>
      <c r="CD13" s="456">
        <v>0.4</v>
      </c>
      <c r="CE13" s="45"/>
      <c r="CF13" s="7"/>
      <c r="CG13" s="7"/>
      <c r="CH13" s="7"/>
      <c r="CI13" s="7"/>
      <c r="CJ13" s="198">
        <v>78.3</v>
      </c>
      <c r="CK13" s="186"/>
      <c r="CL13" s="45">
        <f t="shared" si="6"/>
        <v>0.96525096525096532</v>
      </c>
      <c r="CM13" s="186"/>
      <c r="CN13" s="9"/>
      <c r="CO13" s="618"/>
      <c r="CP13" s="13"/>
      <c r="CQ13" s="13"/>
      <c r="CR13" s="13"/>
      <c r="CS13" s="13"/>
      <c r="CT13" s="13"/>
      <c r="CU13" s="13"/>
      <c r="CV13" s="13"/>
      <c r="CW13" s="619" t="s">
        <v>121</v>
      </c>
      <c r="CX13" s="9" t="s">
        <v>121</v>
      </c>
      <c r="CY13" s="9" t="s">
        <v>510</v>
      </c>
      <c r="CZ13" s="9">
        <v>3</v>
      </c>
      <c r="DA13" s="49" t="s">
        <v>295</v>
      </c>
      <c r="DB13" s="9" t="s">
        <v>295</v>
      </c>
      <c r="DC13" s="35"/>
      <c r="DD13" s="35"/>
      <c r="DE13" s="945">
        <v>132.65117941000003</v>
      </c>
      <c r="DF13" s="945">
        <v>33.31548763</v>
      </c>
      <c r="DG13" s="945">
        <v>0</v>
      </c>
      <c r="DH13" s="945">
        <v>14.054061640000015</v>
      </c>
      <c r="DI13" s="243" t="s">
        <v>297</v>
      </c>
      <c r="DJ13" s="210"/>
      <c r="DK13" s="212">
        <v>2</v>
      </c>
      <c r="DL13" s="212" t="s">
        <v>511</v>
      </c>
      <c r="DM13" s="7"/>
      <c r="DN13" s="212">
        <v>0</v>
      </c>
      <c r="DO13" s="212">
        <v>0</v>
      </c>
      <c r="DP13" s="283" t="s">
        <v>38</v>
      </c>
      <c r="DQ13" s="212" t="s">
        <v>38</v>
      </c>
      <c r="DR13" s="11" t="s">
        <v>38</v>
      </c>
      <c r="DS13" s="11" t="s">
        <v>38</v>
      </c>
      <c r="DT13" s="11">
        <v>139</v>
      </c>
      <c r="DU13" s="11">
        <v>15.8</v>
      </c>
      <c r="DV13" s="11">
        <v>84.2</v>
      </c>
      <c r="DW13" s="11" t="s">
        <v>38</v>
      </c>
      <c r="DX13" s="11" t="s">
        <v>38</v>
      </c>
      <c r="DY13" s="11" t="s">
        <v>38</v>
      </c>
      <c r="DZ13" s="11" t="s">
        <v>38</v>
      </c>
      <c r="EA13" s="11">
        <v>0</v>
      </c>
      <c r="EB13" s="7"/>
      <c r="EC13" s="212">
        <v>3</v>
      </c>
      <c r="ED13" s="212">
        <v>2</v>
      </c>
      <c r="EE13" s="212">
        <v>4</v>
      </c>
      <c r="EF13" s="212" t="s">
        <v>38</v>
      </c>
      <c r="EG13" s="212" t="s">
        <v>38</v>
      </c>
      <c r="EH13" s="212">
        <v>0</v>
      </c>
      <c r="EI13" s="212" t="s">
        <v>38</v>
      </c>
      <c r="EJ13" s="212" t="s">
        <v>38</v>
      </c>
      <c r="EK13" s="309" t="s">
        <v>38</v>
      </c>
      <c r="EL13" s="212">
        <v>1</v>
      </c>
      <c r="EM13" s="283" t="s">
        <v>38</v>
      </c>
      <c r="EN13" s="212">
        <v>3</v>
      </c>
      <c r="EO13" s="212">
        <v>2</v>
      </c>
      <c r="EP13" s="248" t="s">
        <v>38</v>
      </c>
      <c r="EQ13" s="104"/>
      <c r="ER13" s="951">
        <v>5599</v>
      </c>
      <c r="ES13" s="557"/>
      <c r="ET13" s="557"/>
      <c r="EU13" s="557"/>
      <c r="EV13" s="557"/>
      <c r="EW13" s="557"/>
      <c r="EX13" s="592"/>
      <c r="EY13" s="592"/>
      <c r="EZ13" s="557"/>
      <c r="FA13" s="557"/>
      <c r="FB13" s="557"/>
      <c r="FC13" s="557"/>
      <c r="FD13" s="592"/>
      <c r="FE13" s="592"/>
      <c r="FF13" s="592"/>
      <c r="FG13" s="975"/>
      <c r="FH13" s="975"/>
      <c r="FI13" s="981" t="e">
        <v>#DIV/0!</v>
      </c>
      <c r="FJ13" s="982">
        <v>139</v>
      </c>
      <c r="FK13" s="553"/>
      <c r="FL13" s="114"/>
      <c r="FM13" s="7">
        <v>6.5</v>
      </c>
      <c r="FN13" s="216"/>
      <c r="FO13" s="114"/>
      <c r="FP13" s="157">
        <v>6.5</v>
      </c>
      <c r="FQ13" s="217"/>
      <c r="FR13" s="114"/>
      <c r="FS13" s="114"/>
      <c r="FT13" s="114"/>
      <c r="FU13" s="114"/>
      <c r="FV13" s="114"/>
      <c r="FW13" s="114"/>
      <c r="FX13" s="55"/>
      <c r="FY13" s="152"/>
      <c r="FZ13" s="213"/>
      <c r="GA13" s="11"/>
      <c r="GB13" s="215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</row>
    <row r="14" spans="1:231" x14ac:dyDescent="0.3">
      <c r="A14" s="7">
        <v>39</v>
      </c>
      <c r="B14" s="7">
        <f>COUNTIFS($D$3:D14,D14,$F$3:F14,F14)</f>
        <v>1</v>
      </c>
      <c r="C14" s="223">
        <v>5844</v>
      </c>
      <c r="D14" s="328" t="s">
        <v>484</v>
      </c>
      <c r="E14" s="20" t="s">
        <v>643</v>
      </c>
      <c r="F14" s="17">
        <v>6401102147</v>
      </c>
      <c r="G14" s="11">
        <v>53</v>
      </c>
      <c r="H14" s="11" t="s">
        <v>1407</v>
      </c>
      <c r="I14" s="18" t="s">
        <v>511</v>
      </c>
      <c r="J14" s="19" t="s">
        <v>35</v>
      </c>
      <c r="K14" s="55" t="s">
        <v>36</v>
      </c>
      <c r="L14" s="20">
        <v>24</v>
      </c>
      <c r="M14" s="20">
        <v>1</v>
      </c>
      <c r="N14" s="20"/>
      <c r="O14" s="20"/>
      <c r="P14" s="169" t="s">
        <v>1129</v>
      </c>
      <c r="Q14" s="169"/>
      <c r="R14" s="796"/>
      <c r="S14" s="179" t="s">
        <v>127</v>
      </c>
      <c r="T14" s="180" t="s">
        <v>127</v>
      </c>
      <c r="U14" s="181" t="s">
        <v>1408</v>
      </c>
      <c r="V14" s="180" t="s">
        <v>127</v>
      </c>
      <c r="W14" s="188" t="s">
        <v>501</v>
      </c>
      <c r="X14" s="180" t="s">
        <v>447</v>
      </c>
      <c r="Y14" s="180" t="s">
        <v>502</v>
      </c>
      <c r="Z14" s="182"/>
      <c r="AA14" s="20"/>
      <c r="AB14" s="183" t="s">
        <v>447</v>
      </c>
      <c r="AC14" s="184"/>
      <c r="AD14" s="184"/>
      <c r="AE14" s="184"/>
      <c r="AF14" s="184"/>
      <c r="AG14" s="219" t="s">
        <v>128</v>
      </c>
      <c r="AH14" s="557"/>
      <c r="AI14" s="7">
        <v>8.5</v>
      </c>
      <c r="AJ14" s="7">
        <v>76.900000000000006</v>
      </c>
      <c r="AK14" s="189">
        <v>6.5365000000000011</v>
      </c>
      <c r="AL14" s="7">
        <v>37522</v>
      </c>
      <c r="AM14" s="185">
        <v>9.3804999999999996</v>
      </c>
      <c r="AN14" s="7">
        <v>6</v>
      </c>
      <c r="AO14" s="38">
        <v>67.3</v>
      </c>
      <c r="AP14" s="39">
        <v>27</v>
      </c>
      <c r="AQ14" s="40">
        <v>1.5</v>
      </c>
      <c r="AR14" s="41">
        <f t="shared" si="0"/>
        <v>95.8</v>
      </c>
      <c r="AS14" s="42">
        <f t="shared" si="1"/>
        <v>2.4925925925925925</v>
      </c>
      <c r="AT14" s="43">
        <f t="shared" si="2"/>
        <v>3.7388888888888889</v>
      </c>
      <c r="AU14" s="44">
        <f t="shared" si="3"/>
        <v>2.3614035087719296</v>
      </c>
      <c r="AV14" s="45">
        <v>50.034999999999997</v>
      </c>
      <c r="AW14" s="45">
        <f t="shared" si="4"/>
        <v>74.34621099554235</v>
      </c>
      <c r="AX14" s="227">
        <v>13.9</v>
      </c>
      <c r="AY14" s="45">
        <f t="shared" si="5"/>
        <v>20.653789004457654</v>
      </c>
      <c r="AZ14" s="7">
        <v>71.5</v>
      </c>
      <c r="BA14" s="47" t="s">
        <v>121</v>
      </c>
      <c r="BB14" s="48">
        <v>0.5</v>
      </c>
      <c r="BC14" s="193">
        <v>3.339999999999999</v>
      </c>
      <c r="BD14" s="193"/>
      <c r="BE14" s="7"/>
      <c r="BF14" s="7"/>
      <c r="BG14" s="7"/>
      <c r="BH14" s="7"/>
      <c r="BI14" s="48"/>
      <c r="BJ14" s="7">
        <v>51.9</v>
      </c>
      <c r="BK14" s="7">
        <v>47</v>
      </c>
      <c r="BL14" s="195">
        <v>1.1042553191489362</v>
      </c>
      <c r="BM14" s="79">
        <v>0.8</v>
      </c>
      <c r="BN14" s="80">
        <f>BM14*100/AO14</f>
        <v>1.1887072808320951</v>
      </c>
      <c r="BO14" s="7">
        <v>1.2</v>
      </c>
      <c r="BP14" s="7">
        <v>3</v>
      </c>
      <c r="BQ14" s="48">
        <v>9.6</v>
      </c>
      <c r="BR14" s="197">
        <v>3.1999999999999997</v>
      </c>
      <c r="BS14" s="80">
        <f t="shared" ref="BS14:BS45" si="10">BX14+BZ14</f>
        <v>46.199999999999996</v>
      </c>
      <c r="BT14" s="199">
        <v>89.4</v>
      </c>
      <c r="BU14" s="199"/>
      <c r="BV14" s="198">
        <v>2.1999999999999993</v>
      </c>
      <c r="BW14" s="484">
        <v>20.399999999999999</v>
      </c>
      <c r="BX14" s="198">
        <v>13.9</v>
      </c>
      <c r="BY14" s="198">
        <v>2.9</v>
      </c>
      <c r="BZ14" s="198">
        <v>32.299999999999997</v>
      </c>
      <c r="CA14" s="198">
        <v>6.6</v>
      </c>
      <c r="CB14" s="198">
        <v>42.7</v>
      </c>
      <c r="CC14" s="198">
        <v>8.6999999999999993</v>
      </c>
      <c r="CD14" s="198">
        <v>0.4</v>
      </c>
      <c r="CE14" s="45"/>
      <c r="CF14" s="7"/>
      <c r="CG14" s="7"/>
      <c r="CH14" s="7"/>
      <c r="CI14" s="7"/>
      <c r="CJ14" s="7"/>
      <c r="CK14" s="7"/>
      <c r="CL14" s="45">
        <f t="shared" si="6"/>
        <v>0.43034055727554182</v>
      </c>
      <c r="CM14" s="7"/>
      <c r="CN14" s="7"/>
      <c r="CO14" s="618"/>
      <c r="CP14" s="13"/>
      <c r="CQ14" s="13"/>
      <c r="CR14" s="13"/>
      <c r="CS14" s="13"/>
      <c r="CT14" s="13"/>
      <c r="CU14" s="13"/>
      <c r="CV14" s="13"/>
      <c r="CW14" s="36">
        <v>0.3</v>
      </c>
      <c r="CX14" s="7">
        <v>5.0999999999999996</v>
      </c>
      <c r="CY14" s="9" t="s">
        <v>510</v>
      </c>
      <c r="CZ14" s="9">
        <v>3</v>
      </c>
      <c r="DA14" s="9" t="s">
        <v>884</v>
      </c>
      <c r="DB14" s="9" t="s">
        <v>295</v>
      </c>
      <c r="DC14" s="35"/>
      <c r="DD14" s="35"/>
      <c r="DE14" s="945">
        <v>236.21132064000003</v>
      </c>
      <c r="DF14" s="945">
        <v>72.400800749999974</v>
      </c>
      <c r="DG14" s="945">
        <v>0</v>
      </c>
      <c r="DH14" s="945">
        <v>1.6825000000000045</v>
      </c>
      <c r="DI14" s="243" t="s">
        <v>297</v>
      </c>
      <c r="DJ14" s="887" t="s">
        <v>128</v>
      </c>
      <c r="DK14" s="888">
        <v>2</v>
      </c>
      <c r="DL14" s="889" t="s">
        <v>511</v>
      </c>
      <c r="DM14" s="7"/>
      <c r="DN14" s="889">
        <v>0</v>
      </c>
      <c r="DO14" s="889">
        <v>0</v>
      </c>
      <c r="DP14" s="890" t="s">
        <v>38</v>
      </c>
      <c r="DQ14" s="889" t="s">
        <v>38</v>
      </c>
      <c r="DR14" s="11" t="s">
        <v>38</v>
      </c>
      <c r="DS14" s="11" t="s">
        <v>38</v>
      </c>
      <c r="DT14" s="11" t="s">
        <v>38</v>
      </c>
      <c r="DU14" s="11" t="s">
        <v>38</v>
      </c>
      <c r="DV14" s="11" t="s">
        <v>38</v>
      </c>
      <c r="DW14" s="11" t="s">
        <v>38</v>
      </c>
      <c r="DX14" s="11" t="s">
        <v>38</v>
      </c>
      <c r="DY14" s="11" t="s">
        <v>38</v>
      </c>
      <c r="DZ14" s="11" t="s">
        <v>38</v>
      </c>
      <c r="EA14" s="11" t="s">
        <v>38</v>
      </c>
      <c r="EB14" s="7"/>
      <c r="EC14" s="891">
        <v>3</v>
      </c>
      <c r="ED14" s="889">
        <v>2</v>
      </c>
      <c r="EE14" s="889">
        <v>24</v>
      </c>
      <c r="EF14" s="889"/>
      <c r="EG14" s="889">
        <v>3</v>
      </c>
      <c r="EH14" s="889">
        <v>0</v>
      </c>
      <c r="EI14" s="889">
        <v>176</v>
      </c>
      <c r="EJ14" s="889">
        <v>162</v>
      </c>
      <c r="EK14" s="84">
        <f>EJ14/(EI14*EI14*0.01*0.01)</f>
        <v>52.298553719008268</v>
      </c>
      <c r="EL14" s="889">
        <v>0</v>
      </c>
      <c r="EM14" s="889" t="s">
        <v>38</v>
      </c>
      <c r="EN14" s="892">
        <v>3</v>
      </c>
      <c r="EO14" s="889">
        <v>2</v>
      </c>
      <c r="EP14" s="1011">
        <v>2</v>
      </c>
      <c r="EQ14" s="104"/>
      <c r="ER14" s="951">
        <v>5844</v>
      </c>
      <c r="ES14" s="550"/>
      <c r="ET14" s="550"/>
      <c r="EU14" s="550"/>
      <c r="EV14" s="550"/>
      <c r="EW14" s="550"/>
      <c r="EX14" s="586"/>
      <c r="EY14" s="586"/>
      <c r="EZ14" s="550"/>
      <c r="FA14" s="550"/>
      <c r="FB14" s="550"/>
      <c r="FC14" s="550"/>
      <c r="FD14" s="586"/>
      <c r="FE14" s="586"/>
      <c r="FF14" s="586"/>
      <c r="FG14" s="974"/>
      <c r="FH14" s="974"/>
      <c r="FI14" s="981"/>
      <c r="FJ14" s="982" t="s">
        <v>447</v>
      </c>
      <c r="FK14" s="553" t="s">
        <v>1314</v>
      </c>
      <c r="FL14" s="114"/>
      <c r="FM14" s="7">
        <v>8.5</v>
      </c>
      <c r="FN14" s="216"/>
      <c r="FO14" s="114"/>
      <c r="FP14" s="157">
        <v>8.5</v>
      </c>
      <c r="FQ14" s="217"/>
      <c r="FR14" s="114"/>
      <c r="FS14" s="114"/>
      <c r="FT14" s="114"/>
      <c r="FU14" s="114"/>
      <c r="FV14" s="114"/>
      <c r="FW14" s="114"/>
      <c r="FX14" s="55"/>
      <c r="FY14" s="152"/>
      <c r="FZ14" s="213"/>
      <c r="GA14" s="214">
        <v>3.1059234569715195</v>
      </c>
      <c r="GB14" s="215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</row>
    <row r="15" spans="1:231" x14ac:dyDescent="0.3">
      <c r="A15" s="7">
        <v>79</v>
      </c>
      <c r="B15" s="7">
        <f>COUNTIFS($D$3:D15,D15,$F$3:F15,F15)</f>
        <v>1</v>
      </c>
      <c r="C15" s="223">
        <v>6153</v>
      </c>
      <c r="D15" s="328" t="s">
        <v>1441</v>
      </c>
      <c r="E15" s="20" t="s">
        <v>725</v>
      </c>
      <c r="F15" s="17">
        <v>6609240836</v>
      </c>
      <c r="G15" s="11">
        <v>51</v>
      </c>
      <c r="H15" s="11" t="s">
        <v>486</v>
      </c>
      <c r="I15" s="18" t="s">
        <v>772</v>
      </c>
      <c r="J15" s="19" t="s">
        <v>35</v>
      </c>
      <c r="K15" s="55" t="s">
        <v>36</v>
      </c>
      <c r="L15" s="20">
        <v>7</v>
      </c>
      <c r="M15" s="20">
        <v>2</v>
      </c>
      <c r="N15" s="290"/>
      <c r="O15" s="290"/>
      <c r="P15" s="169" t="s">
        <v>488</v>
      </c>
      <c r="Q15" s="169"/>
      <c r="R15" s="796" t="s">
        <v>1331</v>
      </c>
      <c r="S15" s="179" t="s">
        <v>127</v>
      </c>
      <c r="T15" s="180" t="s">
        <v>445</v>
      </c>
      <c r="U15" s="181" t="s">
        <v>447</v>
      </c>
      <c r="V15" s="180" t="s">
        <v>127</v>
      </c>
      <c r="W15" s="188" t="s">
        <v>501</v>
      </c>
      <c r="X15" s="180" t="s">
        <v>447</v>
      </c>
      <c r="Y15" s="180" t="s">
        <v>502</v>
      </c>
      <c r="Z15" s="182"/>
      <c r="AA15" s="20"/>
      <c r="AB15" s="183">
        <v>410</v>
      </c>
      <c r="AC15" s="184"/>
      <c r="AD15" s="184"/>
      <c r="AE15" s="184"/>
      <c r="AF15" s="184"/>
      <c r="AG15" s="182" t="s">
        <v>444</v>
      </c>
      <c r="AH15" s="220"/>
      <c r="AI15" s="7">
        <v>58.6</v>
      </c>
      <c r="AJ15" s="7">
        <v>91.2</v>
      </c>
      <c r="AK15" s="189">
        <v>53.443200000000004</v>
      </c>
      <c r="AL15" s="7">
        <v>29925</v>
      </c>
      <c r="AM15" s="185">
        <v>21.375</v>
      </c>
      <c r="AN15" s="7">
        <v>5</v>
      </c>
      <c r="AO15" s="38">
        <v>65.400000000000006</v>
      </c>
      <c r="AP15" s="39">
        <v>31.7</v>
      </c>
      <c r="AQ15" s="40">
        <v>0.5</v>
      </c>
      <c r="AR15" s="41">
        <f t="shared" si="0"/>
        <v>97.600000000000009</v>
      </c>
      <c r="AS15" s="42">
        <f t="shared" si="1"/>
        <v>2.0630914826498423</v>
      </c>
      <c r="AT15" s="43">
        <f t="shared" si="2"/>
        <v>1.0315457413249212</v>
      </c>
      <c r="AU15" s="44">
        <f t="shared" si="3"/>
        <v>2.031055900621118</v>
      </c>
      <c r="AV15" s="45">
        <v>60.63</v>
      </c>
      <c r="AW15" s="45">
        <f t="shared" si="4"/>
        <v>92.706422018348619</v>
      </c>
      <c r="AX15" s="46">
        <v>1.5</v>
      </c>
      <c r="AY15" s="45">
        <f t="shared" si="5"/>
        <v>2.2935779816513762</v>
      </c>
      <c r="AZ15" s="7">
        <v>46.6</v>
      </c>
      <c r="BA15" s="47" t="s">
        <v>121</v>
      </c>
      <c r="BB15" s="48">
        <v>0.2</v>
      </c>
      <c r="BC15" s="193">
        <v>0.26000000000000228</v>
      </c>
      <c r="BD15" s="193"/>
      <c r="BE15" s="186" t="s">
        <v>121</v>
      </c>
      <c r="BF15" s="186" t="s">
        <v>121</v>
      </c>
      <c r="BG15" s="186" t="s">
        <v>121</v>
      </c>
      <c r="BH15" s="186" t="s">
        <v>121</v>
      </c>
      <c r="BI15" s="196" t="s">
        <v>121</v>
      </c>
      <c r="BJ15" s="7">
        <v>51</v>
      </c>
      <c r="BK15" s="7">
        <v>48.5</v>
      </c>
      <c r="BL15" s="195">
        <v>1.0515463917525774</v>
      </c>
      <c r="BM15" s="79">
        <v>2.8</v>
      </c>
      <c r="BN15" s="80">
        <f>BM15*100/AO15</f>
        <v>4.281345565749235</v>
      </c>
      <c r="BO15" s="7">
        <v>1.5</v>
      </c>
      <c r="BP15" s="7">
        <v>9.1</v>
      </c>
      <c r="BQ15" s="48">
        <v>15.6</v>
      </c>
      <c r="BR15" s="197">
        <v>1.7142857142857144</v>
      </c>
      <c r="BS15" s="80">
        <f t="shared" si="10"/>
        <v>39.4</v>
      </c>
      <c r="BT15" s="199">
        <v>84.7</v>
      </c>
      <c r="BU15" s="199" t="s">
        <v>121</v>
      </c>
      <c r="BV15" s="199">
        <f>100-BT15</f>
        <v>15.299999999999997</v>
      </c>
      <c r="BW15" s="346">
        <f>BY15+CA15+CC15</f>
        <v>31.002599999999997</v>
      </c>
      <c r="BX15" s="199">
        <v>21</v>
      </c>
      <c r="BY15" s="84">
        <f>BX15*AP15/100</f>
        <v>6.6569999999999991</v>
      </c>
      <c r="BZ15" s="199">
        <v>18.399999999999999</v>
      </c>
      <c r="CA15" s="84">
        <f>BZ15*AP15/100</f>
        <v>5.8327999999999998</v>
      </c>
      <c r="CB15" s="199">
        <v>58.4</v>
      </c>
      <c r="CC15" s="84">
        <f>CB15*AP15/100</f>
        <v>18.512799999999999</v>
      </c>
      <c r="CD15" s="199"/>
      <c r="CE15" s="7">
        <v>94.7</v>
      </c>
      <c r="CG15" s="7">
        <v>63.6</v>
      </c>
      <c r="CH15" s="7"/>
      <c r="CI15" s="7">
        <v>5.7</v>
      </c>
      <c r="CJ15" s="7">
        <v>36.9</v>
      </c>
      <c r="CK15" s="7"/>
      <c r="CL15" s="45">
        <f t="shared" si="6"/>
        <v>1.1413043478260871</v>
      </c>
      <c r="CM15" s="7"/>
      <c r="CN15" s="7"/>
      <c r="CO15" s="618"/>
      <c r="CP15" s="13"/>
      <c r="CQ15" s="13"/>
      <c r="CR15" s="13"/>
      <c r="CS15" s="13"/>
      <c r="CT15" s="13"/>
      <c r="CU15" s="13"/>
      <c r="CV15" s="13"/>
      <c r="CW15" s="36"/>
      <c r="CX15" s="7"/>
      <c r="CY15" s="9" t="s">
        <v>506</v>
      </c>
      <c r="CZ15" s="9">
        <v>2</v>
      </c>
      <c r="DA15" s="9" t="s">
        <v>884</v>
      </c>
      <c r="DB15" s="9" t="s">
        <v>295</v>
      </c>
      <c r="DC15" s="35"/>
      <c r="DD15" s="35"/>
      <c r="DE15" s="945"/>
      <c r="DF15" s="945"/>
      <c r="DG15" s="945"/>
      <c r="DH15" s="945"/>
      <c r="DI15" s="243" t="s">
        <v>297</v>
      </c>
      <c r="DJ15" s="260" t="s">
        <v>444</v>
      </c>
      <c r="DK15" s="261">
        <v>2</v>
      </c>
      <c r="DL15" s="203" t="s">
        <v>772</v>
      </c>
      <c r="DM15" s="7"/>
      <c r="DN15" s="203">
        <v>0</v>
      </c>
      <c r="DO15" s="203">
        <v>0</v>
      </c>
      <c r="DP15" s="204" t="s">
        <v>38</v>
      </c>
      <c r="DQ15" s="203" t="s">
        <v>38</v>
      </c>
      <c r="DR15" s="11" t="s">
        <v>38</v>
      </c>
      <c r="DS15" s="11" t="s">
        <v>38</v>
      </c>
      <c r="DT15" s="11">
        <v>410</v>
      </c>
      <c r="DU15" s="11">
        <v>8.3000000000000007</v>
      </c>
      <c r="DV15" s="11">
        <v>91.7</v>
      </c>
      <c r="DW15" s="11" t="s">
        <v>38</v>
      </c>
      <c r="DX15" s="11" t="s">
        <v>38</v>
      </c>
      <c r="DY15" s="11" t="s">
        <v>38</v>
      </c>
      <c r="DZ15" s="11" t="s">
        <v>38</v>
      </c>
      <c r="EA15" s="11">
        <v>0</v>
      </c>
      <c r="EB15" s="7"/>
      <c r="EC15" s="205">
        <v>2</v>
      </c>
      <c r="ED15" s="260" t="s">
        <v>575</v>
      </c>
      <c r="EE15" s="203">
        <v>7</v>
      </c>
      <c r="EF15" s="203"/>
      <c r="EG15" s="203">
        <v>2</v>
      </c>
      <c r="EH15" s="203">
        <v>1</v>
      </c>
      <c r="EI15" s="203" t="s">
        <v>38</v>
      </c>
      <c r="EJ15" s="203" t="s">
        <v>38</v>
      </c>
      <c r="EK15" s="206" t="s">
        <v>38</v>
      </c>
      <c r="EL15" s="203">
        <v>0</v>
      </c>
      <c r="EM15" s="207">
        <v>42778</v>
      </c>
      <c r="EN15" s="208">
        <v>0</v>
      </c>
      <c r="EO15" s="203">
        <v>1</v>
      </c>
      <c r="EP15" s="209">
        <v>1</v>
      </c>
      <c r="EQ15" s="104"/>
      <c r="ER15" s="951">
        <v>6153</v>
      </c>
      <c r="ES15" s="550"/>
      <c r="ET15" s="550"/>
      <c r="EU15" s="550"/>
      <c r="EV15" s="550"/>
      <c r="EW15" s="550"/>
      <c r="EX15" s="586"/>
      <c r="EY15" s="586"/>
      <c r="EZ15" s="550"/>
      <c r="FA15" s="550"/>
      <c r="FB15" s="550"/>
      <c r="FC15" s="550"/>
      <c r="FD15" s="586"/>
      <c r="FE15" s="586"/>
      <c r="FF15" s="586"/>
      <c r="FG15" s="974"/>
      <c r="FH15" s="974"/>
      <c r="FI15" s="981" t="e">
        <v>#DIV/0!</v>
      </c>
      <c r="FJ15" s="982">
        <v>410</v>
      </c>
      <c r="FK15" s="552" t="s">
        <v>444</v>
      </c>
      <c r="FL15" s="114"/>
      <c r="FM15" s="7">
        <v>58.6</v>
      </c>
      <c r="FN15" s="216"/>
      <c r="FO15" s="114"/>
      <c r="FP15" s="157">
        <v>58.6</v>
      </c>
      <c r="FQ15" s="217"/>
      <c r="FR15" s="114"/>
      <c r="FS15" s="114"/>
      <c r="FT15" s="114"/>
      <c r="FU15" s="114"/>
      <c r="FV15" s="114"/>
      <c r="FW15" s="114"/>
      <c r="FX15" s="55"/>
      <c r="FY15" s="152"/>
      <c r="FZ15" s="213"/>
      <c r="GA15" s="11"/>
      <c r="GB15" s="215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</row>
    <row r="16" spans="1:231" x14ac:dyDescent="0.3">
      <c r="A16" s="7">
        <v>80</v>
      </c>
      <c r="B16" s="7">
        <f>COUNTIFS($D$3:D16,D16,$F$3:F16,F16)</f>
        <v>1</v>
      </c>
      <c r="C16" s="223">
        <v>6154</v>
      </c>
      <c r="D16" s="328" t="s">
        <v>526</v>
      </c>
      <c r="E16" s="20" t="s">
        <v>527</v>
      </c>
      <c r="F16" s="17">
        <v>6054091384</v>
      </c>
      <c r="G16" s="11">
        <v>57</v>
      </c>
      <c r="H16" s="11" t="s">
        <v>486</v>
      </c>
      <c r="I16" s="18" t="s">
        <v>528</v>
      </c>
      <c r="J16" s="19" t="s">
        <v>35</v>
      </c>
      <c r="K16" s="55" t="s">
        <v>36</v>
      </c>
      <c r="L16" s="20">
        <v>9</v>
      </c>
      <c r="M16" s="20">
        <v>2</v>
      </c>
      <c r="N16" s="290"/>
      <c r="O16" s="290"/>
      <c r="P16" s="169" t="s">
        <v>488</v>
      </c>
      <c r="Q16" s="169"/>
      <c r="R16" s="796" t="s">
        <v>1331</v>
      </c>
      <c r="S16" s="179" t="s">
        <v>127</v>
      </c>
      <c r="T16" s="180" t="s">
        <v>445</v>
      </c>
      <c r="U16" s="181" t="s">
        <v>446</v>
      </c>
      <c r="V16" s="180" t="s">
        <v>127</v>
      </c>
      <c r="W16" s="188" t="s">
        <v>501</v>
      </c>
      <c r="X16" s="180" t="s">
        <v>447</v>
      </c>
      <c r="Y16" s="180" t="s">
        <v>502</v>
      </c>
      <c r="Z16" s="182"/>
      <c r="AA16" s="20"/>
      <c r="AB16" s="183">
        <v>247</v>
      </c>
      <c r="AC16" s="184"/>
      <c r="AD16" s="184"/>
      <c r="AE16" s="184"/>
      <c r="AF16" s="184"/>
      <c r="AG16" s="182" t="s">
        <v>444</v>
      </c>
      <c r="AH16" s="557"/>
      <c r="AI16" s="7">
        <v>20.3</v>
      </c>
      <c r="AJ16" s="7">
        <v>91.4</v>
      </c>
      <c r="AK16" s="189">
        <v>18.554200000000002</v>
      </c>
      <c r="AL16" s="7">
        <v>11619</v>
      </c>
      <c r="AM16" s="185">
        <v>7.7460000000000004</v>
      </c>
      <c r="AN16" s="7">
        <v>6</v>
      </c>
      <c r="AO16" s="38">
        <v>85.3</v>
      </c>
      <c r="AP16" s="39">
        <v>10.6</v>
      </c>
      <c r="AQ16" s="40">
        <v>2.6</v>
      </c>
      <c r="AR16" s="41">
        <f t="shared" si="0"/>
        <v>98.499999999999986</v>
      </c>
      <c r="AS16" s="42">
        <f t="shared" si="1"/>
        <v>8.0471698113207548</v>
      </c>
      <c r="AT16" s="43">
        <f t="shared" si="2"/>
        <v>20.922641509433962</v>
      </c>
      <c r="AU16" s="44">
        <f t="shared" si="3"/>
        <v>6.4621212121212119</v>
      </c>
      <c r="AV16" s="45">
        <v>76.834999999999994</v>
      </c>
      <c r="AW16" s="45">
        <f t="shared" si="4"/>
        <v>90.076201641266124</v>
      </c>
      <c r="AX16" s="46">
        <v>4.2</v>
      </c>
      <c r="AY16" s="45">
        <f t="shared" si="5"/>
        <v>4.9237983587338805</v>
      </c>
      <c r="AZ16" s="7">
        <v>39.200000000000003</v>
      </c>
      <c r="BA16" s="47" t="s">
        <v>121</v>
      </c>
      <c r="BB16" s="48">
        <v>0.5</v>
      </c>
      <c r="BC16" s="193">
        <v>1.2400000000000007</v>
      </c>
      <c r="BD16" s="193"/>
      <c r="BE16" s="7"/>
      <c r="BF16" s="7"/>
      <c r="BG16" s="7"/>
      <c r="BH16" s="7"/>
      <c r="BI16" s="48">
        <v>1.93</v>
      </c>
      <c r="BJ16" s="7">
        <v>29.3</v>
      </c>
      <c r="BK16" s="7">
        <v>50.7</v>
      </c>
      <c r="BL16" s="195">
        <v>0.57790927021696248</v>
      </c>
      <c r="BM16" s="79">
        <v>3.8</v>
      </c>
      <c r="BN16" s="80">
        <f>BM16*100/AO16</f>
        <v>4.4548651817116065</v>
      </c>
      <c r="BO16" s="7">
        <v>0.3</v>
      </c>
      <c r="BP16" s="7">
        <v>29.3</v>
      </c>
      <c r="BQ16" s="48">
        <v>76.400000000000006</v>
      </c>
      <c r="BR16" s="197">
        <v>2.6075085324232083</v>
      </c>
      <c r="BS16" s="80">
        <f t="shared" si="10"/>
        <v>25.9</v>
      </c>
      <c r="BT16" s="199">
        <v>78.099999999999994</v>
      </c>
      <c r="BU16" s="199" t="s">
        <v>121</v>
      </c>
      <c r="BV16" s="199">
        <f>100-BT16</f>
        <v>21.900000000000006</v>
      </c>
      <c r="BW16" s="561">
        <f>BY16+CA16+CC16</f>
        <v>10.282</v>
      </c>
      <c r="BX16" s="199">
        <v>14.9</v>
      </c>
      <c r="BY16" s="84">
        <f>BX16*AP16/100</f>
        <v>1.5793999999999999</v>
      </c>
      <c r="BZ16" s="199">
        <v>11</v>
      </c>
      <c r="CA16" s="84">
        <f>BZ16*AP16/100</f>
        <v>1.1659999999999999</v>
      </c>
      <c r="CB16" s="199">
        <v>71.099999999999994</v>
      </c>
      <c r="CC16" s="84">
        <f>CB16*AP16/100</f>
        <v>7.5366</v>
      </c>
      <c r="CD16" s="199"/>
      <c r="CE16" s="7">
        <v>99.4</v>
      </c>
      <c r="CG16" s="7">
        <v>93.2</v>
      </c>
      <c r="CH16" s="7"/>
      <c r="CI16" s="7">
        <v>16.899999999999999</v>
      </c>
      <c r="CJ16" s="7">
        <v>39.9</v>
      </c>
      <c r="CK16" s="7"/>
      <c r="CL16" s="45">
        <f t="shared" si="6"/>
        <v>1.3545454545454545</v>
      </c>
      <c r="CM16" s="7"/>
      <c r="CN16" s="7"/>
      <c r="CO16" s="618"/>
      <c r="CP16" s="13"/>
      <c r="CQ16" s="13"/>
      <c r="CR16" s="13"/>
      <c r="CS16" s="13"/>
      <c r="CT16" s="13"/>
      <c r="CU16" s="13"/>
      <c r="CV16" s="13"/>
      <c r="CW16" s="36"/>
      <c r="CX16" s="7"/>
      <c r="CY16" s="9" t="s">
        <v>506</v>
      </c>
      <c r="CZ16" s="9">
        <v>2</v>
      </c>
      <c r="DA16" s="9" t="s">
        <v>18</v>
      </c>
      <c r="DB16" s="49" t="s">
        <v>18</v>
      </c>
      <c r="DC16" s="35"/>
      <c r="DD16" s="35"/>
      <c r="DE16" s="945">
        <v>249.77548125000001</v>
      </c>
      <c r="DF16" s="945">
        <v>43.638468749999994</v>
      </c>
      <c r="DG16" s="945">
        <v>0</v>
      </c>
      <c r="DH16" s="945">
        <v>4.5446401600000002</v>
      </c>
      <c r="DI16" s="202" t="s">
        <v>294</v>
      </c>
      <c r="DJ16" s="260" t="s">
        <v>444</v>
      </c>
      <c r="DK16" s="261">
        <v>2</v>
      </c>
      <c r="DL16" s="203" t="s">
        <v>574</v>
      </c>
      <c r="DM16" s="7"/>
      <c r="DN16" s="203">
        <v>0</v>
      </c>
      <c r="DO16" s="203">
        <v>0</v>
      </c>
      <c r="DP16" s="204" t="s">
        <v>38</v>
      </c>
      <c r="DQ16" s="203" t="s">
        <v>38</v>
      </c>
      <c r="DR16" s="11" t="s">
        <v>38</v>
      </c>
      <c r="DS16" s="11" t="s">
        <v>38</v>
      </c>
      <c r="DT16" s="11">
        <v>247</v>
      </c>
      <c r="DU16" s="11">
        <v>8.1</v>
      </c>
      <c r="DV16" s="11">
        <v>91.9</v>
      </c>
      <c r="DW16" s="11" t="s">
        <v>38</v>
      </c>
      <c r="DX16" s="11" t="s">
        <v>38</v>
      </c>
      <c r="DY16" s="11" t="s">
        <v>38</v>
      </c>
      <c r="DZ16" s="11" t="s">
        <v>38</v>
      </c>
      <c r="EA16" s="11">
        <v>0</v>
      </c>
      <c r="EB16" s="7"/>
      <c r="EC16" s="205">
        <v>2</v>
      </c>
      <c r="ED16" s="260" t="s">
        <v>575</v>
      </c>
      <c r="EE16" s="203">
        <v>9</v>
      </c>
      <c r="EF16" s="203"/>
      <c r="EG16" s="203">
        <v>2</v>
      </c>
      <c r="EH16" s="203">
        <v>1</v>
      </c>
      <c r="EI16" s="203" t="s">
        <v>38</v>
      </c>
      <c r="EJ16" s="203" t="s">
        <v>38</v>
      </c>
      <c r="EK16" s="206" t="s">
        <v>38</v>
      </c>
      <c r="EL16" s="203">
        <v>0</v>
      </c>
      <c r="EM16" s="203" t="s">
        <v>38</v>
      </c>
      <c r="EN16" s="208">
        <v>3</v>
      </c>
      <c r="EO16" s="203">
        <v>2</v>
      </c>
      <c r="EP16" s="209">
        <v>4</v>
      </c>
      <c r="EQ16" s="104"/>
      <c r="ER16" s="951">
        <v>6154</v>
      </c>
      <c r="ES16" s="550"/>
      <c r="ET16" s="550"/>
      <c r="EU16" s="550"/>
      <c r="EV16" s="550"/>
      <c r="EW16" s="550"/>
      <c r="EX16" s="586"/>
      <c r="EY16" s="586"/>
      <c r="EZ16" s="550"/>
      <c r="FA16" s="550"/>
      <c r="FB16" s="550"/>
      <c r="FC16" s="550"/>
      <c r="FD16" s="586"/>
      <c r="FE16" s="586"/>
      <c r="FF16" s="586"/>
      <c r="FG16" s="974"/>
      <c r="FH16" s="974"/>
      <c r="FI16" s="981" t="e">
        <v>#DIV/0!</v>
      </c>
      <c r="FJ16" s="982">
        <v>247</v>
      </c>
      <c r="FK16" s="552" t="s">
        <v>444</v>
      </c>
      <c r="FL16" s="557"/>
      <c r="FM16" s="7">
        <v>20.3</v>
      </c>
      <c r="FN16" s="216"/>
      <c r="FO16" s="114"/>
      <c r="FP16" s="157">
        <v>20.3</v>
      </c>
      <c r="FQ16" s="217"/>
      <c r="FR16" s="114"/>
      <c r="FS16" s="114"/>
      <c r="FT16" s="114"/>
      <c r="FU16" s="114"/>
      <c r="FV16" s="114"/>
      <c r="FW16" s="114"/>
      <c r="FX16" s="55"/>
      <c r="FY16" s="152"/>
      <c r="FZ16" s="213"/>
      <c r="GA16" s="214">
        <v>4.1711183413279972E-2</v>
      </c>
      <c r="GB16" s="215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</row>
    <row r="17" spans="1:231" x14ac:dyDescent="0.3">
      <c r="A17" s="7">
        <v>84</v>
      </c>
      <c r="B17" s="7">
        <f>COUNTIFS($D$3:D17,D17,$F$3:F17,F17)</f>
        <v>1</v>
      </c>
      <c r="C17" s="223">
        <v>6161</v>
      </c>
      <c r="D17" s="328" t="s">
        <v>484</v>
      </c>
      <c r="E17" s="20" t="s">
        <v>485</v>
      </c>
      <c r="F17" s="17">
        <v>461101175</v>
      </c>
      <c r="G17" s="11">
        <v>71</v>
      </c>
      <c r="H17" s="11" t="s">
        <v>486</v>
      </c>
      <c r="I17" s="18" t="s">
        <v>487</v>
      </c>
      <c r="J17" s="19" t="s">
        <v>35</v>
      </c>
      <c r="K17" s="55" t="s">
        <v>36</v>
      </c>
      <c r="L17" s="20">
        <v>6</v>
      </c>
      <c r="M17" s="20">
        <v>1</v>
      </c>
      <c r="N17" s="20"/>
      <c r="O17" s="20"/>
      <c r="P17" s="169" t="s">
        <v>488</v>
      </c>
      <c r="Q17" s="169"/>
      <c r="R17" s="796" t="s">
        <v>1331</v>
      </c>
      <c r="S17" s="179" t="s">
        <v>127</v>
      </c>
      <c r="T17" s="180" t="s">
        <v>445</v>
      </c>
      <c r="U17" s="181" t="s">
        <v>447</v>
      </c>
      <c r="V17" s="180" t="s">
        <v>127</v>
      </c>
      <c r="W17" s="188" t="s">
        <v>447</v>
      </c>
      <c r="X17" s="180" t="s">
        <v>447</v>
      </c>
      <c r="Y17" s="180" t="s">
        <v>502</v>
      </c>
      <c r="Z17" s="182"/>
      <c r="AA17" s="20"/>
      <c r="AB17" s="183">
        <v>418</v>
      </c>
      <c r="AC17" s="184"/>
      <c r="AD17" s="184"/>
      <c r="AE17" s="184"/>
      <c r="AF17" s="184"/>
      <c r="AG17" s="182" t="s">
        <v>444</v>
      </c>
      <c r="AH17" s="557"/>
      <c r="AI17" s="7">
        <v>33.4</v>
      </c>
      <c r="AJ17" s="7">
        <v>86</v>
      </c>
      <c r="AK17" s="189">
        <v>28.724</v>
      </c>
      <c r="AL17" s="7">
        <v>53741</v>
      </c>
      <c r="AM17" s="185">
        <v>35.827333333333335</v>
      </c>
      <c r="AN17" s="7">
        <v>4</v>
      </c>
      <c r="AO17" s="38">
        <v>87.6</v>
      </c>
      <c r="AP17" s="39">
        <v>8.6</v>
      </c>
      <c r="AQ17" s="40">
        <v>1.7</v>
      </c>
      <c r="AR17" s="41">
        <f t="shared" si="0"/>
        <v>97.899999999999991</v>
      </c>
      <c r="AS17" s="42">
        <f t="shared" si="1"/>
        <v>10.186046511627907</v>
      </c>
      <c r="AT17" s="43">
        <f t="shared" si="2"/>
        <v>17.316279069767443</v>
      </c>
      <c r="AU17" s="44">
        <f t="shared" si="3"/>
        <v>8.5048543689320386</v>
      </c>
      <c r="AV17" s="45">
        <v>68.22</v>
      </c>
      <c r="AW17" s="45">
        <f t="shared" si="4"/>
        <v>77.876712328767127</v>
      </c>
      <c r="AX17" s="227">
        <v>15</v>
      </c>
      <c r="AY17" s="45">
        <f t="shared" si="5"/>
        <v>17.123287671232877</v>
      </c>
      <c r="AZ17" s="7">
        <v>41.4</v>
      </c>
      <c r="BA17" s="47" t="s">
        <v>121</v>
      </c>
      <c r="BB17" s="48">
        <v>7.0000000000000007E-2</v>
      </c>
      <c r="BC17" s="193">
        <v>3.8599999999999994</v>
      </c>
      <c r="BD17" s="193"/>
      <c r="BE17" s="186" t="s">
        <v>121</v>
      </c>
      <c r="BF17" s="186" t="s">
        <v>121</v>
      </c>
      <c r="BG17" s="186" t="s">
        <v>121</v>
      </c>
      <c r="BH17" s="186" t="s">
        <v>121</v>
      </c>
      <c r="BI17" s="196" t="s">
        <v>505</v>
      </c>
      <c r="BJ17" s="186" t="s">
        <v>121</v>
      </c>
      <c r="BK17" s="186" t="s">
        <v>121</v>
      </c>
      <c r="BL17" s="241" t="s">
        <v>121</v>
      </c>
      <c r="BM17" s="242" t="s">
        <v>121</v>
      </c>
      <c r="BN17" s="7" t="s">
        <v>121</v>
      </c>
      <c r="BO17" s="186" t="s">
        <v>121</v>
      </c>
      <c r="BP17" s="186" t="s">
        <v>121</v>
      </c>
      <c r="BQ17" s="196" t="s">
        <v>121</v>
      </c>
      <c r="BR17" s="197" t="s">
        <v>121</v>
      </c>
      <c r="BS17" s="80">
        <f t="shared" si="10"/>
        <v>56.2</v>
      </c>
      <c r="BT17" s="199">
        <v>85.9</v>
      </c>
      <c r="BU17" s="199" t="s">
        <v>121</v>
      </c>
      <c r="BV17" s="199">
        <f>100-BT17</f>
        <v>14.099999999999994</v>
      </c>
      <c r="BW17" s="561">
        <f>BY17+CA17+CC17</f>
        <v>8.4022000000000006</v>
      </c>
      <c r="BX17" s="199">
        <v>22.5</v>
      </c>
      <c r="BY17" s="84">
        <f>BX17*AP17/100</f>
        <v>1.9350000000000001</v>
      </c>
      <c r="BZ17" s="199">
        <v>33.700000000000003</v>
      </c>
      <c r="CA17" s="84">
        <f>BZ17*AP17/100</f>
        <v>2.8982000000000001</v>
      </c>
      <c r="CB17" s="199">
        <v>41.5</v>
      </c>
      <c r="CC17" s="84">
        <f>CB17*AP17/100</f>
        <v>3.569</v>
      </c>
      <c r="CD17" s="199"/>
      <c r="CE17" s="82">
        <v>100</v>
      </c>
      <c r="CG17" s="82">
        <v>97.5</v>
      </c>
      <c r="CH17" s="7"/>
      <c r="CI17" s="82">
        <v>33.9</v>
      </c>
      <c r="CJ17" s="82">
        <v>71.7</v>
      </c>
      <c r="CK17" s="7"/>
      <c r="CL17" s="45">
        <f t="shared" si="6"/>
        <v>0.66765578635014833</v>
      </c>
      <c r="CM17" s="7"/>
      <c r="CN17" s="7"/>
      <c r="CO17" s="618"/>
      <c r="CP17" s="13"/>
      <c r="CQ17" s="13"/>
      <c r="CR17" s="13"/>
      <c r="CS17" s="13"/>
      <c r="CT17" s="13"/>
      <c r="CU17" s="13"/>
      <c r="CV17" s="13"/>
      <c r="CW17" s="36"/>
      <c r="CX17" s="7"/>
      <c r="CY17" s="9" t="s">
        <v>510</v>
      </c>
      <c r="CZ17" s="9">
        <v>3</v>
      </c>
      <c r="DA17" s="49" t="s">
        <v>295</v>
      </c>
      <c r="DB17" s="9" t="s">
        <v>295</v>
      </c>
      <c r="DC17" s="35"/>
      <c r="DD17" s="35"/>
      <c r="DE17" s="945">
        <v>259.38005436000003</v>
      </c>
      <c r="DF17" s="945">
        <v>43.076615519999997</v>
      </c>
      <c r="DG17" s="945">
        <v>0</v>
      </c>
      <c r="DH17" s="945">
        <v>14.42614524999999</v>
      </c>
      <c r="DI17" s="243" t="s">
        <v>297</v>
      </c>
      <c r="DJ17" s="260" t="s">
        <v>444</v>
      </c>
      <c r="DK17" s="261">
        <v>2</v>
      </c>
      <c r="DL17" s="203" t="s">
        <v>511</v>
      </c>
      <c r="DM17" s="7"/>
      <c r="DN17" s="203">
        <v>0</v>
      </c>
      <c r="DO17" s="203">
        <v>0</v>
      </c>
      <c r="DP17" s="204" t="s">
        <v>38</v>
      </c>
      <c r="DQ17" s="203" t="s">
        <v>38</v>
      </c>
      <c r="DR17" s="11" t="s">
        <v>38</v>
      </c>
      <c r="DS17" s="11" t="s">
        <v>38</v>
      </c>
      <c r="DT17" s="11">
        <v>418</v>
      </c>
      <c r="DU17" s="11">
        <v>7.9</v>
      </c>
      <c r="DV17" s="11">
        <v>92.1</v>
      </c>
      <c r="DW17" s="11" t="s">
        <v>38</v>
      </c>
      <c r="DX17" s="11" t="s">
        <v>38</v>
      </c>
      <c r="DY17" s="11" t="s">
        <v>38</v>
      </c>
      <c r="DZ17" s="11" t="s">
        <v>38</v>
      </c>
      <c r="EA17" s="11">
        <v>0</v>
      </c>
      <c r="EB17" s="7"/>
      <c r="EC17" s="205">
        <v>3</v>
      </c>
      <c r="ED17" s="203">
        <v>1</v>
      </c>
      <c r="EE17" s="203">
        <v>6</v>
      </c>
      <c r="EF17" s="203"/>
      <c r="EG17" s="203">
        <v>2</v>
      </c>
      <c r="EH17" s="203">
        <v>0</v>
      </c>
      <c r="EI17" s="203" t="s">
        <v>38</v>
      </c>
      <c r="EJ17" s="203" t="s">
        <v>38</v>
      </c>
      <c r="EK17" s="206" t="s">
        <v>38</v>
      </c>
      <c r="EL17" s="203">
        <v>3</v>
      </c>
      <c r="EM17" s="203" t="s">
        <v>38</v>
      </c>
      <c r="EN17" s="208">
        <v>3</v>
      </c>
      <c r="EO17" s="203">
        <v>2</v>
      </c>
      <c r="EP17" s="209" t="s">
        <v>38</v>
      </c>
      <c r="EQ17" s="104"/>
      <c r="ER17" s="951">
        <v>6161</v>
      </c>
      <c r="ES17" s="550"/>
      <c r="ET17" s="550"/>
      <c r="EU17" s="550"/>
      <c r="EV17" s="550"/>
      <c r="EW17" s="550"/>
      <c r="EX17" s="586"/>
      <c r="EY17" s="586"/>
      <c r="EZ17" s="550"/>
      <c r="FA17" s="550"/>
      <c r="FB17" s="550"/>
      <c r="FC17" s="550"/>
      <c r="FD17" s="586"/>
      <c r="FE17" s="586"/>
      <c r="FF17" s="586"/>
      <c r="FG17" s="974"/>
      <c r="FH17" s="974"/>
      <c r="FI17" s="981" t="e">
        <v>#DIV/0!</v>
      </c>
      <c r="FJ17" s="982">
        <v>418</v>
      </c>
      <c r="FK17" s="552" t="s">
        <v>444</v>
      </c>
      <c r="FL17" s="114"/>
      <c r="FM17" s="7">
        <v>33.4</v>
      </c>
      <c r="FN17" s="216"/>
      <c r="FO17" s="114"/>
      <c r="FP17" s="157">
        <v>33.4</v>
      </c>
      <c r="FQ17" s="217"/>
      <c r="FR17" s="114"/>
      <c r="FS17" s="114"/>
      <c r="FT17" s="114"/>
      <c r="FU17" s="114"/>
      <c r="FV17" s="114"/>
      <c r="FW17" s="114"/>
      <c r="FX17" s="55"/>
      <c r="FY17" s="152"/>
      <c r="FZ17" s="213"/>
      <c r="GA17" s="214">
        <v>0.47786814497138003</v>
      </c>
      <c r="GB17" s="215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  <c r="GT17" s="156"/>
      <c r="GU17" s="156"/>
      <c r="GV17" s="156"/>
      <c r="GW17" s="156"/>
      <c r="GX17" s="156"/>
      <c r="GY17" s="156"/>
      <c r="GZ17" s="156"/>
      <c r="HA17" s="156"/>
      <c r="HB17" s="156"/>
      <c r="HC17" s="156"/>
      <c r="HD17" s="156"/>
      <c r="HE17" s="156"/>
      <c r="HF17" s="156"/>
      <c r="HG17" s="156"/>
      <c r="HH17" s="156"/>
      <c r="HI17" s="156"/>
      <c r="HJ17" s="156"/>
      <c r="HK17" s="156"/>
      <c r="HL17" s="156"/>
      <c r="HM17" s="156"/>
      <c r="HN17" s="156"/>
      <c r="HO17" s="156"/>
      <c r="HP17" s="156"/>
      <c r="HQ17" s="156"/>
      <c r="HR17" s="156"/>
      <c r="HS17" s="156"/>
      <c r="HT17" s="156"/>
      <c r="HU17" s="156"/>
      <c r="HV17" s="156"/>
      <c r="HW17" s="156"/>
    </row>
    <row r="18" spans="1:231" x14ac:dyDescent="0.3">
      <c r="A18" s="7">
        <v>99</v>
      </c>
      <c r="B18" s="7">
        <f>COUNTIFS($D$3:D18,D18,$F$3:F18,F18)</f>
        <v>1</v>
      </c>
      <c r="C18" s="223">
        <v>6228</v>
      </c>
      <c r="D18" s="328" t="s">
        <v>582</v>
      </c>
      <c r="E18" s="20" t="s">
        <v>512</v>
      </c>
      <c r="F18" s="17">
        <v>6907155321</v>
      </c>
      <c r="G18" s="11">
        <v>48</v>
      </c>
      <c r="H18" s="11" t="s">
        <v>583</v>
      </c>
      <c r="I18" s="18" t="s">
        <v>584</v>
      </c>
      <c r="J18" s="19" t="s">
        <v>35</v>
      </c>
      <c r="K18" s="55" t="s">
        <v>36</v>
      </c>
      <c r="L18" s="20">
        <v>15</v>
      </c>
      <c r="M18" s="20">
        <v>2</v>
      </c>
      <c r="N18" s="20"/>
      <c r="O18" s="20"/>
      <c r="P18" s="169" t="s">
        <v>585</v>
      </c>
      <c r="Q18" s="169"/>
      <c r="R18" s="796"/>
      <c r="S18" s="179" t="s">
        <v>127</v>
      </c>
      <c r="T18" s="180" t="s">
        <v>445</v>
      </c>
      <c r="U18" s="181" t="s">
        <v>446</v>
      </c>
      <c r="V18" s="180" t="s">
        <v>127</v>
      </c>
      <c r="W18" s="188" t="s">
        <v>501</v>
      </c>
      <c r="X18" s="180" t="s">
        <v>447</v>
      </c>
      <c r="Y18" s="180" t="s">
        <v>502</v>
      </c>
      <c r="Z18" s="182"/>
      <c r="AA18" s="20"/>
      <c r="AB18" s="183">
        <v>486</v>
      </c>
      <c r="AC18" s="184"/>
      <c r="AD18" s="184"/>
      <c r="AE18" s="184"/>
      <c r="AF18" s="184"/>
      <c r="AG18" s="182" t="s">
        <v>128</v>
      </c>
      <c r="AH18" s="220"/>
      <c r="AI18" s="9">
        <v>26.2</v>
      </c>
      <c r="AJ18" s="9">
        <v>76.400000000000006</v>
      </c>
      <c r="AK18" s="189">
        <v>20.0168</v>
      </c>
      <c r="AL18" s="9">
        <v>59239</v>
      </c>
      <c r="AM18" s="185">
        <v>23.695599999999999</v>
      </c>
      <c r="AN18" s="7">
        <v>6</v>
      </c>
      <c r="AO18" s="38">
        <v>83.6</v>
      </c>
      <c r="AP18" s="39">
        <v>11.3</v>
      </c>
      <c r="AQ18" s="40">
        <v>3.11</v>
      </c>
      <c r="AR18" s="41">
        <f t="shared" si="0"/>
        <v>98.009999999999991</v>
      </c>
      <c r="AS18" s="42">
        <f t="shared" si="1"/>
        <v>7.3982300884955743</v>
      </c>
      <c r="AT18" s="43">
        <f t="shared" si="2"/>
        <v>23.008495575221236</v>
      </c>
      <c r="AU18" s="44">
        <f t="shared" si="3"/>
        <v>5.8015267175572518</v>
      </c>
      <c r="AV18" s="84">
        <v>77.55</v>
      </c>
      <c r="AW18" s="45">
        <f t="shared" si="4"/>
        <v>92.763157894736835</v>
      </c>
      <c r="AX18" s="46">
        <v>1.87</v>
      </c>
      <c r="AY18" s="45">
        <f t="shared" si="5"/>
        <v>2.236842105263158</v>
      </c>
      <c r="AZ18" s="7"/>
      <c r="BA18" s="47" t="s">
        <v>121</v>
      </c>
      <c r="BB18" s="48"/>
      <c r="BC18" s="193">
        <v>1.3599999999999994</v>
      </c>
      <c r="BD18" s="193"/>
      <c r="BE18" s="7"/>
      <c r="BF18" s="7"/>
      <c r="BG18" s="7"/>
      <c r="BH18" s="7"/>
      <c r="BI18" s="48">
        <v>1.42</v>
      </c>
      <c r="BJ18" s="277">
        <v>40.4</v>
      </c>
      <c r="BK18" s="277">
        <v>58.1</v>
      </c>
      <c r="BL18" s="195">
        <v>0.69535283993115315</v>
      </c>
      <c r="BM18" s="306">
        <v>1.49</v>
      </c>
      <c r="BN18" s="80">
        <f>BM18*100/AO18</f>
        <v>1.7822966507177034</v>
      </c>
      <c r="BO18" s="279">
        <v>0.39</v>
      </c>
      <c r="BP18" s="7"/>
      <c r="BQ18" s="48"/>
      <c r="BR18" s="197" t="s">
        <v>121</v>
      </c>
      <c r="BS18" s="80">
        <f t="shared" si="10"/>
        <v>19.3</v>
      </c>
      <c r="BT18" s="199">
        <v>85.6</v>
      </c>
      <c r="BU18" s="199" t="s">
        <v>121</v>
      </c>
      <c r="BV18" s="199">
        <f>100-BT18</f>
        <v>14.400000000000006</v>
      </c>
      <c r="BW18" s="346">
        <f>BY18+CA18+CC18</f>
        <v>11.0288</v>
      </c>
      <c r="BX18" s="199">
        <v>10.9</v>
      </c>
      <c r="BY18" s="84">
        <f>BX18*AP18/100</f>
        <v>1.2317000000000002</v>
      </c>
      <c r="BZ18" s="199">
        <v>8.4</v>
      </c>
      <c r="CA18" s="84">
        <f>BZ18*AP18/100</f>
        <v>0.94920000000000015</v>
      </c>
      <c r="CB18" s="199">
        <v>78.3</v>
      </c>
      <c r="CC18" s="84">
        <f>CB18*AP18/100</f>
        <v>8.847900000000001</v>
      </c>
      <c r="CD18" s="199"/>
      <c r="CE18" s="82">
        <v>95.7</v>
      </c>
      <c r="CF18" s="240"/>
      <c r="CG18" s="82">
        <v>73.400000000000006</v>
      </c>
      <c r="CH18" s="82"/>
      <c r="CI18" s="82">
        <v>24.3</v>
      </c>
      <c r="CJ18" s="82">
        <v>37.700000000000003</v>
      </c>
      <c r="CK18" s="82"/>
      <c r="CL18" s="45">
        <f t="shared" si="6"/>
        <v>1.2976190476190477</v>
      </c>
      <c r="CM18" s="7"/>
      <c r="CN18" s="7"/>
      <c r="CO18" s="618"/>
      <c r="CP18" s="13"/>
      <c r="CQ18" s="13"/>
      <c r="CR18" s="13"/>
      <c r="CS18" s="13"/>
      <c r="CT18" s="13"/>
      <c r="CU18" s="13"/>
      <c r="CV18" s="13"/>
      <c r="CW18" s="36"/>
      <c r="CX18" s="7"/>
      <c r="CY18" s="9" t="s">
        <v>506</v>
      </c>
      <c r="CZ18" s="9" t="s">
        <v>606</v>
      </c>
      <c r="DA18" s="49" t="s">
        <v>295</v>
      </c>
      <c r="DB18" s="9" t="s">
        <v>295</v>
      </c>
      <c r="DC18" s="35"/>
      <c r="DD18" s="35"/>
      <c r="DE18" s="945">
        <v>157.08994501000001</v>
      </c>
      <c r="DF18" s="945">
        <v>53.900929279999993</v>
      </c>
      <c r="DG18" s="945">
        <v>0</v>
      </c>
      <c r="DH18" s="945">
        <v>15.171720609999994</v>
      </c>
      <c r="DI18" s="243" t="s">
        <v>297</v>
      </c>
      <c r="DJ18" s="260" t="s">
        <v>128</v>
      </c>
      <c r="DK18" s="261">
        <v>2</v>
      </c>
      <c r="DL18" s="203" t="s">
        <v>607</v>
      </c>
      <c r="DM18" s="7"/>
      <c r="DN18" s="203">
        <v>0</v>
      </c>
      <c r="DO18" s="203">
        <v>0</v>
      </c>
      <c r="DP18" s="204" t="s">
        <v>38</v>
      </c>
      <c r="DQ18" s="203" t="s">
        <v>38</v>
      </c>
      <c r="DR18" s="11" t="s">
        <v>38</v>
      </c>
      <c r="DS18" s="11" t="s">
        <v>38</v>
      </c>
      <c r="DT18" s="11">
        <v>486</v>
      </c>
      <c r="DU18" s="11">
        <v>5.0999999999999996</v>
      </c>
      <c r="DV18" s="11">
        <v>94.9</v>
      </c>
      <c r="DW18" s="11" t="s">
        <v>38</v>
      </c>
      <c r="DX18" s="11" t="s">
        <v>38</v>
      </c>
      <c r="DY18" s="11" t="s">
        <v>38</v>
      </c>
      <c r="DZ18" s="11" t="s">
        <v>38</v>
      </c>
      <c r="EA18" s="11">
        <v>0</v>
      </c>
      <c r="EB18" s="7"/>
      <c r="EC18" s="205" t="s">
        <v>606</v>
      </c>
      <c r="ED18" s="203">
        <v>2</v>
      </c>
      <c r="EE18" s="203">
        <v>15</v>
      </c>
      <c r="EF18" s="203"/>
      <c r="EG18" s="203">
        <v>3</v>
      </c>
      <c r="EH18" s="203">
        <v>0</v>
      </c>
      <c r="EI18" s="203">
        <v>186</v>
      </c>
      <c r="EJ18" s="203">
        <v>110</v>
      </c>
      <c r="EK18" s="84">
        <f>EJ18/(EI18*EI18*0.01*0.01)</f>
        <v>31.795583304428259</v>
      </c>
      <c r="EL18" s="203">
        <v>0</v>
      </c>
      <c r="EM18" s="203" t="s">
        <v>38</v>
      </c>
      <c r="EN18" s="208">
        <v>2</v>
      </c>
      <c r="EO18" s="203">
        <v>1</v>
      </c>
      <c r="EP18" s="209">
        <v>4</v>
      </c>
      <c r="EQ18" s="104"/>
      <c r="ER18" s="951">
        <v>6228</v>
      </c>
      <c r="ES18" s="550"/>
      <c r="ET18" s="550"/>
      <c r="EU18" s="550"/>
      <c r="EV18" s="550"/>
      <c r="EW18" s="550"/>
      <c r="EX18" s="586"/>
      <c r="EY18" s="586"/>
      <c r="EZ18" s="550"/>
      <c r="FA18" s="550"/>
      <c r="FB18" s="550"/>
      <c r="FC18" s="550"/>
      <c r="FD18" s="586"/>
      <c r="FE18" s="586"/>
      <c r="FF18" s="586"/>
      <c r="FG18" s="974"/>
      <c r="FH18" s="974"/>
      <c r="FI18" s="981"/>
      <c r="FJ18" s="982">
        <v>486</v>
      </c>
      <c r="FK18" s="552" t="s">
        <v>128</v>
      </c>
      <c r="FL18" s="557"/>
      <c r="FM18" s="7"/>
      <c r="FN18" s="216"/>
      <c r="FO18" s="114"/>
      <c r="FP18" s="157"/>
      <c r="FQ18" s="217"/>
      <c r="FR18" s="114"/>
      <c r="FS18" s="114"/>
      <c r="FT18" s="114"/>
      <c r="FU18" s="114"/>
      <c r="FV18" s="114"/>
      <c r="FW18" s="114"/>
      <c r="FX18" s="55"/>
      <c r="FY18" s="152"/>
      <c r="FZ18" s="213"/>
      <c r="GA18" s="214">
        <v>0.65421212839423981</v>
      </c>
      <c r="GB18" s="215"/>
      <c r="GC18" s="156"/>
      <c r="GD18" s="156"/>
      <c r="GE18" s="156"/>
      <c r="GF18" s="156"/>
      <c r="GG18" s="156"/>
      <c r="GH18" s="156"/>
      <c r="GI18" s="156"/>
      <c r="GJ18" s="156"/>
      <c r="GK18" s="156"/>
      <c r="GL18" s="156"/>
      <c r="GM18" s="156"/>
      <c r="GN18" s="156"/>
      <c r="GO18" s="156"/>
      <c r="GP18" s="156"/>
      <c r="GQ18" s="156"/>
      <c r="GR18" s="156"/>
      <c r="GS18" s="156"/>
      <c r="GT18" s="156"/>
      <c r="GU18" s="156"/>
      <c r="GV18" s="156"/>
      <c r="GW18" s="156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156"/>
      <c r="HJ18" s="156"/>
      <c r="HK18" s="156"/>
      <c r="HL18" s="156"/>
      <c r="HM18" s="156"/>
      <c r="HN18" s="156"/>
      <c r="HO18" s="156"/>
      <c r="HP18" s="156"/>
      <c r="HQ18" s="156"/>
      <c r="HR18" s="156"/>
      <c r="HS18" s="156"/>
      <c r="HT18" s="156"/>
      <c r="HU18" s="156"/>
      <c r="HV18" s="156"/>
      <c r="HW18" s="156"/>
    </row>
    <row r="19" spans="1:231" x14ac:dyDescent="0.3">
      <c r="A19" s="7">
        <v>101</v>
      </c>
      <c r="B19" s="7">
        <f>COUNTIFS($D$3:D19,D19,$F$3:F19,F19)</f>
        <v>1</v>
      </c>
      <c r="C19" s="223">
        <v>6256</v>
      </c>
      <c r="D19" s="328" t="s">
        <v>624</v>
      </c>
      <c r="E19" s="20" t="s">
        <v>625</v>
      </c>
      <c r="F19" s="17">
        <v>8060013797</v>
      </c>
      <c r="G19" s="11">
        <v>37</v>
      </c>
      <c r="H19" s="11" t="s">
        <v>626</v>
      </c>
      <c r="I19" s="18" t="s">
        <v>627</v>
      </c>
      <c r="J19" s="19" t="s">
        <v>35</v>
      </c>
      <c r="K19" s="55" t="s">
        <v>36</v>
      </c>
      <c r="L19" s="20">
        <v>9</v>
      </c>
      <c r="M19" s="20" t="s">
        <v>628</v>
      </c>
      <c r="N19" s="20"/>
      <c r="O19" s="20"/>
      <c r="P19" s="169" t="s">
        <v>585</v>
      </c>
      <c r="Q19" s="169"/>
      <c r="R19" s="796"/>
      <c r="S19" s="179" t="s">
        <v>127</v>
      </c>
      <c r="T19" s="180" t="s">
        <v>445</v>
      </c>
      <c r="U19" s="181" t="s">
        <v>446</v>
      </c>
      <c r="V19" s="180" t="s">
        <v>127</v>
      </c>
      <c r="W19" s="188" t="s">
        <v>501</v>
      </c>
      <c r="X19" s="180" t="s">
        <v>447</v>
      </c>
      <c r="Y19" s="180" t="s">
        <v>502</v>
      </c>
      <c r="Z19" s="182"/>
      <c r="AA19" s="20"/>
      <c r="AB19" s="183">
        <v>970</v>
      </c>
      <c r="AC19" s="184"/>
      <c r="AD19" s="184"/>
      <c r="AE19" s="184"/>
      <c r="AF19" s="184"/>
      <c r="AG19" s="182" t="s">
        <v>444</v>
      </c>
      <c r="AH19" s="557"/>
      <c r="AI19" s="9">
        <v>3.11</v>
      </c>
      <c r="AJ19" s="9">
        <v>74.3</v>
      </c>
      <c r="AK19" s="189">
        <v>2.31073</v>
      </c>
      <c r="AL19" s="9">
        <v>12275</v>
      </c>
      <c r="AM19" s="185">
        <v>8.1833333333333336</v>
      </c>
      <c r="AN19" s="7">
        <v>6</v>
      </c>
      <c r="AO19" s="38">
        <v>81.8</v>
      </c>
      <c r="AP19" s="39">
        <v>13.1</v>
      </c>
      <c r="AQ19" s="40">
        <v>2.4900000000000002</v>
      </c>
      <c r="AR19" s="41">
        <f t="shared" si="0"/>
        <v>97.389999999999986</v>
      </c>
      <c r="AS19" s="42">
        <f t="shared" si="1"/>
        <v>6.2442748091603049</v>
      </c>
      <c r="AT19" s="43">
        <f t="shared" si="2"/>
        <v>15.548244274809161</v>
      </c>
      <c r="AU19" s="44">
        <f t="shared" si="3"/>
        <v>5.2469531751122513</v>
      </c>
      <c r="AV19" s="84">
        <v>62.41</v>
      </c>
      <c r="AW19" s="45">
        <f t="shared" si="4"/>
        <v>76.295843520782398</v>
      </c>
      <c r="AX19" s="227">
        <v>15.3</v>
      </c>
      <c r="AY19" s="45">
        <f t="shared" si="5"/>
        <v>18.704156479217605</v>
      </c>
      <c r="AZ19" s="7"/>
      <c r="BA19" s="47" t="s">
        <v>121</v>
      </c>
      <c r="BB19" s="48"/>
      <c r="BC19" s="193">
        <v>4.3199999999999985</v>
      </c>
      <c r="BD19" s="193"/>
      <c r="BE19" s="7"/>
      <c r="BF19" s="7"/>
      <c r="BG19" s="7"/>
      <c r="BH19" s="7"/>
      <c r="BI19" s="48"/>
      <c r="BJ19" s="277">
        <v>45.1</v>
      </c>
      <c r="BK19" s="277">
        <v>51.7</v>
      </c>
      <c r="BL19" s="195">
        <v>0.87234042553191482</v>
      </c>
      <c r="BM19" s="306">
        <v>1.84</v>
      </c>
      <c r="BN19" s="80">
        <f>BM19*100/AO19</f>
        <v>2.2493887530562349</v>
      </c>
      <c r="BO19" s="279">
        <v>0.31</v>
      </c>
      <c r="BP19" s="7"/>
      <c r="BQ19" s="48"/>
      <c r="BR19" s="197" t="s">
        <v>121</v>
      </c>
      <c r="BS19" s="80">
        <f t="shared" si="10"/>
        <v>13.700000000000001</v>
      </c>
      <c r="BT19" s="199">
        <v>89.9</v>
      </c>
      <c r="BU19" s="199" t="s">
        <v>121</v>
      </c>
      <c r="BV19" s="199">
        <f>100-BT19</f>
        <v>10.099999999999994</v>
      </c>
      <c r="BW19" s="346">
        <f>BY19+CA19+CC19</f>
        <v>12.6022</v>
      </c>
      <c r="BX19" s="199">
        <v>9.8000000000000007</v>
      </c>
      <c r="BY19" s="84">
        <f>BX19*AP19/100</f>
        <v>1.2838000000000001</v>
      </c>
      <c r="BZ19" s="199">
        <v>3.9</v>
      </c>
      <c r="CA19" s="84">
        <f>BZ19*AP19/100</f>
        <v>0.51089999999999991</v>
      </c>
      <c r="CB19" s="199">
        <v>82.5</v>
      </c>
      <c r="CC19" s="84">
        <f>CB19*AP19/100</f>
        <v>10.807499999999999</v>
      </c>
      <c r="CD19" s="199"/>
      <c r="CE19" s="82">
        <v>100</v>
      </c>
      <c r="CF19" s="82"/>
      <c r="CG19" s="240">
        <v>98.2</v>
      </c>
      <c r="CH19" s="82"/>
      <c r="CI19" s="82">
        <v>48.3</v>
      </c>
      <c r="CJ19" s="82">
        <v>57.2</v>
      </c>
      <c r="CK19" s="7"/>
      <c r="CL19" s="45">
        <f t="shared" si="6"/>
        <v>2.5128205128205132</v>
      </c>
      <c r="CM19" s="7"/>
      <c r="CN19" s="7"/>
      <c r="CO19" s="618"/>
      <c r="CP19" s="13"/>
      <c r="CQ19" s="13"/>
      <c r="CR19" s="13"/>
      <c r="CS19" s="13"/>
      <c r="CT19" s="13"/>
      <c r="CU19" s="13"/>
      <c r="CV19" s="13"/>
      <c r="CW19" s="36"/>
      <c r="CX19" s="7"/>
      <c r="CY19" s="9" t="s">
        <v>506</v>
      </c>
      <c r="CZ19" s="9">
        <v>2</v>
      </c>
      <c r="DA19" s="9" t="s">
        <v>18</v>
      </c>
      <c r="DB19" s="49" t="s">
        <v>18</v>
      </c>
      <c r="DC19" s="35"/>
      <c r="DD19" s="35"/>
      <c r="DE19" s="945"/>
      <c r="DF19" s="945"/>
      <c r="DG19" s="945"/>
      <c r="DH19" s="945"/>
      <c r="DI19" s="202" t="s">
        <v>294</v>
      </c>
      <c r="DJ19" s="260" t="s">
        <v>444</v>
      </c>
      <c r="DK19" s="261">
        <v>2</v>
      </c>
      <c r="DL19" s="203" t="s">
        <v>703</v>
      </c>
      <c r="DM19" s="7"/>
      <c r="DN19" s="203">
        <v>0</v>
      </c>
      <c r="DO19" s="203">
        <v>0</v>
      </c>
      <c r="DP19" s="204" t="s">
        <v>38</v>
      </c>
      <c r="DQ19" s="203" t="s">
        <v>38</v>
      </c>
      <c r="DR19" s="11" t="s">
        <v>38</v>
      </c>
      <c r="DS19" s="11" t="s">
        <v>38</v>
      </c>
      <c r="DT19" s="11">
        <v>970</v>
      </c>
      <c r="DU19" s="11">
        <v>3.8</v>
      </c>
      <c r="DV19" s="11">
        <v>96.2</v>
      </c>
      <c r="DW19" s="11" t="s">
        <v>38</v>
      </c>
      <c r="DX19" s="11" t="s">
        <v>38</v>
      </c>
      <c r="DY19" s="11" t="s">
        <v>38</v>
      </c>
      <c r="DZ19" s="11" t="s">
        <v>38</v>
      </c>
      <c r="EA19" s="11">
        <v>0</v>
      </c>
      <c r="EB19" s="7"/>
      <c r="EC19" s="205">
        <v>2</v>
      </c>
      <c r="ED19" s="203">
        <v>3</v>
      </c>
      <c r="EE19" s="203">
        <v>9</v>
      </c>
      <c r="EF19" s="203"/>
      <c r="EG19" s="203">
        <v>2</v>
      </c>
      <c r="EH19" s="203">
        <v>1</v>
      </c>
      <c r="EI19" s="203" t="s">
        <v>38</v>
      </c>
      <c r="EJ19" s="203" t="s">
        <v>38</v>
      </c>
      <c r="EK19" s="206" t="s">
        <v>38</v>
      </c>
      <c r="EL19" s="203">
        <v>2</v>
      </c>
      <c r="EM19" s="203" t="s">
        <v>38</v>
      </c>
      <c r="EN19" s="208">
        <v>1</v>
      </c>
      <c r="EO19" s="203">
        <v>1</v>
      </c>
      <c r="EP19" s="209">
        <v>3</v>
      </c>
      <c r="EQ19" s="104"/>
      <c r="ER19" s="951">
        <v>6256</v>
      </c>
      <c r="ES19" s="550"/>
      <c r="ET19" s="550"/>
      <c r="EU19" s="550"/>
      <c r="EV19" s="550"/>
      <c r="EW19" s="550"/>
      <c r="EX19" s="586"/>
      <c r="EY19" s="586"/>
      <c r="EZ19" s="550"/>
      <c r="FA19" s="550"/>
      <c r="FB19" s="550"/>
      <c r="FC19" s="550"/>
      <c r="FD19" s="586"/>
      <c r="FE19" s="586"/>
      <c r="FF19" s="586"/>
      <c r="FG19" s="974"/>
      <c r="FH19" s="974"/>
      <c r="FI19" s="981"/>
      <c r="FJ19" s="982">
        <v>970</v>
      </c>
      <c r="FK19" s="552" t="s">
        <v>444</v>
      </c>
      <c r="FL19" s="114"/>
      <c r="FM19" s="7"/>
      <c r="FN19" s="216"/>
      <c r="FO19" s="114"/>
      <c r="FP19" s="157"/>
      <c r="FQ19" s="217"/>
      <c r="FR19" s="114"/>
      <c r="FS19" s="114"/>
      <c r="FT19" s="114"/>
      <c r="FU19" s="114"/>
      <c r="FV19" s="114"/>
      <c r="FW19" s="114"/>
      <c r="FX19" s="55"/>
      <c r="FY19" s="152"/>
      <c r="FZ19" s="213"/>
      <c r="GA19" s="11"/>
      <c r="GB19" s="215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  <c r="GS19" s="156"/>
      <c r="GT19" s="156"/>
      <c r="GU19" s="156"/>
      <c r="GV19" s="156"/>
      <c r="GW19" s="156"/>
      <c r="GX19" s="156"/>
      <c r="GY19" s="156"/>
      <c r="GZ19" s="156"/>
      <c r="HA19" s="156"/>
      <c r="HB19" s="156"/>
      <c r="HC19" s="156"/>
      <c r="HD19" s="156"/>
      <c r="HE19" s="156"/>
      <c r="HF19" s="156"/>
      <c r="HG19" s="156"/>
      <c r="HH19" s="156"/>
      <c r="HI19" s="156"/>
      <c r="HJ19" s="156"/>
      <c r="HK19" s="156"/>
      <c r="HL19" s="156"/>
      <c r="HM19" s="156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</row>
    <row r="20" spans="1:231" x14ac:dyDescent="0.3">
      <c r="A20" s="7">
        <v>102</v>
      </c>
      <c r="B20" s="7">
        <f>COUNTIFS($D$3:D20,D20,$F$3:F20,F20)</f>
        <v>1</v>
      </c>
      <c r="C20" s="223">
        <v>6257</v>
      </c>
      <c r="D20" s="328" t="s">
        <v>716</v>
      </c>
      <c r="E20" s="20" t="s">
        <v>717</v>
      </c>
      <c r="F20" s="17">
        <v>496005043</v>
      </c>
      <c r="G20" s="11">
        <v>68</v>
      </c>
      <c r="H20" s="11" t="s">
        <v>626</v>
      </c>
      <c r="I20" s="18" t="s">
        <v>511</v>
      </c>
      <c r="J20" s="19" t="s">
        <v>35</v>
      </c>
      <c r="K20" s="55" t="s">
        <v>36</v>
      </c>
      <c r="L20" s="20">
        <v>10</v>
      </c>
      <c r="M20" s="16" t="s">
        <v>690</v>
      </c>
      <c r="N20" s="20"/>
      <c r="O20" s="20"/>
      <c r="P20" s="169" t="s">
        <v>585</v>
      </c>
      <c r="Q20" s="169"/>
      <c r="R20" s="796"/>
      <c r="S20" s="179" t="s">
        <v>127</v>
      </c>
      <c r="T20" s="180" t="s">
        <v>445</v>
      </c>
      <c r="U20" s="181" t="s">
        <v>446</v>
      </c>
      <c r="V20" s="180" t="s">
        <v>127</v>
      </c>
      <c r="W20" s="188" t="s">
        <v>501</v>
      </c>
      <c r="X20" s="180" t="s">
        <v>447</v>
      </c>
      <c r="Y20" s="180" t="s">
        <v>502</v>
      </c>
      <c r="Z20" s="182"/>
      <c r="AA20" s="20"/>
      <c r="AB20" s="224">
        <v>593</v>
      </c>
      <c r="AC20" s="225"/>
      <c r="AD20" s="225"/>
      <c r="AE20" s="225"/>
      <c r="AF20" s="225"/>
      <c r="AG20" s="182" t="s">
        <v>570</v>
      </c>
      <c r="AH20" s="557"/>
      <c r="AI20" s="9">
        <v>16.899999999999999</v>
      </c>
      <c r="AJ20" s="9">
        <v>82.4</v>
      </c>
      <c r="AK20" s="189">
        <v>13.925599999999999</v>
      </c>
      <c r="AL20" s="9">
        <v>67951</v>
      </c>
      <c r="AM20" s="185">
        <v>40.770600000000002</v>
      </c>
      <c r="AN20" s="7">
        <v>6</v>
      </c>
      <c r="AO20" s="38">
        <v>62.7</v>
      </c>
      <c r="AP20" s="39">
        <v>9.16</v>
      </c>
      <c r="AQ20" s="40">
        <v>23.6</v>
      </c>
      <c r="AR20" s="41">
        <f t="shared" si="0"/>
        <v>95.460000000000008</v>
      </c>
      <c r="AS20" s="42">
        <f t="shared" si="1"/>
        <v>6.8449781659388647</v>
      </c>
      <c r="AT20" s="43">
        <f t="shared" si="2"/>
        <v>161.54148471615721</v>
      </c>
      <c r="AU20" s="44">
        <f t="shared" si="3"/>
        <v>1.9139194139194138</v>
      </c>
      <c r="AV20" s="84">
        <v>48.765000000000001</v>
      </c>
      <c r="AW20" s="45">
        <f t="shared" si="4"/>
        <v>77.775119617224874</v>
      </c>
      <c r="AX20" s="227">
        <v>10.8</v>
      </c>
      <c r="AY20" s="45">
        <f t="shared" si="5"/>
        <v>17.224880382775119</v>
      </c>
      <c r="AZ20" s="7">
        <v>74.8</v>
      </c>
      <c r="BA20" s="47" t="s">
        <v>121</v>
      </c>
      <c r="BB20" s="48">
        <v>0.17</v>
      </c>
      <c r="BC20" s="193">
        <v>2.8400000000000007</v>
      </c>
      <c r="BD20" s="80"/>
      <c r="BE20" s="7"/>
      <c r="BF20" s="7"/>
      <c r="BG20" s="7"/>
      <c r="BH20" s="7"/>
      <c r="BI20" s="48"/>
      <c r="BJ20" s="277">
        <v>80.8</v>
      </c>
      <c r="BK20" s="277">
        <v>19.2</v>
      </c>
      <c r="BL20" s="78">
        <v>4.208333333333333</v>
      </c>
      <c r="BM20" s="306">
        <v>3.16</v>
      </c>
      <c r="BN20" s="80">
        <f>BM20*100/AO20</f>
        <v>5.0398724082934603</v>
      </c>
      <c r="BO20" s="279">
        <v>0.21</v>
      </c>
      <c r="BP20" s="7">
        <v>19.5</v>
      </c>
      <c r="BQ20" s="48">
        <v>29.5</v>
      </c>
      <c r="BR20" s="197">
        <v>1.5128205128205128</v>
      </c>
      <c r="BS20" s="80">
        <f t="shared" si="10"/>
        <v>11.7</v>
      </c>
      <c r="BT20" s="199">
        <v>82.2</v>
      </c>
      <c r="BU20" s="199" t="s">
        <v>121</v>
      </c>
      <c r="BV20" s="198">
        <v>2.0999999999999996</v>
      </c>
      <c r="BW20" s="484">
        <v>11.5</v>
      </c>
      <c r="BX20" s="198">
        <v>7.9</v>
      </c>
      <c r="BY20" s="198">
        <v>0.9</v>
      </c>
      <c r="BZ20" s="198">
        <v>3.8</v>
      </c>
      <c r="CA20" s="198">
        <v>0.4</v>
      </c>
      <c r="CB20" s="198">
        <v>69.900000000000006</v>
      </c>
      <c r="CC20" s="198">
        <v>8.1</v>
      </c>
      <c r="CD20" s="198">
        <v>0.5</v>
      </c>
      <c r="CE20" s="7"/>
      <c r="CF20" s="7"/>
      <c r="CG20" s="7"/>
      <c r="CH20" s="7"/>
      <c r="CI20" s="7"/>
      <c r="CJ20" s="7"/>
      <c r="CK20" s="7"/>
      <c r="CL20" s="45">
        <f t="shared" si="6"/>
        <v>2.0789473684210527</v>
      </c>
      <c r="CM20" s="7"/>
      <c r="CN20" s="7"/>
      <c r="CO20" s="618"/>
      <c r="CP20" s="13"/>
      <c r="CQ20" s="13"/>
      <c r="CR20" s="13"/>
      <c r="CS20" s="13"/>
      <c r="CT20" s="13"/>
      <c r="CU20" s="13"/>
      <c r="CV20" s="634"/>
      <c r="CW20" s="36"/>
      <c r="CX20" s="7"/>
      <c r="CY20" s="9" t="s">
        <v>453</v>
      </c>
      <c r="CZ20" s="9">
        <v>4</v>
      </c>
      <c r="DA20" s="9" t="s">
        <v>18</v>
      </c>
      <c r="DB20" s="49" t="s">
        <v>18</v>
      </c>
      <c r="DC20" s="35"/>
      <c r="DD20" s="35"/>
      <c r="DE20" s="945"/>
      <c r="DF20" s="945"/>
      <c r="DG20" s="945"/>
      <c r="DH20" s="945"/>
      <c r="DI20" s="202" t="s">
        <v>294</v>
      </c>
      <c r="DJ20" s="260" t="s">
        <v>444</v>
      </c>
      <c r="DK20" s="261">
        <v>2</v>
      </c>
      <c r="DL20" s="203" t="s">
        <v>511</v>
      </c>
      <c r="DM20" s="7"/>
      <c r="DN20" s="203">
        <v>0</v>
      </c>
      <c r="DO20" s="203">
        <v>1</v>
      </c>
      <c r="DP20" s="897">
        <v>42783</v>
      </c>
      <c r="DQ20" s="203">
        <v>1</v>
      </c>
      <c r="DR20" s="11">
        <v>3.4</v>
      </c>
      <c r="DS20" s="11" t="s">
        <v>1480</v>
      </c>
      <c r="DT20" s="11">
        <v>593</v>
      </c>
      <c r="DU20" s="11">
        <v>29.3</v>
      </c>
      <c r="DV20" s="11">
        <v>70.7</v>
      </c>
      <c r="DW20" s="11" t="s">
        <v>38</v>
      </c>
      <c r="DX20" s="11" t="s">
        <v>38</v>
      </c>
      <c r="DY20" s="11" t="s">
        <v>38</v>
      </c>
      <c r="DZ20" s="11" t="s">
        <v>38</v>
      </c>
      <c r="EA20" s="11">
        <v>2</v>
      </c>
      <c r="EB20" s="7" t="s">
        <v>810</v>
      </c>
      <c r="EC20" s="205">
        <v>4</v>
      </c>
      <c r="ED20" s="203">
        <v>8</v>
      </c>
      <c r="EE20" s="203">
        <v>10</v>
      </c>
      <c r="EF20" s="203"/>
      <c r="EG20" s="203">
        <v>2</v>
      </c>
      <c r="EH20" s="203">
        <v>1</v>
      </c>
      <c r="EI20" s="203">
        <v>164</v>
      </c>
      <c r="EJ20" s="203">
        <v>74</v>
      </c>
      <c r="EK20" s="84">
        <f>EJ20/(EI20*EI20*0.01*0.01)</f>
        <v>27.513384889946462</v>
      </c>
      <c r="EL20" s="203">
        <v>1</v>
      </c>
      <c r="EM20" s="203" t="s">
        <v>38</v>
      </c>
      <c r="EN20" s="208" t="s">
        <v>38</v>
      </c>
      <c r="EO20" s="203" t="s">
        <v>38</v>
      </c>
      <c r="EP20" s="209" t="s">
        <v>38</v>
      </c>
      <c r="EQ20" s="104"/>
      <c r="ER20" s="951">
        <v>6257</v>
      </c>
      <c r="ES20" s="550"/>
      <c r="ET20" s="550"/>
      <c r="EU20" s="550"/>
      <c r="EV20" s="550"/>
      <c r="EW20" s="550"/>
      <c r="EX20" s="586"/>
      <c r="EY20" s="586"/>
      <c r="EZ20" s="550"/>
      <c r="FA20" s="550"/>
      <c r="FB20" s="550"/>
      <c r="FC20" s="550"/>
      <c r="FD20" s="586"/>
      <c r="FE20" s="586"/>
      <c r="FF20" s="586"/>
      <c r="FG20" s="974"/>
      <c r="FH20" s="974"/>
      <c r="FI20" s="981"/>
      <c r="FJ20" s="983">
        <v>593</v>
      </c>
      <c r="FK20" s="552" t="s">
        <v>570</v>
      </c>
      <c r="FL20" s="114"/>
      <c r="FM20" s="7"/>
      <c r="FN20" s="216"/>
      <c r="FO20" s="114"/>
      <c r="FP20" s="157"/>
      <c r="FQ20" s="217"/>
      <c r="FR20" s="114"/>
      <c r="FS20" s="114"/>
      <c r="FT20" s="114"/>
      <c r="FU20" s="114"/>
      <c r="FV20" s="114"/>
      <c r="FW20" s="114"/>
      <c r="FX20" s="55"/>
      <c r="FY20" s="152"/>
      <c r="FZ20" s="213"/>
      <c r="GA20" s="11"/>
      <c r="GB20" s="215"/>
      <c r="GC20" s="156"/>
      <c r="GD20" s="156"/>
      <c r="GE20" s="156"/>
      <c r="GF20" s="156"/>
      <c r="GG20" s="156"/>
      <c r="GH20" s="156"/>
      <c r="GI20" s="156"/>
      <c r="GJ20" s="156"/>
      <c r="GK20" s="156"/>
      <c r="GL20" s="156"/>
      <c r="GM20" s="156"/>
      <c r="GN20" s="156"/>
      <c r="GO20" s="156"/>
      <c r="GP20" s="156"/>
      <c r="GQ20" s="156"/>
      <c r="GR20" s="156"/>
      <c r="GS20" s="156"/>
      <c r="GT20" s="156"/>
      <c r="GU20" s="156"/>
      <c r="GV20" s="156"/>
      <c r="GW20" s="156"/>
      <c r="GX20" s="156"/>
      <c r="GY20" s="156"/>
      <c r="GZ20" s="156"/>
      <c r="HA20" s="156"/>
      <c r="HB20" s="156"/>
      <c r="HC20" s="156"/>
      <c r="HD20" s="156"/>
      <c r="HE20" s="156"/>
      <c r="HF20" s="156"/>
      <c r="HG20" s="156"/>
      <c r="HH20" s="156"/>
      <c r="HI20" s="156"/>
      <c r="HJ20" s="156"/>
      <c r="HK20" s="156"/>
      <c r="HL20" s="156"/>
      <c r="HM20" s="156"/>
      <c r="HN20" s="156"/>
      <c r="HO20" s="156"/>
      <c r="HP20" s="156"/>
      <c r="HQ20" s="156"/>
      <c r="HR20" s="156"/>
      <c r="HS20" s="156"/>
      <c r="HT20" s="156"/>
      <c r="HU20" s="156"/>
      <c r="HV20" s="156"/>
      <c r="HW20" s="156"/>
    </row>
    <row r="21" spans="1:231" x14ac:dyDescent="0.3">
      <c r="A21" s="7">
        <v>104</v>
      </c>
      <c r="B21" s="7">
        <f>COUNTIFS($D$3:D21,D21,$F$3:F21,F21)</f>
        <v>1</v>
      </c>
      <c r="C21" s="223">
        <v>6264</v>
      </c>
      <c r="D21" s="328" t="s">
        <v>1444</v>
      </c>
      <c r="E21" s="20" t="s">
        <v>616</v>
      </c>
      <c r="F21" s="17">
        <v>480112402</v>
      </c>
      <c r="G21" s="11">
        <v>69</v>
      </c>
      <c r="H21" s="11" t="s">
        <v>626</v>
      </c>
      <c r="I21" s="18" t="s">
        <v>511</v>
      </c>
      <c r="J21" s="19" t="s">
        <v>35</v>
      </c>
      <c r="K21" s="55" t="s">
        <v>36</v>
      </c>
      <c r="L21" s="20">
        <v>15</v>
      </c>
      <c r="M21" s="20" t="s">
        <v>1445</v>
      </c>
      <c r="N21" s="20"/>
      <c r="O21" s="20"/>
      <c r="P21" s="169" t="s">
        <v>585</v>
      </c>
      <c r="Q21" s="169"/>
      <c r="R21" s="796"/>
      <c r="S21" s="179" t="s">
        <v>127</v>
      </c>
      <c r="T21" s="180" t="s">
        <v>445</v>
      </c>
      <c r="U21" s="181" t="s">
        <v>446</v>
      </c>
      <c r="V21" s="180" t="s">
        <v>127</v>
      </c>
      <c r="W21" s="188" t="s">
        <v>501</v>
      </c>
      <c r="X21" s="180" t="s">
        <v>447</v>
      </c>
      <c r="Y21" s="180" t="s">
        <v>502</v>
      </c>
      <c r="Z21" s="182"/>
      <c r="AA21" s="20"/>
      <c r="AB21" s="224">
        <v>496</v>
      </c>
      <c r="AC21" s="225"/>
      <c r="AD21" s="225"/>
      <c r="AE21" s="225"/>
      <c r="AF21" s="225"/>
      <c r="AG21" s="296" t="s">
        <v>743</v>
      </c>
      <c r="AH21" s="557" t="s">
        <v>1446</v>
      </c>
      <c r="AI21" s="9">
        <v>0.87</v>
      </c>
      <c r="AJ21" s="9">
        <v>60.7</v>
      </c>
      <c r="AK21" s="189">
        <v>0.52809000000000006</v>
      </c>
      <c r="AL21" s="9">
        <v>3058</v>
      </c>
      <c r="AM21" s="185">
        <v>1.2232000000000001</v>
      </c>
      <c r="AN21" s="7">
        <v>6</v>
      </c>
      <c r="AO21" s="38">
        <v>65</v>
      </c>
      <c r="AP21" s="39">
        <v>27.9</v>
      </c>
      <c r="AQ21" s="40">
        <v>4.09</v>
      </c>
      <c r="AR21" s="41">
        <f t="shared" si="0"/>
        <v>96.990000000000009</v>
      </c>
      <c r="AS21" s="42">
        <f t="shared" si="1"/>
        <v>2.3297491039426523</v>
      </c>
      <c r="AT21" s="43">
        <f t="shared" si="2"/>
        <v>9.5286738351254474</v>
      </c>
      <c r="AU21" s="44">
        <f t="shared" si="3"/>
        <v>2.0318849640512662</v>
      </c>
      <c r="AV21" s="84">
        <v>59.23</v>
      </c>
      <c r="AW21" s="45">
        <f t="shared" si="4"/>
        <v>91.123076923076923</v>
      </c>
      <c r="AX21" s="46">
        <v>2.52</v>
      </c>
      <c r="AY21" s="45">
        <f t="shared" si="5"/>
        <v>3.8769230769230769</v>
      </c>
      <c r="AZ21" s="7">
        <v>51.4</v>
      </c>
      <c r="BA21" s="47" t="s">
        <v>121</v>
      </c>
      <c r="BB21" s="48">
        <v>0.03</v>
      </c>
      <c r="BC21" s="193">
        <v>3.2</v>
      </c>
      <c r="BD21" s="80"/>
      <c r="BE21" s="7"/>
      <c r="BF21" s="7"/>
      <c r="BG21" s="7"/>
      <c r="BH21" s="7"/>
      <c r="BI21" s="48"/>
      <c r="BJ21" s="277">
        <v>67.900000000000006</v>
      </c>
      <c r="BK21" s="277">
        <v>30.8</v>
      </c>
      <c r="BL21" s="195">
        <v>2.2045454545454546</v>
      </c>
      <c r="BM21" s="306">
        <v>1.94</v>
      </c>
      <c r="BN21" s="80">
        <f>BM21*100/AO21</f>
        <v>2.9846153846153847</v>
      </c>
      <c r="BO21" s="279">
        <v>8.08</v>
      </c>
      <c r="BP21" s="7">
        <v>5.6</v>
      </c>
      <c r="BQ21" s="48">
        <v>25.4</v>
      </c>
      <c r="BR21" s="197">
        <v>4.5357142857142856</v>
      </c>
      <c r="BS21" s="80">
        <f t="shared" si="10"/>
        <v>42.400000000000006</v>
      </c>
      <c r="BT21" s="199">
        <v>87.1</v>
      </c>
      <c r="BU21" s="199" t="s">
        <v>121</v>
      </c>
      <c r="BV21" s="198">
        <v>2.2000000000000011</v>
      </c>
      <c r="BW21" s="198">
        <v>13.9</v>
      </c>
      <c r="BX21" s="198">
        <v>30.6</v>
      </c>
      <c r="BY21" s="198">
        <v>4.3</v>
      </c>
      <c r="BZ21" s="198">
        <v>11.8</v>
      </c>
      <c r="CA21" s="198">
        <v>1.6</v>
      </c>
      <c r="CB21" s="198">
        <v>41.9</v>
      </c>
      <c r="CC21" s="198">
        <v>5.8</v>
      </c>
      <c r="CD21" s="198">
        <v>0.6</v>
      </c>
      <c r="CE21" s="7"/>
      <c r="CF21" s="7"/>
      <c r="CG21" s="7"/>
      <c r="CH21" s="7"/>
      <c r="CI21" s="7"/>
      <c r="CJ21" s="7"/>
      <c r="CK21" s="7"/>
      <c r="CL21" s="45">
        <f t="shared" si="6"/>
        <v>2.5932203389830506</v>
      </c>
      <c r="CM21" s="7"/>
      <c r="CN21" s="7"/>
      <c r="CO21" s="618"/>
      <c r="CP21" s="13"/>
      <c r="CQ21" s="13"/>
      <c r="CR21" s="13"/>
      <c r="CS21" s="13"/>
      <c r="CT21" s="13"/>
      <c r="CU21" s="13"/>
      <c r="CV21" s="634"/>
      <c r="CW21" s="36"/>
      <c r="CX21" s="7"/>
      <c r="CY21" s="9" t="s">
        <v>453</v>
      </c>
      <c r="CZ21" s="9">
        <v>4</v>
      </c>
      <c r="DA21" s="9" t="s">
        <v>884</v>
      </c>
      <c r="DB21" s="9" t="s">
        <v>295</v>
      </c>
      <c r="DC21" s="35"/>
      <c r="DD21" s="35"/>
      <c r="DE21" s="945">
        <v>881.49046750000025</v>
      </c>
      <c r="DF21" s="945">
        <v>38.040723469999996</v>
      </c>
      <c r="DG21" s="945">
        <v>0</v>
      </c>
      <c r="DH21" s="945">
        <v>0</v>
      </c>
      <c r="DI21" s="243" t="s">
        <v>297</v>
      </c>
      <c r="DJ21" s="260" t="s">
        <v>128</v>
      </c>
      <c r="DK21" s="261">
        <v>2</v>
      </c>
      <c r="DL21" s="203" t="s">
        <v>511</v>
      </c>
      <c r="DM21" s="7"/>
      <c r="DN21" s="203">
        <v>0</v>
      </c>
      <c r="DO21" s="203">
        <v>1</v>
      </c>
      <c r="DP21" s="897">
        <v>43032</v>
      </c>
      <c r="DQ21" s="203">
        <v>1</v>
      </c>
      <c r="DR21" s="11">
        <v>3.7</v>
      </c>
      <c r="DS21" s="11">
        <v>4.2</v>
      </c>
      <c r="DT21" s="11">
        <v>496</v>
      </c>
      <c r="DU21" s="11">
        <v>12.7</v>
      </c>
      <c r="DV21" s="11">
        <v>87.3</v>
      </c>
      <c r="DW21" s="11" t="s">
        <v>38</v>
      </c>
      <c r="DX21" s="11" t="s">
        <v>38</v>
      </c>
      <c r="DY21" s="11" t="s">
        <v>38</v>
      </c>
      <c r="DZ21" s="11" t="s">
        <v>38</v>
      </c>
      <c r="EA21" s="11">
        <v>0</v>
      </c>
      <c r="EB21" s="7"/>
      <c r="EC21" s="205">
        <v>4</v>
      </c>
      <c r="ED21" s="203">
        <v>9</v>
      </c>
      <c r="EE21" s="203">
        <v>15</v>
      </c>
      <c r="EF21" s="203"/>
      <c r="EG21" s="203">
        <v>2</v>
      </c>
      <c r="EH21" s="203">
        <v>1</v>
      </c>
      <c r="EI21" s="203">
        <v>175</v>
      </c>
      <c r="EJ21" s="203">
        <v>95</v>
      </c>
      <c r="EK21" s="84">
        <f>EJ21/(EI21*EI21*0.01*0.01)</f>
        <v>31.020408163265305</v>
      </c>
      <c r="EL21" s="203">
        <v>1</v>
      </c>
      <c r="EM21" s="203" t="s">
        <v>38</v>
      </c>
      <c r="EN21" s="208" t="s">
        <v>38</v>
      </c>
      <c r="EO21" s="203" t="s">
        <v>38</v>
      </c>
      <c r="EP21" s="209" t="s">
        <v>38</v>
      </c>
      <c r="EQ21" s="104"/>
      <c r="ER21" s="951">
        <v>6264</v>
      </c>
      <c r="ES21" s="550"/>
      <c r="ET21" s="550"/>
      <c r="EU21" s="550"/>
      <c r="EV21" s="550"/>
      <c r="EW21" s="550"/>
      <c r="EX21" s="586"/>
      <c r="EY21" s="586"/>
      <c r="EZ21" s="550"/>
      <c r="FA21" s="550"/>
      <c r="FB21" s="550"/>
      <c r="FC21" s="550"/>
      <c r="FD21" s="586"/>
      <c r="FE21" s="586"/>
      <c r="FF21" s="586"/>
      <c r="FG21" s="974"/>
      <c r="FH21" s="974"/>
      <c r="FI21" s="981"/>
      <c r="FJ21" s="983">
        <v>496</v>
      </c>
      <c r="FK21" s="918" t="s">
        <v>743</v>
      </c>
      <c r="FL21" s="114" t="s">
        <v>1446</v>
      </c>
      <c r="FM21" s="7"/>
      <c r="FN21" s="216"/>
      <c r="FO21" s="114"/>
      <c r="FP21" s="157"/>
      <c r="FQ21" s="217"/>
      <c r="FR21" s="114"/>
      <c r="FS21" s="114"/>
      <c r="FT21" s="114"/>
      <c r="FU21" s="114"/>
      <c r="FV21" s="114"/>
      <c r="FW21" s="114"/>
      <c r="FX21" s="55"/>
      <c r="FY21" s="152"/>
      <c r="FZ21" s="213"/>
      <c r="GA21" s="214">
        <v>1.4345324945599998</v>
      </c>
      <c r="GB21" s="215"/>
      <c r="GC21" s="156"/>
      <c r="GD21" s="156"/>
      <c r="GE21" s="156"/>
      <c r="GF21" s="156"/>
      <c r="GG21" s="156"/>
      <c r="GH21" s="156"/>
      <c r="GI21" s="156"/>
      <c r="GJ21" s="156"/>
      <c r="GK21" s="156"/>
      <c r="GL21" s="156"/>
      <c r="GM21" s="156"/>
      <c r="GN21" s="156"/>
      <c r="GO21" s="156"/>
      <c r="GP21" s="156"/>
      <c r="GQ21" s="156"/>
      <c r="GR21" s="156"/>
      <c r="GS21" s="156"/>
      <c r="GT21" s="156"/>
      <c r="GU21" s="156"/>
      <c r="GV21" s="156"/>
      <c r="GW21" s="156"/>
      <c r="GX21" s="156"/>
      <c r="GY21" s="156"/>
      <c r="GZ21" s="156"/>
      <c r="HA21" s="156"/>
      <c r="HB21" s="156"/>
      <c r="HC21" s="156"/>
      <c r="HD21" s="156"/>
      <c r="HE21" s="156"/>
      <c r="HF21" s="156"/>
      <c r="HG21" s="156"/>
      <c r="HH21" s="156"/>
      <c r="HI21" s="156"/>
      <c r="HJ21" s="156"/>
      <c r="HK21" s="156"/>
      <c r="HL21" s="156"/>
      <c r="HM21" s="156"/>
      <c r="HN21" s="156"/>
      <c r="HO21" s="156"/>
      <c r="HP21" s="156"/>
      <c r="HQ21" s="156"/>
      <c r="HR21" s="156"/>
      <c r="HS21" s="156"/>
      <c r="HT21" s="156"/>
      <c r="HU21" s="156"/>
      <c r="HV21" s="156"/>
      <c r="HW21" s="156"/>
    </row>
    <row r="22" spans="1:231" x14ac:dyDescent="0.3">
      <c r="A22" s="7">
        <v>115</v>
      </c>
      <c r="B22" s="7">
        <f>COUNTIFS($D$3:D22,D22,$F$3:F22,F22)</f>
        <v>1</v>
      </c>
      <c r="C22" s="223">
        <v>6342</v>
      </c>
      <c r="D22" s="328" t="s">
        <v>534</v>
      </c>
      <c r="E22" s="20" t="s">
        <v>535</v>
      </c>
      <c r="F22" s="17">
        <v>401010450</v>
      </c>
      <c r="G22" s="11">
        <v>77</v>
      </c>
      <c r="H22" s="11" t="s">
        <v>536</v>
      </c>
      <c r="I22" s="18" t="s">
        <v>537</v>
      </c>
      <c r="J22" s="19" t="s">
        <v>35</v>
      </c>
      <c r="K22" s="55" t="s">
        <v>36</v>
      </c>
      <c r="L22" s="20">
        <v>21</v>
      </c>
      <c r="M22" s="20">
        <v>2</v>
      </c>
      <c r="N22" s="20"/>
      <c r="O22" s="20"/>
      <c r="P22" s="169" t="s">
        <v>538</v>
      </c>
      <c r="Q22" s="169"/>
      <c r="R22" s="796"/>
      <c r="S22" s="179" t="s">
        <v>127</v>
      </c>
      <c r="T22" s="180" t="s">
        <v>445</v>
      </c>
      <c r="U22" s="181" t="s">
        <v>446</v>
      </c>
      <c r="V22" s="180" t="s">
        <v>127</v>
      </c>
      <c r="W22" s="188" t="s">
        <v>501</v>
      </c>
      <c r="X22" s="180" t="s">
        <v>447</v>
      </c>
      <c r="Y22" s="180" t="s">
        <v>502</v>
      </c>
      <c r="Z22" s="182"/>
      <c r="AA22" s="20"/>
      <c r="AB22" s="224">
        <v>505</v>
      </c>
      <c r="AC22" s="225"/>
      <c r="AD22" s="225"/>
      <c r="AE22" s="225"/>
      <c r="AF22" s="225"/>
      <c r="AG22" s="271" t="s">
        <v>570</v>
      </c>
      <c r="AH22" s="557"/>
      <c r="AI22" s="9">
        <v>63.9</v>
      </c>
      <c r="AJ22" s="9">
        <v>13.1</v>
      </c>
      <c r="AK22" s="189">
        <v>8.3708999999999989</v>
      </c>
      <c r="AL22" s="9">
        <v>4935</v>
      </c>
      <c r="AM22" s="185">
        <v>1.41</v>
      </c>
      <c r="AN22" s="7">
        <v>6</v>
      </c>
      <c r="AO22" s="38">
        <v>85</v>
      </c>
      <c r="AP22" s="39">
        <v>9.99</v>
      </c>
      <c r="AQ22" s="40">
        <v>0.61</v>
      </c>
      <c r="AR22" s="41">
        <f t="shared" si="0"/>
        <v>95.6</v>
      </c>
      <c r="AS22" s="42">
        <f t="shared" si="1"/>
        <v>8.508508508508509</v>
      </c>
      <c r="AT22" s="43">
        <f t="shared" si="2"/>
        <v>5.1901901901901901</v>
      </c>
      <c r="AU22" s="44">
        <f t="shared" si="3"/>
        <v>8.018867924528303</v>
      </c>
      <c r="AV22" s="84">
        <v>77.91</v>
      </c>
      <c r="AW22" s="45">
        <f t="shared" si="4"/>
        <v>91.658823529411762</v>
      </c>
      <c r="AX22" s="46">
        <v>2.84</v>
      </c>
      <c r="AY22" s="45">
        <f t="shared" si="5"/>
        <v>3.3411764705882354</v>
      </c>
      <c r="AZ22" s="7">
        <v>43.2</v>
      </c>
      <c r="BA22" s="47" t="s">
        <v>121</v>
      </c>
      <c r="BB22" s="48">
        <v>0.05</v>
      </c>
      <c r="BC22" s="193">
        <v>1.5599999999999994</v>
      </c>
      <c r="BD22" s="80"/>
      <c r="BE22" s="7"/>
      <c r="BF22" s="7"/>
      <c r="BG22" s="7"/>
      <c r="BH22" s="7"/>
      <c r="BI22" s="48"/>
      <c r="BJ22" s="277">
        <v>49.4</v>
      </c>
      <c r="BK22" s="277">
        <v>50.6</v>
      </c>
      <c r="BL22" s="195">
        <v>0.97628458498023707</v>
      </c>
      <c r="BM22" s="306">
        <v>1.23</v>
      </c>
      <c r="BN22" s="80">
        <f>BM22*100/AO22</f>
        <v>1.4470588235294117</v>
      </c>
      <c r="BO22" s="279">
        <v>0.86</v>
      </c>
      <c r="BP22" s="7">
        <v>10.3</v>
      </c>
      <c r="BQ22" s="48">
        <v>19</v>
      </c>
      <c r="BR22" s="197">
        <v>1.8446601941747571</v>
      </c>
      <c r="BS22" s="80">
        <f t="shared" si="10"/>
        <v>39.9</v>
      </c>
      <c r="BT22" s="199">
        <v>88.1</v>
      </c>
      <c r="BU22" s="199" t="s">
        <v>121</v>
      </c>
      <c r="BV22" s="198">
        <v>1.3999999999999986</v>
      </c>
      <c r="BW22" s="484">
        <v>9.6999999999999993</v>
      </c>
      <c r="BX22" s="198">
        <v>17.2</v>
      </c>
      <c r="BY22" s="198">
        <v>1.7</v>
      </c>
      <c r="BZ22" s="198">
        <v>22.7</v>
      </c>
      <c r="CA22" s="198">
        <v>2.2000000000000002</v>
      </c>
      <c r="CB22" s="198">
        <v>45.8</v>
      </c>
      <c r="CC22" s="198">
        <v>4.4000000000000004</v>
      </c>
      <c r="CD22" s="198">
        <v>0.1</v>
      </c>
      <c r="CE22" s="7"/>
      <c r="CF22" s="7"/>
      <c r="CG22" s="7"/>
      <c r="CH22" s="7"/>
      <c r="CI22" s="7"/>
      <c r="CJ22" s="7"/>
      <c r="CK22" s="7"/>
      <c r="CL22" s="45">
        <f t="shared" si="6"/>
        <v>0.75770925110132159</v>
      </c>
      <c r="CM22" s="7"/>
      <c r="CN22" s="7"/>
      <c r="CO22" s="618"/>
      <c r="CP22" s="13"/>
      <c r="CQ22" s="13"/>
      <c r="CR22" s="13"/>
      <c r="CS22" s="13"/>
      <c r="CT22" s="13"/>
      <c r="CU22" s="13"/>
      <c r="CV22" s="634"/>
      <c r="CW22" s="36"/>
      <c r="CX22" s="7"/>
      <c r="CY22" s="9" t="s">
        <v>453</v>
      </c>
      <c r="CZ22" s="9">
        <v>4</v>
      </c>
      <c r="DA22" s="49" t="s">
        <v>295</v>
      </c>
      <c r="DB22" s="9" t="s">
        <v>295</v>
      </c>
      <c r="DC22" s="35"/>
      <c r="DD22" s="35"/>
      <c r="DE22" s="945">
        <v>669.4360012000011</v>
      </c>
      <c r="DF22" s="945">
        <v>81.82531628000001</v>
      </c>
      <c r="DG22" s="945">
        <v>0</v>
      </c>
      <c r="DH22" s="945">
        <v>0</v>
      </c>
      <c r="DI22" s="243" t="s">
        <v>297</v>
      </c>
      <c r="DJ22" s="308" t="s">
        <v>570</v>
      </c>
      <c r="DK22" s="245">
        <v>2</v>
      </c>
      <c r="DL22" s="212" t="s">
        <v>511</v>
      </c>
      <c r="DM22" s="212" t="s">
        <v>576</v>
      </c>
      <c r="DN22" s="212"/>
      <c r="DO22" s="212">
        <v>1</v>
      </c>
      <c r="DP22" s="249">
        <v>35431</v>
      </c>
      <c r="DQ22" s="212">
        <v>1</v>
      </c>
      <c r="DR22" s="11" t="s">
        <v>38</v>
      </c>
      <c r="DS22" s="11" t="s">
        <v>38</v>
      </c>
      <c r="DT22" s="11">
        <v>505</v>
      </c>
      <c r="DU22" s="11">
        <v>0.23</v>
      </c>
      <c r="DV22" s="11">
        <v>0.77</v>
      </c>
      <c r="DW22" s="11" t="s">
        <v>38</v>
      </c>
      <c r="DX22" s="11" t="s">
        <v>38</v>
      </c>
      <c r="DY22" s="11" t="s">
        <v>38</v>
      </c>
      <c r="DZ22" s="11" t="s">
        <v>38</v>
      </c>
      <c r="EA22" s="11">
        <v>0</v>
      </c>
      <c r="EB22" s="7"/>
      <c r="EC22" s="246">
        <v>4</v>
      </c>
      <c r="ED22" s="212" t="s">
        <v>577</v>
      </c>
      <c r="EE22" s="212">
        <v>21</v>
      </c>
      <c r="EF22" s="212">
        <v>20</v>
      </c>
      <c r="EG22" s="212">
        <v>2</v>
      </c>
      <c r="EH22" s="212">
        <v>1</v>
      </c>
      <c r="EI22" s="212" t="s">
        <v>38</v>
      </c>
      <c r="EJ22" s="212" t="s">
        <v>38</v>
      </c>
      <c r="EK22" s="309" t="s">
        <v>38</v>
      </c>
      <c r="EL22" s="212">
        <v>0</v>
      </c>
      <c r="EM22" s="212" t="s">
        <v>38</v>
      </c>
      <c r="EN22" s="247" t="s">
        <v>38</v>
      </c>
      <c r="EO22" s="212" t="s">
        <v>38</v>
      </c>
      <c r="EP22" s="248" t="s">
        <v>38</v>
      </c>
      <c r="EQ22" s="212" t="s">
        <v>38</v>
      </c>
      <c r="ER22" s="951">
        <v>6342</v>
      </c>
      <c r="ES22" s="550"/>
      <c r="ET22" s="550"/>
      <c r="EU22" s="550"/>
      <c r="EV22" s="550"/>
      <c r="EW22" s="550"/>
      <c r="EX22" s="586"/>
      <c r="EY22" s="586"/>
      <c r="EZ22" s="550"/>
      <c r="FA22" s="550"/>
      <c r="FB22" s="550"/>
      <c r="FC22" s="550"/>
      <c r="FD22" s="586"/>
      <c r="FE22" s="586"/>
      <c r="FF22" s="586"/>
      <c r="FG22" s="974"/>
      <c r="FH22" s="974"/>
      <c r="FI22" s="981"/>
      <c r="FJ22" s="983">
        <v>505</v>
      </c>
      <c r="FK22" s="931" t="s">
        <v>570</v>
      </c>
      <c r="FL22" s="114"/>
      <c r="FM22" s="7"/>
      <c r="FN22" s="216"/>
      <c r="FO22" s="114"/>
      <c r="FP22" s="157"/>
      <c r="FQ22" s="217"/>
      <c r="FR22" s="114"/>
      <c r="FS22" s="114"/>
      <c r="FT22" s="114"/>
      <c r="FU22" s="114"/>
      <c r="FV22" s="114"/>
      <c r="FW22" s="114"/>
      <c r="FX22" s="55"/>
      <c r="FY22" s="152"/>
      <c r="FZ22" s="213"/>
      <c r="GA22" s="214">
        <v>0.22157590060544002</v>
      </c>
      <c r="GB22" s="215"/>
      <c r="GC22" s="156"/>
      <c r="GD22" s="156"/>
      <c r="GE22" s="156"/>
      <c r="GF22" s="156"/>
      <c r="GG22" s="156"/>
      <c r="GH22" s="156"/>
      <c r="GI22" s="156"/>
      <c r="GJ22" s="156"/>
      <c r="GK22" s="156"/>
      <c r="GL22" s="156"/>
      <c r="GM22" s="156"/>
      <c r="GN22" s="156"/>
      <c r="GO22" s="156"/>
      <c r="GP22" s="156"/>
      <c r="GQ22" s="156"/>
      <c r="GR22" s="156"/>
      <c r="GS22" s="156"/>
      <c r="GT22" s="156"/>
      <c r="GU22" s="156"/>
      <c r="GV22" s="156"/>
      <c r="GW22" s="156"/>
      <c r="GX22" s="156"/>
      <c r="GY22" s="156"/>
      <c r="GZ22" s="156"/>
      <c r="HA22" s="156"/>
      <c r="HB22" s="156"/>
      <c r="HC22" s="156"/>
      <c r="HD22" s="156"/>
      <c r="HE22" s="156"/>
      <c r="HF22" s="156"/>
      <c r="HG22" s="156"/>
      <c r="HH22" s="156"/>
      <c r="HI22" s="156"/>
      <c r="HJ22" s="156"/>
      <c r="HK22" s="156"/>
      <c r="HL22" s="156"/>
      <c r="HM22" s="156"/>
      <c r="HN22" s="156"/>
      <c r="HO22" s="156"/>
      <c r="HP22" s="156"/>
      <c r="HQ22" s="156"/>
      <c r="HR22" s="156"/>
      <c r="HS22" s="156"/>
      <c r="HT22" s="156"/>
      <c r="HU22" s="156"/>
      <c r="HV22" s="156"/>
      <c r="HW22" s="156"/>
    </row>
    <row r="23" spans="1:231" x14ac:dyDescent="0.3">
      <c r="A23" s="550">
        <v>141</v>
      </c>
      <c r="B23" s="7">
        <f>COUNTIFS($D$3:D23,D23,$F$3:F23,F23)</f>
        <v>1</v>
      </c>
      <c r="C23" s="223">
        <v>6600</v>
      </c>
      <c r="D23" s="328" t="s">
        <v>642</v>
      </c>
      <c r="E23" s="20" t="s">
        <v>643</v>
      </c>
      <c r="F23" s="17">
        <v>7512135686</v>
      </c>
      <c r="G23" s="11">
        <v>42</v>
      </c>
      <c r="H23" s="11" t="s">
        <v>644</v>
      </c>
      <c r="I23" s="18" t="s">
        <v>562</v>
      </c>
      <c r="J23" s="19" t="s">
        <v>35</v>
      </c>
      <c r="K23" s="55" t="s">
        <v>36</v>
      </c>
      <c r="L23" s="20" t="s">
        <v>645</v>
      </c>
      <c r="M23" s="20">
        <v>2</v>
      </c>
      <c r="N23" s="20"/>
      <c r="O23" s="20"/>
      <c r="P23" s="169" t="s">
        <v>462</v>
      </c>
      <c r="Q23" s="169"/>
      <c r="R23" s="796"/>
      <c r="S23" s="179" t="s">
        <v>127</v>
      </c>
      <c r="T23" s="180" t="s">
        <v>447</v>
      </c>
      <c r="U23" s="181" t="s">
        <v>495</v>
      </c>
      <c r="V23" s="180" t="s">
        <v>447</v>
      </c>
      <c r="W23" s="188" t="s">
        <v>496</v>
      </c>
      <c r="X23" s="180" t="s">
        <v>447</v>
      </c>
      <c r="Y23" s="180" t="s">
        <v>497</v>
      </c>
      <c r="Z23" s="182"/>
      <c r="AA23" s="20"/>
      <c r="AB23" s="183">
        <v>327</v>
      </c>
      <c r="AC23" s="184"/>
      <c r="AD23" s="184"/>
      <c r="AE23" s="184"/>
      <c r="AF23" s="184"/>
      <c r="AG23" s="219" t="s">
        <v>444</v>
      </c>
      <c r="AH23" s="550" t="s">
        <v>694</v>
      </c>
      <c r="AI23" s="550">
        <v>9.91</v>
      </c>
      <c r="AJ23" s="550">
        <v>78.900000000000006</v>
      </c>
      <c r="AK23" s="579">
        <v>7.8189900000000012</v>
      </c>
      <c r="AL23" s="550">
        <v>25126</v>
      </c>
      <c r="AM23" s="580">
        <v>5.2896842105263158</v>
      </c>
      <c r="AN23" s="550">
        <v>4</v>
      </c>
      <c r="AO23" s="38">
        <v>80.2</v>
      </c>
      <c r="AP23" s="936">
        <v>9.6</v>
      </c>
      <c r="AQ23" s="559">
        <v>9.08</v>
      </c>
      <c r="AR23" s="41">
        <f t="shared" si="0"/>
        <v>98.88</v>
      </c>
      <c r="AS23" s="42">
        <f t="shared" si="1"/>
        <v>8.3541666666666679</v>
      </c>
      <c r="AT23" s="43">
        <f t="shared" si="2"/>
        <v>75.855833333333351</v>
      </c>
      <c r="AU23" s="44">
        <f t="shared" si="3"/>
        <v>4.2933618843683083</v>
      </c>
      <c r="AV23" s="581">
        <v>70.89</v>
      </c>
      <c r="AW23" s="45">
        <f t="shared" si="4"/>
        <v>88.391521197007478</v>
      </c>
      <c r="AX23" s="582">
        <v>5.3</v>
      </c>
      <c r="AY23" s="581">
        <f t="shared" si="5"/>
        <v>6.6084788029925186</v>
      </c>
      <c r="AZ23" s="550"/>
      <c r="BA23" s="47" t="s">
        <v>121</v>
      </c>
      <c r="BB23" s="48"/>
      <c r="BC23" s="1046">
        <v>5.2600000000000007</v>
      </c>
      <c r="BD23" s="1046"/>
      <c r="BE23" s="550"/>
      <c r="BF23" s="550"/>
      <c r="BG23" s="550"/>
      <c r="BH23" s="550"/>
      <c r="BI23" s="48"/>
      <c r="BJ23" s="565">
        <v>38.4</v>
      </c>
      <c r="BK23" s="565">
        <v>61.3</v>
      </c>
      <c r="BL23" s="938">
        <v>0.62642740619902126</v>
      </c>
      <c r="BM23" s="1047" t="s">
        <v>121</v>
      </c>
      <c r="BN23" s="7" t="s">
        <v>121</v>
      </c>
      <c r="BO23" s="565" t="s">
        <v>121</v>
      </c>
      <c r="BP23" s="550">
        <v>23.7</v>
      </c>
      <c r="BQ23" s="48">
        <v>34.6</v>
      </c>
      <c r="BR23" s="1048">
        <v>1.4599156118143461</v>
      </c>
      <c r="BS23" s="561">
        <f t="shared" si="10"/>
        <v>32.700000000000003</v>
      </c>
      <c r="BT23" s="562">
        <v>87.1</v>
      </c>
      <c r="BU23" s="562" t="s">
        <v>121</v>
      </c>
      <c r="BV23" s="562">
        <f>100-BT23</f>
        <v>12.900000000000006</v>
      </c>
      <c r="BW23" s="561">
        <f>BY23+CA23+CC23</f>
        <v>9.4079999999999995</v>
      </c>
      <c r="BX23" s="562">
        <v>20.100000000000001</v>
      </c>
      <c r="BY23" s="564">
        <f>BX23*AP23/100</f>
        <v>1.9296</v>
      </c>
      <c r="BZ23" s="562">
        <v>12.6</v>
      </c>
      <c r="CA23" s="564">
        <f>BZ23*AP23/100</f>
        <v>1.2096</v>
      </c>
      <c r="CB23" s="562">
        <v>65.3</v>
      </c>
      <c r="CC23" s="564">
        <f>CB23*AP23/100</f>
        <v>6.2687999999999997</v>
      </c>
      <c r="CD23" s="562"/>
      <c r="CE23" s="1047">
        <v>100</v>
      </c>
      <c r="CF23" s="1050"/>
      <c r="CG23" s="1047">
        <v>99.8</v>
      </c>
      <c r="CH23" s="1047"/>
      <c r="CI23" s="1047">
        <v>79.099999999999994</v>
      </c>
      <c r="CJ23" s="1047">
        <v>86.3</v>
      </c>
      <c r="CK23" s="1047"/>
      <c r="CL23" s="45">
        <f t="shared" si="6"/>
        <v>1.5952380952380953</v>
      </c>
      <c r="CM23" s="550"/>
      <c r="CN23" s="550"/>
      <c r="CO23" s="618"/>
      <c r="CP23" s="551"/>
      <c r="CQ23" s="551"/>
      <c r="CR23" s="551"/>
      <c r="CS23" s="551"/>
      <c r="CT23" s="551"/>
      <c r="CU23" s="551"/>
      <c r="CV23" s="551"/>
      <c r="CW23" s="36"/>
      <c r="CX23" s="550"/>
      <c r="CY23" s="565" t="s">
        <v>506</v>
      </c>
      <c r="CZ23" s="565" t="s">
        <v>525</v>
      </c>
      <c r="DA23" s="569" t="s">
        <v>295</v>
      </c>
      <c r="DB23" s="565" t="s">
        <v>295</v>
      </c>
      <c r="DC23" s="552"/>
      <c r="DD23" s="552"/>
      <c r="DE23" s="945"/>
      <c r="DF23" s="945"/>
      <c r="DG23" s="945"/>
      <c r="DH23" s="945"/>
      <c r="DI23" s="243" t="s">
        <v>297</v>
      </c>
      <c r="DJ23" s="1051" t="s">
        <v>444</v>
      </c>
      <c r="DK23" s="1052">
        <v>2</v>
      </c>
      <c r="DL23" s="926" t="s">
        <v>703</v>
      </c>
      <c r="DM23" s="212" t="s">
        <v>703</v>
      </c>
      <c r="DN23" s="926"/>
      <c r="DO23" s="926">
        <v>0</v>
      </c>
      <c r="DP23" s="1053" t="s">
        <v>38</v>
      </c>
      <c r="DQ23" s="926" t="s">
        <v>38</v>
      </c>
      <c r="DR23" s="11" t="s">
        <v>38</v>
      </c>
      <c r="DS23" s="11" t="s">
        <v>38</v>
      </c>
      <c r="DT23" s="11">
        <v>327</v>
      </c>
      <c r="DU23" s="11">
        <v>9.8000000000000004E-2</v>
      </c>
      <c r="DV23" s="11">
        <v>0.90200000000000002</v>
      </c>
      <c r="DW23" s="11" t="s">
        <v>38</v>
      </c>
      <c r="DX23" s="11" t="s">
        <v>38</v>
      </c>
      <c r="DY23" s="11" t="s">
        <v>38</v>
      </c>
      <c r="DZ23" s="11" t="s">
        <v>38</v>
      </c>
      <c r="EA23" s="11">
        <v>0</v>
      </c>
      <c r="EB23" s="550"/>
      <c r="EC23" s="1054" t="s">
        <v>525</v>
      </c>
      <c r="ED23" s="926">
        <v>2</v>
      </c>
      <c r="EE23" s="926" t="s">
        <v>645</v>
      </c>
      <c r="EF23" s="926">
        <v>25</v>
      </c>
      <c r="EG23" s="926">
        <v>3</v>
      </c>
      <c r="EH23" s="926">
        <v>1</v>
      </c>
      <c r="EI23" s="926">
        <v>173</v>
      </c>
      <c r="EJ23" s="926">
        <v>90</v>
      </c>
      <c r="EK23" s="84">
        <f>EJ23/(EI23*EI23*0.01*0.01)</f>
        <v>30.071168431955627</v>
      </c>
      <c r="EL23" s="926">
        <v>2</v>
      </c>
      <c r="EM23" s="926" t="s">
        <v>38</v>
      </c>
      <c r="EN23" s="1056">
        <v>0</v>
      </c>
      <c r="EO23" s="926">
        <v>0</v>
      </c>
      <c r="EP23" s="248">
        <v>3</v>
      </c>
      <c r="EQ23" s="1053">
        <v>42907</v>
      </c>
      <c r="ER23" s="951">
        <v>6600</v>
      </c>
      <c r="ES23" s="550"/>
      <c r="ET23" s="550"/>
      <c r="EU23" s="550"/>
      <c r="EV23" s="550"/>
      <c r="EW23" s="550"/>
      <c r="EX23" s="586"/>
      <c r="EY23" s="586"/>
      <c r="EZ23" s="550"/>
      <c r="FA23" s="550"/>
      <c r="FB23" s="550"/>
      <c r="FC23" s="550"/>
      <c r="FD23" s="586"/>
      <c r="FE23" s="586"/>
      <c r="FF23" s="586"/>
      <c r="FG23" s="974"/>
      <c r="FH23" s="974"/>
      <c r="FI23" s="981"/>
      <c r="FJ23" s="982">
        <v>327</v>
      </c>
      <c r="FK23" s="553" t="s">
        <v>444</v>
      </c>
      <c r="FL23" s="7" t="s">
        <v>694</v>
      </c>
      <c r="FM23" s="7"/>
      <c r="FN23" s="593"/>
      <c r="FO23" s="557"/>
      <c r="FP23" s="594"/>
      <c r="FQ23" s="592"/>
      <c r="FR23" s="557"/>
      <c r="FS23" s="557"/>
      <c r="FT23" s="557"/>
      <c r="FU23" s="557"/>
      <c r="FV23" s="557"/>
      <c r="FW23" s="557"/>
      <c r="FX23" s="55"/>
      <c r="FY23" s="152"/>
      <c r="FZ23" s="213"/>
      <c r="GA23" s="11"/>
      <c r="GB23" s="215"/>
      <c r="GC23" s="156"/>
      <c r="GD23" s="156"/>
      <c r="GE23" s="156"/>
      <c r="GF23" s="156"/>
      <c r="GG23" s="156"/>
      <c r="GH23" s="156"/>
      <c r="GI23" s="156"/>
      <c r="GJ23" s="156"/>
      <c r="GK23" s="156"/>
      <c r="GL23" s="156"/>
      <c r="GM23" s="156"/>
      <c r="GN23" s="156"/>
      <c r="GO23" s="156"/>
      <c r="GP23" s="156"/>
      <c r="GQ23" s="156"/>
      <c r="GR23" s="156"/>
      <c r="GS23" s="156"/>
      <c r="GT23" s="156"/>
      <c r="GU23" s="156"/>
      <c r="GV23" s="156"/>
      <c r="GW23" s="156"/>
      <c r="GX23" s="156"/>
      <c r="GY23" s="156"/>
      <c r="GZ23" s="156"/>
      <c r="HA23" s="156"/>
      <c r="HB23" s="156"/>
      <c r="HC23" s="156"/>
      <c r="HD23" s="156"/>
      <c r="HE23" s="156"/>
      <c r="HF23" s="156"/>
      <c r="HG23" s="156"/>
      <c r="HH23" s="156"/>
      <c r="HI23" s="156"/>
      <c r="HJ23" s="156"/>
      <c r="HK23" s="156"/>
      <c r="HL23" s="156"/>
      <c r="HM23" s="156"/>
      <c r="HN23" s="156"/>
      <c r="HO23" s="156"/>
      <c r="HP23" s="156"/>
      <c r="HQ23" s="156"/>
      <c r="HR23" s="156"/>
      <c r="HS23" s="156"/>
      <c r="HT23" s="156"/>
      <c r="HU23" s="156"/>
      <c r="HV23" s="156"/>
      <c r="HW23" s="156"/>
    </row>
    <row r="24" spans="1:231" x14ac:dyDescent="0.3">
      <c r="A24" s="7">
        <v>152</v>
      </c>
      <c r="B24" s="7">
        <f>COUNTIFS($D$3:D24,D24,$F$3:F24,F24)</f>
        <v>1</v>
      </c>
      <c r="C24" s="334">
        <v>6644</v>
      </c>
      <c r="D24" s="335" t="s">
        <v>837</v>
      </c>
      <c r="E24" s="336" t="s">
        <v>530</v>
      </c>
      <c r="F24" s="17">
        <v>445220491</v>
      </c>
      <c r="G24" s="11">
        <v>73</v>
      </c>
      <c r="H24" s="11" t="s">
        <v>838</v>
      </c>
      <c r="I24" s="18" t="s">
        <v>786</v>
      </c>
      <c r="J24" s="291" t="s">
        <v>839</v>
      </c>
      <c r="K24" s="55" t="s">
        <v>36</v>
      </c>
      <c r="L24" s="20">
        <v>7</v>
      </c>
      <c r="M24" s="20">
        <v>9</v>
      </c>
      <c r="N24" s="20"/>
      <c r="O24" s="20"/>
      <c r="P24" s="169" t="s">
        <v>726</v>
      </c>
      <c r="Q24" s="169"/>
      <c r="R24" s="796"/>
      <c r="S24" s="179" t="s">
        <v>127</v>
      </c>
      <c r="T24" s="180" t="s">
        <v>447</v>
      </c>
      <c r="U24" s="181" t="s">
        <v>495</v>
      </c>
      <c r="V24" s="180" t="s">
        <v>447</v>
      </c>
      <c r="W24" s="188" t="s">
        <v>496</v>
      </c>
      <c r="X24" s="180" t="s">
        <v>447</v>
      </c>
      <c r="Y24" s="180" t="s">
        <v>497</v>
      </c>
      <c r="Z24" s="182"/>
      <c r="AA24" s="20"/>
      <c r="AB24" s="183">
        <v>169</v>
      </c>
      <c r="AC24" s="184"/>
      <c r="AD24" s="184"/>
      <c r="AE24" s="184"/>
      <c r="AF24" s="184"/>
      <c r="AG24" s="219" t="s">
        <v>845</v>
      </c>
      <c r="AH24" s="557" t="s">
        <v>846</v>
      </c>
      <c r="AI24" s="7">
        <v>46.3</v>
      </c>
      <c r="AJ24" s="7">
        <v>33.6</v>
      </c>
      <c r="AK24" s="189">
        <v>15.556800000000001</v>
      </c>
      <c r="AL24" s="7">
        <v>33470</v>
      </c>
      <c r="AM24" s="185">
        <v>19.125714285714285</v>
      </c>
      <c r="AN24" s="7">
        <v>4</v>
      </c>
      <c r="AO24" s="38">
        <v>71.400000000000006</v>
      </c>
      <c r="AP24" s="39">
        <v>0.93</v>
      </c>
      <c r="AQ24" s="40">
        <v>27.5</v>
      </c>
      <c r="AR24" s="41">
        <f t="shared" si="0"/>
        <v>99.830000000000013</v>
      </c>
      <c r="AS24" s="42">
        <f t="shared" si="1"/>
        <v>76.774193548387103</v>
      </c>
      <c r="AT24" s="43">
        <f t="shared" si="2"/>
        <v>2111.2903225806454</v>
      </c>
      <c r="AU24" s="44">
        <f t="shared" si="3"/>
        <v>2.5114315863524448</v>
      </c>
      <c r="AV24" s="45">
        <v>66.03</v>
      </c>
      <c r="AW24" s="45">
        <f t="shared" si="4"/>
        <v>92.47899159663865</v>
      </c>
      <c r="AX24" s="46">
        <v>1.8</v>
      </c>
      <c r="AY24" s="84">
        <f t="shared" si="5"/>
        <v>2.5210084033613445</v>
      </c>
      <c r="AZ24" s="9" t="s">
        <v>121</v>
      </c>
      <c r="BA24" s="47" t="s">
        <v>121</v>
      </c>
      <c r="BB24" s="192">
        <v>8.5000000000000006E-2</v>
      </c>
      <c r="BC24" s="193">
        <v>3.080000000000001</v>
      </c>
      <c r="BD24" s="80"/>
      <c r="BE24" s="7"/>
      <c r="BF24" s="7"/>
      <c r="BG24" s="7"/>
      <c r="BH24" s="7"/>
      <c r="BI24" s="48"/>
      <c r="BJ24" s="9">
        <v>61.3</v>
      </c>
      <c r="BK24" s="9">
        <v>38.5</v>
      </c>
      <c r="BL24" s="195">
        <v>1.5922077922077922</v>
      </c>
      <c r="BM24" s="82" t="s">
        <v>121</v>
      </c>
      <c r="BN24" s="7" t="s">
        <v>121</v>
      </c>
      <c r="BO24" s="9" t="s">
        <v>121</v>
      </c>
      <c r="BP24" s="7">
        <v>5.59</v>
      </c>
      <c r="BQ24" s="48">
        <v>8.27</v>
      </c>
      <c r="BR24" s="197">
        <v>1.4794275491949911</v>
      </c>
      <c r="BS24" s="80">
        <f t="shared" si="10"/>
        <v>19.399999999999999</v>
      </c>
      <c r="BT24" s="198">
        <v>83.5</v>
      </c>
      <c r="BU24" s="199" t="s">
        <v>121</v>
      </c>
      <c r="BV24" s="198">
        <v>9.9999999999999978E-2</v>
      </c>
      <c r="BW24" s="484">
        <v>0.7</v>
      </c>
      <c r="BX24" s="198">
        <v>4.5999999999999996</v>
      </c>
      <c r="BY24" s="198">
        <v>0</v>
      </c>
      <c r="BZ24" s="198">
        <v>14.8</v>
      </c>
      <c r="CA24" s="198">
        <v>0.1</v>
      </c>
      <c r="CB24" s="198">
        <v>63.9</v>
      </c>
      <c r="CC24" s="198">
        <v>0.5</v>
      </c>
      <c r="CD24" s="198">
        <v>0</v>
      </c>
      <c r="CE24" s="82"/>
      <c r="CF24" s="82"/>
      <c r="CG24" s="82"/>
      <c r="CH24" s="82"/>
      <c r="CI24" s="82"/>
      <c r="CJ24" s="82"/>
      <c r="CK24" s="82"/>
      <c r="CL24" s="45">
        <f t="shared" si="6"/>
        <v>0.31081081081081074</v>
      </c>
      <c r="CM24" s="7"/>
      <c r="CN24" s="7"/>
      <c r="CO24" s="618"/>
      <c r="CP24" s="13"/>
      <c r="CQ24" s="13"/>
      <c r="CR24" s="13"/>
      <c r="CS24" s="13"/>
      <c r="CT24" s="13"/>
      <c r="CU24" s="13"/>
      <c r="CV24" s="634"/>
      <c r="CW24" s="36"/>
      <c r="CX24" s="7"/>
      <c r="CY24" s="9" t="s">
        <v>453</v>
      </c>
      <c r="CZ24" s="9">
        <v>4</v>
      </c>
      <c r="DA24" s="9" t="s">
        <v>18</v>
      </c>
      <c r="DB24" s="49" t="s">
        <v>18</v>
      </c>
      <c r="DC24" s="35"/>
      <c r="DD24" s="35"/>
      <c r="DE24" s="945"/>
      <c r="DF24" s="945"/>
      <c r="DG24" s="945"/>
      <c r="DH24" s="945"/>
      <c r="DI24" s="202" t="s">
        <v>294</v>
      </c>
      <c r="DJ24" s="244" t="s">
        <v>845</v>
      </c>
      <c r="DK24" s="245">
        <v>1</v>
      </c>
      <c r="DL24" s="212" t="s">
        <v>850</v>
      </c>
      <c r="DM24" s="212" t="s">
        <v>576</v>
      </c>
      <c r="DN24" s="212"/>
      <c r="DO24" s="212">
        <v>1</v>
      </c>
      <c r="DP24" s="249">
        <v>40891</v>
      </c>
      <c r="DQ24" s="212">
        <v>0</v>
      </c>
      <c r="DR24" s="11">
        <v>0.6</v>
      </c>
      <c r="DS24" s="11">
        <v>5</v>
      </c>
      <c r="DT24" s="11">
        <v>169</v>
      </c>
      <c r="DU24" s="11">
        <v>0.50900000000000001</v>
      </c>
      <c r="DV24" s="11">
        <v>0.49099999999999999</v>
      </c>
      <c r="DW24" s="11" t="s">
        <v>38</v>
      </c>
      <c r="DX24" s="11" t="s">
        <v>38</v>
      </c>
      <c r="DY24" s="11" t="s">
        <v>38</v>
      </c>
      <c r="DZ24" s="11" t="s">
        <v>38</v>
      </c>
      <c r="EA24" s="11">
        <v>0</v>
      </c>
      <c r="EB24" s="7"/>
      <c r="EC24" s="246">
        <v>4</v>
      </c>
      <c r="ED24" s="212">
        <v>9</v>
      </c>
      <c r="EE24" s="212">
        <v>7</v>
      </c>
      <c r="EF24" s="212">
        <v>10</v>
      </c>
      <c r="EG24" s="212">
        <v>3</v>
      </c>
      <c r="EH24" s="212">
        <v>0</v>
      </c>
      <c r="EI24" s="212">
        <v>155</v>
      </c>
      <c r="EJ24" s="212">
        <v>60</v>
      </c>
      <c r="EK24" s="84">
        <f>EJ24/(EI24*EI24*0.01*0.01)</f>
        <v>24.973985431841832</v>
      </c>
      <c r="EL24" s="212">
        <v>2</v>
      </c>
      <c r="EM24" s="249">
        <v>42894</v>
      </c>
      <c r="EN24" s="247" t="s">
        <v>38</v>
      </c>
      <c r="EO24" s="212" t="s">
        <v>38</v>
      </c>
      <c r="EP24" s="248" t="s">
        <v>38</v>
      </c>
      <c r="EQ24" s="212" t="s">
        <v>38</v>
      </c>
      <c r="ER24" s="951">
        <v>6644</v>
      </c>
      <c r="ES24" s="550"/>
      <c r="ET24" s="550"/>
      <c r="EU24" s="550"/>
      <c r="EV24" s="550"/>
      <c r="EW24" s="550"/>
      <c r="EX24" s="586"/>
      <c r="EY24" s="586"/>
      <c r="EZ24" s="550"/>
      <c r="FA24" s="550"/>
      <c r="FB24" s="550"/>
      <c r="FC24" s="550"/>
      <c r="FD24" s="586"/>
      <c r="FE24" s="586"/>
      <c r="FF24" s="586"/>
      <c r="FG24" s="974"/>
      <c r="FH24" s="974"/>
      <c r="FI24" s="981"/>
      <c r="FJ24" s="982">
        <v>169</v>
      </c>
      <c r="FK24" s="553" t="s">
        <v>845</v>
      </c>
      <c r="FL24" s="114" t="s">
        <v>846</v>
      </c>
      <c r="FM24" s="7"/>
      <c r="FN24" s="216"/>
      <c r="FO24" s="114"/>
      <c r="FP24" s="157"/>
      <c r="FQ24" s="217"/>
      <c r="FR24" s="114"/>
      <c r="FS24" s="114"/>
      <c r="FT24" s="114"/>
      <c r="FU24" s="114"/>
      <c r="FV24" s="114"/>
      <c r="FW24" s="114"/>
      <c r="FX24" s="55"/>
      <c r="FY24" s="152"/>
      <c r="FZ24" s="213"/>
      <c r="GA24" s="11"/>
      <c r="GB24" s="215"/>
      <c r="GC24" s="156"/>
      <c r="GD24" s="156"/>
      <c r="GE24" s="156"/>
      <c r="GF24" s="156"/>
      <c r="GG24" s="156"/>
      <c r="GH24" s="156"/>
      <c r="GI24" s="156"/>
      <c r="GJ24" s="156"/>
      <c r="GK24" s="156"/>
      <c r="GL24" s="156"/>
      <c r="GM24" s="156"/>
      <c r="GN24" s="156"/>
      <c r="GO24" s="156"/>
      <c r="GP24" s="156"/>
      <c r="GQ24" s="156"/>
      <c r="GR24" s="156"/>
      <c r="GS24" s="156"/>
      <c r="GT24" s="156"/>
      <c r="GU24" s="156"/>
      <c r="GV24" s="156"/>
      <c r="GW24" s="156"/>
      <c r="GX24" s="156"/>
      <c r="GY24" s="156"/>
      <c r="GZ24" s="156"/>
      <c r="HA24" s="156"/>
      <c r="HB24" s="156"/>
      <c r="HC24" s="156"/>
      <c r="HD24" s="156"/>
      <c r="HE24" s="156"/>
      <c r="HF24" s="156"/>
      <c r="HG24" s="156"/>
      <c r="HH24" s="156"/>
      <c r="HI24" s="156"/>
      <c r="HJ24" s="156"/>
      <c r="HK24" s="156"/>
      <c r="HL24" s="156"/>
      <c r="HM24" s="156"/>
      <c r="HN24" s="156"/>
      <c r="HO24" s="156"/>
      <c r="HP24" s="156"/>
      <c r="HQ24" s="156"/>
      <c r="HR24" s="156"/>
      <c r="HS24" s="156"/>
      <c r="HT24" s="156"/>
      <c r="HU24" s="156"/>
      <c r="HV24" s="156"/>
      <c r="HW24" s="156"/>
    </row>
    <row r="25" spans="1:231" x14ac:dyDescent="0.3">
      <c r="A25" s="7">
        <v>163</v>
      </c>
      <c r="B25" s="7">
        <f>COUNTIFS($D$3:D25,D25,$F$3:F25,F25)</f>
        <v>1</v>
      </c>
      <c r="C25" s="223">
        <v>6703</v>
      </c>
      <c r="D25" s="328" t="s">
        <v>1549</v>
      </c>
      <c r="E25" s="20" t="s">
        <v>530</v>
      </c>
      <c r="F25" s="17">
        <v>6054171002</v>
      </c>
      <c r="G25" s="11">
        <v>57</v>
      </c>
      <c r="H25" s="11" t="s">
        <v>942</v>
      </c>
      <c r="I25" s="18" t="s">
        <v>1550</v>
      </c>
      <c r="J25" s="19" t="s">
        <v>35</v>
      </c>
      <c r="K25" s="55" t="s">
        <v>36</v>
      </c>
      <c r="L25" s="20">
        <v>10</v>
      </c>
      <c r="M25" s="20">
        <v>1</v>
      </c>
      <c r="N25" s="20"/>
      <c r="O25" s="20"/>
      <c r="P25" s="169" t="s">
        <v>726</v>
      </c>
      <c r="Q25" s="169"/>
      <c r="R25" s="796"/>
      <c r="S25" s="50" t="s">
        <v>959</v>
      </c>
      <c r="T25" s="51" t="s">
        <v>447</v>
      </c>
      <c r="U25" s="318" t="s">
        <v>495</v>
      </c>
      <c r="V25" s="51" t="s">
        <v>447</v>
      </c>
      <c r="W25" s="268" t="s">
        <v>496</v>
      </c>
      <c r="X25" s="51" t="s">
        <v>447</v>
      </c>
      <c r="Y25" s="51" t="s">
        <v>124</v>
      </c>
      <c r="Z25" s="269"/>
      <c r="AA25" s="270"/>
      <c r="AB25" s="224">
        <v>5236</v>
      </c>
      <c r="AC25" s="225"/>
      <c r="AD25" s="225"/>
      <c r="AE25" s="225"/>
      <c r="AF25" s="225"/>
      <c r="AG25" s="319" t="s">
        <v>444</v>
      </c>
      <c r="AH25" s="319" t="s">
        <v>960</v>
      </c>
      <c r="AI25" s="7">
        <v>95.6</v>
      </c>
      <c r="AJ25" s="7">
        <v>44.3</v>
      </c>
      <c r="AK25" s="189">
        <v>42.3508</v>
      </c>
      <c r="AL25" s="7">
        <v>21384</v>
      </c>
      <c r="AM25" s="185">
        <v>6.4151999999999996</v>
      </c>
      <c r="AN25" s="7">
        <v>3</v>
      </c>
      <c r="AO25" s="38">
        <v>60.4</v>
      </c>
      <c r="AP25" s="39">
        <v>18.600000000000001</v>
      </c>
      <c r="AQ25" s="40">
        <v>19.7</v>
      </c>
      <c r="AR25" s="41">
        <f t="shared" si="0"/>
        <v>98.7</v>
      </c>
      <c r="AS25" s="42">
        <f t="shared" si="1"/>
        <v>3.247311827956989</v>
      </c>
      <c r="AT25" s="43">
        <f t="shared" si="2"/>
        <v>63.972043010752678</v>
      </c>
      <c r="AU25" s="44">
        <f t="shared" si="3"/>
        <v>1.5770234986945171</v>
      </c>
      <c r="AV25" s="45">
        <v>56.98</v>
      </c>
      <c r="AW25" s="45">
        <f t="shared" si="4"/>
        <v>94.337748344370866</v>
      </c>
      <c r="AX25" s="46">
        <v>0.4</v>
      </c>
      <c r="AY25" s="84">
        <f t="shared" si="5"/>
        <v>0.66225165562913912</v>
      </c>
      <c r="AZ25" s="7"/>
      <c r="BA25" s="47" t="s">
        <v>121</v>
      </c>
      <c r="BB25" s="48"/>
      <c r="BC25" s="193">
        <v>0.42000000000000026</v>
      </c>
      <c r="BD25" s="193"/>
      <c r="BE25" s="7"/>
      <c r="BF25" s="7"/>
      <c r="BG25" s="7"/>
      <c r="BH25" s="7"/>
      <c r="BI25" s="48"/>
      <c r="BJ25" s="9">
        <v>45.3</v>
      </c>
      <c r="BK25" s="9">
        <v>54.4</v>
      </c>
      <c r="BL25" s="195">
        <v>0.83272058823529405</v>
      </c>
      <c r="BM25" s="82" t="s">
        <v>121</v>
      </c>
      <c r="BN25" s="7" t="s">
        <v>121</v>
      </c>
      <c r="BO25" s="9" t="s">
        <v>121</v>
      </c>
      <c r="BP25" s="7">
        <v>23.8</v>
      </c>
      <c r="BQ25" s="48">
        <v>32.9</v>
      </c>
      <c r="BR25" s="197">
        <v>1.3823529411764706</v>
      </c>
      <c r="BS25" s="80">
        <f t="shared" si="10"/>
        <v>20.080000000000002</v>
      </c>
      <c r="BT25" s="199">
        <v>90.7</v>
      </c>
      <c r="BU25" s="199" t="s">
        <v>121</v>
      </c>
      <c r="BV25" s="199">
        <f t="shared" ref="BV25:BV36" si="11">100-BT25</f>
        <v>9.2999999999999972</v>
      </c>
      <c r="BW25" s="561">
        <f t="shared" ref="BW25:BW35" si="12">BY25+CA25+CC25</f>
        <v>18.521880000000003</v>
      </c>
      <c r="BX25" s="199">
        <v>2.48</v>
      </c>
      <c r="BY25" s="84">
        <f t="shared" ref="BY25:BY36" si="13">BX25*AP25/100</f>
        <v>0.46128000000000002</v>
      </c>
      <c r="BZ25" s="199">
        <v>17.600000000000001</v>
      </c>
      <c r="CA25" s="84">
        <f t="shared" ref="CA25:CA36" si="14">BZ25*AP25/100</f>
        <v>3.2736000000000005</v>
      </c>
      <c r="CB25" s="199">
        <v>79.5</v>
      </c>
      <c r="CC25" s="84">
        <f t="shared" ref="CC25:CC36" si="15">CB25*AP25/100</f>
        <v>14.787000000000001</v>
      </c>
      <c r="CD25" s="306"/>
      <c r="CE25" s="82">
        <v>100</v>
      </c>
      <c r="CF25" s="240"/>
      <c r="CG25" s="82">
        <v>96.1</v>
      </c>
      <c r="CH25" s="82"/>
      <c r="CI25" s="82">
        <v>50.6</v>
      </c>
      <c r="CJ25" s="82">
        <v>59.9</v>
      </c>
      <c r="CK25" s="82"/>
      <c r="CL25" s="45">
        <f t="shared" si="6"/>
        <v>0.1409090909090909</v>
      </c>
      <c r="CM25" s="7"/>
      <c r="CN25" s="7"/>
      <c r="CO25" s="618"/>
      <c r="CP25" s="13"/>
      <c r="CQ25" s="13"/>
      <c r="CR25" s="13"/>
      <c r="CS25" s="13"/>
      <c r="CT25" s="13"/>
      <c r="CU25" s="13"/>
      <c r="CV25" s="13"/>
      <c r="CW25" s="36"/>
      <c r="CX25" s="7"/>
      <c r="CY25" s="9" t="s">
        <v>510</v>
      </c>
      <c r="CZ25" s="9">
        <v>3</v>
      </c>
      <c r="DA25" s="9" t="s">
        <v>18</v>
      </c>
      <c r="DB25" s="49" t="s">
        <v>18</v>
      </c>
      <c r="DC25" s="35"/>
      <c r="DD25" s="35"/>
      <c r="DE25" s="945"/>
      <c r="DF25" s="945"/>
      <c r="DG25" s="945"/>
      <c r="DH25" s="945"/>
      <c r="DI25" s="202" t="s">
        <v>294</v>
      </c>
      <c r="DJ25" s="244" t="s">
        <v>444</v>
      </c>
      <c r="DK25" s="245">
        <v>2</v>
      </c>
      <c r="DL25" s="212" t="s">
        <v>511</v>
      </c>
      <c r="DM25" s="212" t="s">
        <v>511</v>
      </c>
      <c r="DN25" s="212"/>
      <c r="DO25" s="212">
        <v>0</v>
      </c>
      <c r="DP25" s="249" t="s">
        <v>38</v>
      </c>
      <c r="DQ25" s="212" t="s">
        <v>38</v>
      </c>
      <c r="DR25" s="11" t="s">
        <v>38</v>
      </c>
      <c r="DS25" s="11" t="s">
        <v>38</v>
      </c>
      <c r="DT25" s="11">
        <v>2564</v>
      </c>
      <c r="DU25" s="11">
        <v>0.18099999999999999</v>
      </c>
      <c r="DV25" s="11">
        <v>0.81899999999999995</v>
      </c>
      <c r="DW25" s="11">
        <v>5.8</v>
      </c>
      <c r="DX25" s="11" t="s">
        <v>38</v>
      </c>
      <c r="DY25" s="11" t="s">
        <v>38</v>
      </c>
      <c r="DZ25" s="11">
        <v>3.09</v>
      </c>
      <c r="EA25" s="11">
        <v>0</v>
      </c>
      <c r="EB25" s="9" t="s">
        <v>704</v>
      </c>
      <c r="EC25" s="246">
        <v>3</v>
      </c>
      <c r="ED25" s="212">
        <v>1</v>
      </c>
      <c r="EE25" s="212">
        <v>10</v>
      </c>
      <c r="EF25" s="212">
        <v>25</v>
      </c>
      <c r="EG25" s="212">
        <v>3</v>
      </c>
      <c r="EH25" s="212">
        <v>1</v>
      </c>
      <c r="EI25" s="212" t="s">
        <v>38</v>
      </c>
      <c r="EJ25" s="212" t="s">
        <v>38</v>
      </c>
      <c r="EK25" s="309" t="s">
        <v>38</v>
      </c>
      <c r="EL25" s="212">
        <v>0</v>
      </c>
      <c r="EM25" s="212" t="s">
        <v>38</v>
      </c>
      <c r="EN25" s="247">
        <v>1</v>
      </c>
      <c r="EO25" s="212">
        <v>1</v>
      </c>
      <c r="EP25" s="248" t="s">
        <v>38</v>
      </c>
      <c r="EQ25" s="212" t="s">
        <v>38</v>
      </c>
      <c r="ER25" s="951">
        <v>6703</v>
      </c>
      <c r="ES25" s="921"/>
      <c r="ET25" s="921"/>
      <c r="EU25" s="921"/>
      <c r="EV25" s="921"/>
      <c r="EW25" s="921"/>
      <c r="EX25" s="960"/>
      <c r="EY25" s="960"/>
      <c r="EZ25" s="921"/>
      <c r="FA25" s="921"/>
      <c r="FB25" s="921"/>
      <c r="FC25" s="921"/>
      <c r="FD25" s="960"/>
      <c r="FE25" s="960"/>
      <c r="FF25" s="960"/>
      <c r="FG25" s="977"/>
      <c r="FH25" s="977"/>
      <c r="FI25" s="981"/>
      <c r="FJ25" s="983">
        <v>5236</v>
      </c>
      <c r="FK25" s="555" t="s">
        <v>1551</v>
      </c>
      <c r="FL25" s="114"/>
      <c r="FM25" s="7"/>
      <c r="FN25" s="216"/>
      <c r="FO25" s="114"/>
      <c r="FP25" s="157"/>
      <c r="FQ25" s="217"/>
      <c r="FR25" s="114"/>
      <c r="FS25" s="114"/>
      <c r="FT25" s="114"/>
      <c r="FU25" s="114"/>
      <c r="FV25" s="114"/>
      <c r="FW25" s="114"/>
      <c r="FX25" s="55"/>
      <c r="FY25" s="152"/>
      <c r="FZ25" s="213"/>
      <c r="GA25" s="218">
        <v>5.8</v>
      </c>
      <c r="GB25" s="215"/>
      <c r="GC25" s="156"/>
      <c r="GD25" s="156"/>
      <c r="GE25" s="156"/>
      <c r="GF25" s="156"/>
      <c r="GG25" s="156"/>
      <c r="GH25" s="156"/>
      <c r="GI25" s="156"/>
      <c r="GJ25" s="156"/>
      <c r="GK25" s="156"/>
      <c r="GL25" s="156"/>
      <c r="GM25" s="156"/>
      <c r="GN25" s="156"/>
      <c r="GO25" s="156"/>
      <c r="GP25" s="156"/>
      <c r="GQ25" s="156"/>
      <c r="GR25" s="156"/>
      <c r="GS25" s="156"/>
      <c r="GT25" s="156"/>
      <c r="GU25" s="156"/>
      <c r="GV25" s="156"/>
      <c r="GW25" s="156"/>
      <c r="GX25" s="156"/>
      <c r="GY25" s="156"/>
      <c r="GZ25" s="156"/>
      <c r="HA25" s="156"/>
      <c r="HB25" s="156"/>
      <c r="HC25" s="156"/>
      <c r="HD25" s="156"/>
      <c r="HE25" s="156"/>
      <c r="HF25" s="156"/>
      <c r="HG25" s="156"/>
      <c r="HH25" s="156"/>
      <c r="HI25" s="156"/>
      <c r="HJ25" s="156"/>
      <c r="HK25" s="156"/>
      <c r="HL25" s="156"/>
      <c r="HM25" s="156"/>
      <c r="HN25" s="156"/>
      <c r="HO25" s="156"/>
      <c r="HP25" s="156"/>
      <c r="HQ25" s="156"/>
      <c r="HR25" s="156"/>
      <c r="HS25" s="156"/>
      <c r="HT25" s="156"/>
      <c r="HU25" s="156"/>
      <c r="HV25" s="156"/>
      <c r="HW25" s="156"/>
    </row>
    <row r="26" spans="1:231" x14ac:dyDescent="0.3">
      <c r="A26" s="550">
        <v>165</v>
      </c>
      <c r="B26" s="7">
        <f>COUNTIFS($D$3:D26,D26,$F$3:F26,F26)</f>
        <v>1</v>
      </c>
      <c r="C26" s="223">
        <v>6717</v>
      </c>
      <c r="D26" s="328" t="s">
        <v>1495</v>
      </c>
      <c r="E26" s="20" t="s">
        <v>1066</v>
      </c>
      <c r="F26" s="17">
        <v>5851282393</v>
      </c>
      <c r="G26" s="11">
        <v>59</v>
      </c>
      <c r="H26" s="11" t="s">
        <v>1496</v>
      </c>
      <c r="I26" s="18" t="s">
        <v>461</v>
      </c>
      <c r="J26" s="19" t="s">
        <v>35</v>
      </c>
      <c r="K26" s="55" t="s">
        <v>36</v>
      </c>
      <c r="L26" s="20">
        <v>5</v>
      </c>
      <c r="M26" s="20" t="s">
        <v>1497</v>
      </c>
      <c r="N26" s="20"/>
      <c r="O26" s="20"/>
      <c r="P26" s="169" t="s">
        <v>647</v>
      </c>
      <c r="Q26" s="169"/>
      <c r="R26" s="796"/>
      <c r="S26" s="179" t="s">
        <v>127</v>
      </c>
      <c r="T26" s="180" t="s">
        <v>447</v>
      </c>
      <c r="U26" s="181" t="s">
        <v>495</v>
      </c>
      <c r="V26" s="180" t="s">
        <v>447</v>
      </c>
      <c r="W26" s="188" t="s">
        <v>496</v>
      </c>
      <c r="X26" s="180" t="s">
        <v>447</v>
      </c>
      <c r="Y26" s="180" t="s">
        <v>124</v>
      </c>
      <c r="Z26" s="182"/>
      <c r="AA26" s="20"/>
      <c r="AB26" s="183">
        <v>240</v>
      </c>
      <c r="AC26" s="184"/>
      <c r="AD26" s="184"/>
      <c r="AE26" s="184"/>
      <c r="AF26" s="184"/>
      <c r="AG26" s="219" t="s">
        <v>444</v>
      </c>
      <c r="AH26" s="557"/>
      <c r="AI26" s="550">
        <v>88.3</v>
      </c>
      <c r="AJ26" s="550">
        <v>36.5</v>
      </c>
      <c r="AK26" s="579">
        <v>32.229500000000002</v>
      </c>
      <c r="AL26" s="550">
        <v>3576</v>
      </c>
      <c r="AM26" s="580">
        <v>2.1456</v>
      </c>
      <c r="AN26" s="550">
        <v>3</v>
      </c>
      <c r="AO26" s="38">
        <v>61.8</v>
      </c>
      <c r="AP26" s="936">
        <v>32.4</v>
      </c>
      <c r="AQ26" s="559">
        <v>1.34</v>
      </c>
      <c r="AR26" s="41">
        <f t="shared" si="0"/>
        <v>95.539999999999992</v>
      </c>
      <c r="AS26" s="42">
        <f t="shared" si="1"/>
        <v>1.9074074074074074</v>
      </c>
      <c r="AT26" s="43">
        <f t="shared" si="2"/>
        <v>2.5559259259259259</v>
      </c>
      <c r="AU26" s="44">
        <f t="shared" si="3"/>
        <v>1.8316538233550679</v>
      </c>
      <c r="AV26" s="581">
        <v>58.21</v>
      </c>
      <c r="AW26" s="45">
        <f t="shared" si="4"/>
        <v>94.190938511326863</v>
      </c>
      <c r="AX26" s="582">
        <v>0.5</v>
      </c>
      <c r="AY26" s="564">
        <f t="shared" si="5"/>
        <v>0.80906148867313921</v>
      </c>
      <c r="AZ26" s="550"/>
      <c r="BA26" s="47" t="s">
        <v>121</v>
      </c>
      <c r="BB26" s="48"/>
      <c r="BC26" s="1046">
        <v>0.5</v>
      </c>
      <c r="BD26" s="1046"/>
      <c r="BE26" s="550"/>
      <c r="BF26" s="550"/>
      <c r="BG26" s="550"/>
      <c r="BH26" s="550"/>
      <c r="BI26" s="48"/>
      <c r="BJ26" s="565">
        <v>47</v>
      </c>
      <c r="BK26" s="565">
        <v>52.9</v>
      </c>
      <c r="BL26" s="938">
        <v>0.88846880907372405</v>
      </c>
      <c r="BM26" s="1047" t="s">
        <v>121</v>
      </c>
      <c r="BN26" s="7" t="s">
        <v>121</v>
      </c>
      <c r="BO26" s="565" t="s">
        <v>121</v>
      </c>
      <c r="BP26" s="550">
        <v>16.899999999999999</v>
      </c>
      <c r="BQ26" s="48">
        <v>34.6</v>
      </c>
      <c r="BR26" s="1048">
        <v>2.0473372781065091</v>
      </c>
      <c r="BS26" s="561">
        <f t="shared" si="10"/>
        <v>29.1</v>
      </c>
      <c r="BT26" s="562">
        <v>70.900000000000006</v>
      </c>
      <c r="BU26" s="562" t="s">
        <v>121</v>
      </c>
      <c r="BV26" s="562">
        <f t="shared" si="11"/>
        <v>29.099999999999994</v>
      </c>
      <c r="BW26" s="561">
        <f t="shared" si="12"/>
        <v>31.752000000000002</v>
      </c>
      <c r="BX26" s="562">
        <v>18.100000000000001</v>
      </c>
      <c r="BY26" s="564">
        <f t="shared" si="13"/>
        <v>5.8644000000000007</v>
      </c>
      <c r="BZ26" s="562">
        <v>11</v>
      </c>
      <c r="CA26" s="564">
        <f t="shared" si="14"/>
        <v>3.5639999999999996</v>
      </c>
      <c r="CB26" s="562">
        <v>68.900000000000006</v>
      </c>
      <c r="CC26" s="564">
        <f t="shared" si="15"/>
        <v>22.323600000000003</v>
      </c>
      <c r="CD26" s="1049"/>
      <c r="CE26" s="1047">
        <v>90.2</v>
      </c>
      <c r="CF26" s="1050"/>
      <c r="CG26" s="1047">
        <v>94.8</v>
      </c>
      <c r="CH26" s="1047"/>
      <c r="CI26" s="1047">
        <v>35.5</v>
      </c>
      <c r="CJ26" s="1047">
        <v>52.2</v>
      </c>
      <c r="CK26" s="1047"/>
      <c r="CL26" s="45">
        <f t="shared" si="6"/>
        <v>1.6454545454545455</v>
      </c>
      <c r="CM26" s="550"/>
      <c r="CN26" s="550"/>
      <c r="CO26" s="618"/>
      <c r="CP26" s="551"/>
      <c r="CQ26" s="551"/>
      <c r="CR26" s="551"/>
      <c r="CS26" s="551"/>
      <c r="CT26" s="551"/>
      <c r="CU26" s="551"/>
      <c r="CV26" s="551"/>
      <c r="CW26" s="36"/>
      <c r="CX26" s="550"/>
      <c r="CY26" s="565" t="s">
        <v>506</v>
      </c>
      <c r="CZ26" s="565">
        <v>2</v>
      </c>
      <c r="DA26" s="565" t="s">
        <v>18</v>
      </c>
      <c r="DB26" s="569" t="s">
        <v>18</v>
      </c>
      <c r="DC26" s="552"/>
      <c r="DD26" s="552"/>
      <c r="DE26" s="945"/>
      <c r="DF26" s="945"/>
      <c r="DG26" s="945"/>
      <c r="DH26" s="945"/>
      <c r="DI26" s="202" t="s">
        <v>294</v>
      </c>
      <c r="DJ26" s="1051" t="s">
        <v>444</v>
      </c>
      <c r="DK26" s="1052">
        <v>2</v>
      </c>
      <c r="DL26" s="926" t="s">
        <v>461</v>
      </c>
      <c r="DM26" s="212" t="s">
        <v>461</v>
      </c>
      <c r="DN26" s="926"/>
      <c r="DO26" s="926">
        <v>0</v>
      </c>
      <c r="DP26" s="1053" t="s">
        <v>38</v>
      </c>
      <c r="DQ26" s="926" t="s">
        <v>38</v>
      </c>
      <c r="DR26" s="11" t="s">
        <v>38</v>
      </c>
      <c r="DS26" s="11" t="s">
        <v>38</v>
      </c>
      <c r="DT26" s="11">
        <v>240</v>
      </c>
      <c r="DU26" s="11">
        <v>0.112</v>
      </c>
      <c r="DV26" s="11">
        <v>0.88800000000000001</v>
      </c>
      <c r="DW26" s="11" t="s">
        <v>38</v>
      </c>
      <c r="DX26" s="11" t="s">
        <v>38</v>
      </c>
      <c r="DY26" s="11" t="s">
        <v>38</v>
      </c>
      <c r="DZ26" s="11" t="s">
        <v>38</v>
      </c>
      <c r="EA26" s="11">
        <v>0</v>
      </c>
      <c r="EB26" s="550"/>
      <c r="EC26" s="1054">
        <v>2</v>
      </c>
      <c r="ED26" s="926" t="s">
        <v>1497</v>
      </c>
      <c r="EE26" s="926">
        <v>5</v>
      </c>
      <c r="EF26" s="926" t="s">
        <v>38</v>
      </c>
      <c r="EG26" s="926" t="s">
        <v>38</v>
      </c>
      <c r="EH26" s="926">
        <v>0</v>
      </c>
      <c r="EI26" s="926" t="s">
        <v>38</v>
      </c>
      <c r="EJ26" s="926" t="s">
        <v>38</v>
      </c>
      <c r="EK26" s="309" t="s">
        <v>38</v>
      </c>
      <c r="EL26" s="926">
        <v>1</v>
      </c>
      <c r="EM26" s="926" t="s">
        <v>38</v>
      </c>
      <c r="EN26" s="1056">
        <v>2</v>
      </c>
      <c r="EO26" s="926">
        <v>2</v>
      </c>
      <c r="EP26" s="248">
        <v>1</v>
      </c>
      <c r="EQ26" s="1053">
        <v>42875</v>
      </c>
      <c r="ER26" s="951">
        <v>6717</v>
      </c>
      <c r="ES26" s="550"/>
      <c r="ET26" s="550"/>
      <c r="EU26" s="550"/>
      <c r="EV26" s="550"/>
      <c r="EW26" s="550"/>
      <c r="EX26" s="586"/>
      <c r="EY26" s="586"/>
      <c r="EZ26" s="550"/>
      <c r="FA26" s="550"/>
      <c r="FB26" s="550"/>
      <c r="FC26" s="550"/>
      <c r="FD26" s="586"/>
      <c r="FE26" s="586"/>
      <c r="FF26" s="586"/>
      <c r="FG26" s="974"/>
      <c r="FH26" s="974"/>
      <c r="FI26" s="981"/>
      <c r="FJ26" s="982">
        <v>240</v>
      </c>
      <c r="FK26" s="553" t="s">
        <v>444</v>
      </c>
      <c r="FL26" s="114"/>
      <c r="FM26" s="7"/>
      <c r="FN26" s="593"/>
      <c r="FO26" s="557"/>
      <c r="FP26" s="594"/>
      <c r="FQ26" s="592"/>
      <c r="FR26" s="557"/>
      <c r="FS26" s="557"/>
      <c r="FT26" s="557"/>
      <c r="FU26" s="557"/>
      <c r="FV26" s="557"/>
      <c r="FW26" s="557"/>
      <c r="FX26" s="55"/>
      <c r="FY26" s="152"/>
      <c r="FZ26" s="213"/>
      <c r="GA26" s="11"/>
      <c r="GB26" s="215"/>
      <c r="GC26" s="156"/>
      <c r="GD26" s="156"/>
      <c r="GE26" s="156"/>
      <c r="GF26" s="156"/>
      <c r="GG26" s="156"/>
      <c r="GH26" s="156"/>
      <c r="GI26" s="156"/>
      <c r="GJ26" s="156"/>
      <c r="GK26" s="156"/>
      <c r="GL26" s="156"/>
      <c r="GM26" s="156"/>
      <c r="GN26" s="156"/>
      <c r="GO26" s="156"/>
      <c r="GP26" s="156"/>
      <c r="GQ26" s="156"/>
      <c r="GR26" s="156"/>
      <c r="GS26" s="156"/>
      <c r="GT26" s="156"/>
      <c r="GU26" s="156"/>
      <c r="GV26" s="156"/>
      <c r="GW26" s="156"/>
      <c r="GX26" s="156"/>
      <c r="GY26" s="156"/>
      <c r="GZ26" s="156"/>
      <c r="HA26" s="156"/>
      <c r="HB26" s="156"/>
      <c r="HC26" s="156"/>
      <c r="HD26" s="156"/>
      <c r="HE26" s="156"/>
      <c r="HF26" s="156"/>
      <c r="HG26" s="156"/>
      <c r="HH26" s="156"/>
      <c r="HI26" s="156"/>
      <c r="HJ26" s="156"/>
      <c r="HK26" s="156"/>
      <c r="HL26" s="156"/>
      <c r="HM26" s="156"/>
      <c r="HN26" s="156"/>
      <c r="HO26" s="156"/>
      <c r="HP26" s="156"/>
      <c r="HQ26" s="156"/>
      <c r="HR26" s="156"/>
      <c r="HS26" s="156"/>
      <c r="HT26" s="156"/>
      <c r="HU26" s="156"/>
      <c r="HV26" s="156"/>
      <c r="HW26" s="156"/>
    </row>
    <row r="27" spans="1:231" x14ac:dyDescent="0.3">
      <c r="A27" s="7">
        <v>246</v>
      </c>
      <c r="B27" s="7">
        <f>COUNTIFS($D$3:D27,D27,$F$3:F27,F27)</f>
        <v>1</v>
      </c>
      <c r="C27" s="223">
        <v>7212</v>
      </c>
      <c r="D27" s="328" t="s">
        <v>1391</v>
      </c>
      <c r="E27" s="16" t="s">
        <v>725</v>
      </c>
      <c r="F27" s="17">
        <v>531222223</v>
      </c>
      <c r="G27" s="11">
        <v>64</v>
      </c>
      <c r="H27" s="17" t="s">
        <v>1392</v>
      </c>
      <c r="I27" s="265" t="s">
        <v>1393</v>
      </c>
      <c r="J27" s="19" t="s">
        <v>35</v>
      </c>
      <c r="K27" s="55" t="s">
        <v>36</v>
      </c>
      <c r="L27" s="20">
        <v>6</v>
      </c>
      <c r="M27" s="20">
        <v>13</v>
      </c>
      <c r="N27" s="20"/>
      <c r="O27" s="20"/>
      <c r="P27" s="169" t="s">
        <v>931</v>
      </c>
      <c r="Q27" s="169"/>
      <c r="R27" s="796"/>
      <c r="S27" s="50" t="s">
        <v>127</v>
      </c>
      <c r="T27" s="266" t="s">
        <v>447</v>
      </c>
      <c r="U27" s="267" t="s">
        <v>520</v>
      </c>
      <c r="V27" s="51" t="s">
        <v>447</v>
      </c>
      <c r="W27" s="268" t="s">
        <v>496</v>
      </c>
      <c r="X27" s="51" t="s">
        <v>124</v>
      </c>
      <c r="Y27" s="51" t="s">
        <v>497</v>
      </c>
      <c r="Z27" s="269"/>
      <c r="AA27" s="270"/>
      <c r="AB27" s="183">
        <v>5139</v>
      </c>
      <c r="AC27" s="184"/>
      <c r="AD27" s="184"/>
      <c r="AE27" s="184"/>
      <c r="AF27" s="184"/>
      <c r="AG27" s="341" t="s">
        <v>128</v>
      </c>
      <c r="AH27" s="220"/>
      <c r="AI27" s="7">
        <v>43</v>
      </c>
      <c r="AJ27" s="7">
        <v>89.4</v>
      </c>
      <c r="AK27" s="189">
        <v>38.442</v>
      </c>
      <c r="AL27" s="7">
        <v>78256</v>
      </c>
      <c r="AM27" s="185">
        <v>52.170666666666669</v>
      </c>
      <c r="AN27" s="7">
        <v>4</v>
      </c>
      <c r="AO27" s="38">
        <v>69.2</v>
      </c>
      <c r="AP27" s="39">
        <v>20.399999999999999</v>
      </c>
      <c r="AQ27" s="40">
        <v>5.95</v>
      </c>
      <c r="AR27" s="41">
        <f t="shared" si="0"/>
        <v>95.55</v>
      </c>
      <c r="AS27" s="42">
        <f t="shared" si="1"/>
        <v>3.3921568627450984</v>
      </c>
      <c r="AT27" s="43">
        <f t="shared" si="2"/>
        <v>20.183333333333337</v>
      </c>
      <c r="AU27" s="44">
        <f t="shared" si="3"/>
        <v>2.6261859582542697</v>
      </c>
      <c r="AV27" s="45">
        <v>64.680000000000007</v>
      </c>
      <c r="AW27" s="45">
        <f t="shared" si="4"/>
        <v>93.468208092485554</v>
      </c>
      <c r="AX27" s="46">
        <v>1.06</v>
      </c>
      <c r="AY27" s="84">
        <f t="shared" si="5"/>
        <v>1.5317919075144508</v>
      </c>
      <c r="AZ27" s="9" t="s">
        <v>121</v>
      </c>
      <c r="BA27" s="235">
        <v>7.74</v>
      </c>
      <c r="BB27" s="274">
        <v>3.4000000000000002E-2</v>
      </c>
      <c r="BC27" s="193">
        <v>1.2450400000000017</v>
      </c>
      <c r="BD27" s="193"/>
      <c r="BE27" s="7"/>
      <c r="BF27" s="7"/>
      <c r="BG27" s="7"/>
      <c r="BH27" s="7"/>
      <c r="BI27" s="194">
        <v>14.3</v>
      </c>
      <c r="BJ27" s="45">
        <v>44.2</v>
      </c>
      <c r="BK27" s="45">
        <v>55.6</v>
      </c>
      <c r="BL27" s="195">
        <v>0.79607843137254908</v>
      </c>
      <c r="BM27" s="82" t="s">
        <v>121</v>
      </c>
      <c r="BN27" s="7" t="s">
        <v>121</v>
      </c>
      <c r="BO27" s="9" t="s">
        <v>121</v>
      </c>
      <c r="BP27" s="277">
        <v>0.48</v>
      </c>
      <c r="BQ27" s="278">
        <v>0.47</v>
      </c>
      <c r="BR27" s="197">
        <v>0.97916666666666663</v>
      </c>
      <c r="BS27" s="80">
        <f t="shared" si="10"/>
        <v>39.5</v>
      </c>
      <c r="BT27" s="279">
        <v>87.4</v>
      </c>
      <c r="BU27" s="280">
        <v>21286</v>
      </c>
      <c r="BV27" s="279">
        <f t="shared" si="11"/>
        <v>12.599999999999994</v>
      </c>
      <c r="BW27" s="561">
        <f t="shared" si="12"/>
        <v>20.318399999999997</v>
      </c>
      <c r="BX27" s="279">
        <v>13.6</v>
      </c>
      <c r="BY27" s="84">
        <f t="shared" si="13"/>
        <v>2.7744</v>
      </c>
      <c r="BZ27" s="279">
        <v>25.9</v>
      </c>
      <c r="CA27" s="84">
        <f t="shared" si="14"/>
        <v>5.283599999999999</v>
      </c>
      <c r="CB27" s="279">
        <v>60.1</v>
      </c>
      <c r="CC27" s="84">
        <f t="shared" si="15"/>
        <v>12.260399999999999</v>
      </c>
      <c r="CD27" s="281"/>
      <c r="CE27" s="86">
        <v>99.5</v>
      </c>
      <c r="CF27" s="86">
        <v>225565</v>
      </c>
      <c r="CG27" s="86">
        <v>98.9</v>
      </c>
      <c r="CH27" s="86">
        <v>173972</v>
      </c>
      <c r="CI27" s="86">
        <v>53.9</v>
      </c>
      <c r="CJ27" s="86">
        <v>71.8</v>
      </c>
      <c r="CK27" s="86">
        <v>124198</v>
      </c>
      <c r="CL27" s="45">
        <f t="shared" si="6"/>
        <v>0.52509652509652516</v>
      </c>
      <c r="CM27" s="7"/>
      <c r="CN27" s="7"/>
      <c r="CO27" s="618"/>
      <c r="CP27" s="13"/>
      <c r="CQ27" s="13"/>
      <c r="CR27" s="13"/>
      <c r="CS27" s="13"/>
      <c r="CT27" s="13"/>
      <c r="CU27" s="13"/>
      <c r="CV27" s="13"/>
      <c r="CW27" s="36"/>
      <c r="CX27" s="7"/>
      <c r="CY27" s="49" t="s">
        <v>506</v>
      </c>
      <c r="CZ27" s="49">
        <v>2</v>
      </c>
      <c r="DA27" s="49" t="s">
        <v>295</v>
      </c>
      <c r="DB27" s="9" t="s">
        <v>295</v>
      </c>
      <c r="DC27" s="35"/>
      <c r="DD27" s="35"/>
      <c r="DE27" s="945"/>
      <c r="DF27" s="945"/>
      <c r="DG27" s="945"/>
      <c r="DH27" s="945"/>
      <c r="DI27" s="243" t="s">
        <v>297</v>
      </c>
      <c r="DJ27" s="244" t="s">
        <v>128</v>
      </c>
      <c r="DK27" s="245">
        <v>2</v>
      </c>
      <c r="DL27" s="524" t="s">
        <v>518</v>
      </c>
      <c r="DM27" s="212" t="s">
        <v>511</v>
      </c>
      <c r="DN27" s="212"/>
      <c r="DO27" s="212">
        <v>0</v>
      </c>
      <c r="DP27" s="283" t="s">
        <v>38</v>
      </c>
      <c r="DQ27" s="212" t="s">
        <v>38</v>
      </c>
      <c r="DR27" s="11" t="s">
        <v>38</v>
      </c>
      <c r="DS27" s="11" t="s">
        <v>38</v>
      </c>
      <c r="DT27" s="11">
        <v>336</v>
      </c>
      <c r="DU27" s="11">
        <v>0.113</v>
      </c>
      <c r="DV27" s="11">
        <v>0.88700000000000001</v>
      </c>
      <c r="DW27" s="11" t="s">
        <v>38</v>
      </c>
      <c r="DX27" s="11" t="s">
        <v>38</v>
      </c>
      <c r="DY27" s="11" t="s">
        <v>38</v>
      </c>
      <c r="DZ27" s="11" t="s">
        <v>38</v>
      </c>
      <c r="EA27" s="11">
        <v>0</v>
      </c>
      <c r="EB27" s="7"/>
      <c r="EC27" s="246">
        <v>2</v>
      </c>
      <c r="ED27" s="284">
        <v>13</v>
      </c>
      <c r="EE27" s="284">
        <v>6</v>
      </c>
      <c r="EF27" s="212">
        <v>50</v>
      </c>
      <c r="EG27" s="212">
        <v>3</v>
      </c>
      <c r="EH27" s="212">
        <v>0</v>
      </c>
      <c r="EI27" s="212">
        <v>185</v>
      </c>
      <c r="EJ27" s="212">
        <v>87</v>
      </c>
      <c r="EK27" s="84">
        <f t="shared" ref="EK27:EK32" si="16">EJ27/(EI27*EI27*0.01*0.01)</f>
        <v>25.4200146092038</v>
      </c>
      <c r="EL27" s="212">
        <v>0</v>
      </c>
      <c r="EM27" s="249" t="s">
        <v>38</v>
      </c>
      <c r="EN27" s="212">
        <v>0</v>
      </c>
      <c r="EO27" s="212">
        <v>0</v>
      </c>
      <c r="EP27" s="248">
        <v>4</v>
      </c>
      <c r="EQ27" s="249">
        <v>42968</v>
      </c>
      <c r="ER27" s="951">
        <v>7212</v>
      </c>
      <c r="ES27" s="921"/>
      <c r="ET27" s="921"/>
      <c r="EU27" s="921"/>
      <c r="EV27" s="921"/>
      <c r="EW27" s="921"/>
      <c r="EX27" s="960"/>
      <c r="EY27" s="960"/>
      <c r="EZ27" s="921">
        <v>67</v>
      </c>
      <c r="FA27" s="921">
        <v>203582</v>
      </c>
      <c r="FB27" s="921">
        <v>10</v>
      </c>
      <c r="FC27" s="956">
        <v>303.85373134328358</v>
      </c>
      <c r="FD27" s="966">
        <v>130.65710447761194</v>
      </c>
      <c r="FE27" s="966"/>
      <c r="FF27" s="960"/>
      <c r="FG27" s="976">
        <v>39.331959946200755</v>
      </c>
      <c r="FH27" s="976"/>
      <c r="FI27" s="981" t="e">
        <v>#DIV/0!</v>
      </c>
      <c r="FJ27" s="982">
        <v>5139</v>
      </c>
      <c r="FK27" s="932" t="s">
        <v>128</v>
      </c>
      <c r="FL27" s="114"/>
      <c r="FM27" s="7">
        <v>43</v>
      </c>
      <c r="FN27" s="216"/>
      <c r="FO27" s="114"/>
      <c r="FP27" s="157">
        <v>43</v>
      </c>
      <c r="FQ27" s="145">
        <f t="shared" ref="FQ27:FQ34" si="17">FD27/1000</f>
        <v>0.13065710447761195</v>
      </c>
      <c r="FR27" s="114"/>
      <c r="FS27" s="114"/>
      <c r="FT27" s="114"/>
      <c r="FU27" s="114"/>
      <c r="FV27" s="114"/>
      <c r="FW27" s="114"/>
      <c r="FX27" s="55"/>
      <c r="FY27" s="152"/>
      <c r="FZ27" s="213"/>
      <c r="GA27" s="11"/>
      <c r="GB27" s="215"/>
      <c r="GC27" s="156"/>
      <c r="GD27" s="156"/>
      <c r="GE27" s="156"/>
      <c r="GF27" s="156"/>
      <c r="GG27" s="156"/>
      <c r="GH27" s="156"/>
      <c r="GI27" s="156"/>
      <c r="GJ27" s="156"/>
      <c r="GK27" s="156"/>
      <c r="GL27" s="156"/>
      <c r="GM27" s="156"/>
      <c r="GN27" s="156"/>
      <c r="GO27" s="156"/>
      <c r="GP27" s="156"/>
      <c r="GQ27" s="156"/>
      <c r="GR27" s="156"/>
      <c r="GS27" s="156"/>
      <c r="GT27" s="156"/>
      <c r="GU27" s="156"/>
      <c r="GV27" s="156"/>
      <c r="GW27" s="156"/>
      <c r="GX27" s="156"/>
      <c r="GY27" s="156"/>
      <c r="GZ27" s="156"/>
      <c r="HA27" s="156"/>
      <c r="HB27" s="156"/>
      <c r="HC27" s="156"/>
      <c r="HD27" s="156"/>
      <c r="HE27" s="156"/>
      <c r="HF27" s="156"/>
      <c r="HG27" s="156"/>
      <c r="HH27" s="156"/>
      <c r="HI27" s="156"/>
      <c r="HJ27" s="156"/>
      <c r="HK27" s="156"/>
      <c r="HL27" s="156"/>
      <c r="HM27" s="156"/>
      <c r="HN27" s="156"/>
      <c r="HO27" s="156"/>
      <c r="HP27" s="156"/>
      <c r="HQ27" s="156"/>
      <c r="HR27" s="156"/>
      <c r="HS27" s="156"/>
      <c r="HT27" s="156"/>
      <c r="HU27" s="156"/>
      <c r="HV27" s="156"/>
      <c r="HW27" s="156"/>
    </row>
    <row r="28" spans="1:231" x14ac:dyDescent="0.3">
      <c r="A28" s="7">
        <v>268</v>
      </c>
      <c r="B28" s="7">
        <f>COUNTIFS($D$3:D28,D28,$F$3:F28,F28)</f>
        <v>1</v>
      </c>
      <c r="C28" s="223">
        <v>7360</v>
      </c>
      <c r="D28" s="328" t="s">
        <v>783</v>
      </c>
      <c r="E28" s="16" t="s">
        <v>819</v>
      </c>
      <c r="F28" s="17">
        <v>385406432</v>
      </c>
      <c r="G28" s="11">
        <v>79</v>
      </c>
      <c r="H28" s="17" t="s">
        <v>820</v>
      </c>
      <c r="I28" s="265" t="s">
        <v>821</v>
      </c>
      <c r="J28" s="19" t="s">
        <v>35</v>
      </c>
      <c r="K28" s="55" t="s">
        <v>36</v>
      </c>
      <c r="L28" s="20">
        <v>3</v>
      </c>
      <c r="M28" s="16" t="s">
        <v>822</v>
      </c>
      <c r="N28" s="16"/>
      <c r="O28" s="16"/>
      <c r="P28" s="169" t="s">
        <v>823</v>
      </c>
      <c r="Q28" s="169"/>
      <c r="R28" s="796"/>
      <c r="S28" s="50" t="s">
        <v>522</v>
      </c>
      <c r="T28" s="266" t="s">
        <v>523</v>
      </c>
      <c r="U28" s="267" t="s">
        <v>124</v>
      </c>
      <c r="V28" s="51" t="s">
        <v>524</v>
      </c>
      <c r="W28" s="268" t="s">
        <v>126</v>
      </c>
      <c r="X28" s="51" t="s">
        <v>124</v>
      </c>
      <c r="Y28" s="51" t="s">
        <v>124</v>
      </c>
      <c r="Z28" s="269"/>
      <c r="AA28" s="270"/>
      <c r="AB28" s="275">
        <v>143</v>
      </c>
      <c r="AC28" s="276"/>
      <c r="AD28" s="276"/>
      <c r="AE28" s="276"/>
      <c r="AF28" s="276"/>
      <c r="AG28" s="341" t="s">
        <v>444</v>
      </c>
      <c r="AH28" s="220"/>
      <c r="AI28" s="7">
        <v>7.6</v>
      </c>
      <c r="AJ28" s="7">
        <v>92.1</v>
      </c>
      <c r="AK28" s="189">
        <v>6.9995999999999992</v>
      </c>
      <c r="AL28" s="7">
        <v>4528</v>
      </c>
      <c r="AM28" s="185">
        <v>6.0373333333333337</v>
      </c>
      <c r="AN28" s="7">
        <v>4</v>
      </c>
      <c r="AO28" s="38">
        <v>73.7</v>
      </c>
      <c r="AP28" s="39">
        <v>21.4</v>
      </c>
      <c r="AQ28" s="40">
        <v>3.29</v>
      </c>
      <c r="AR28" s="41">
        <f t="shared" si="0"/>
        <v>98.39</v>
      </c>
      <c r="AS28" s="42">
        <f t="shared" si="1"/>
        <v>3.44392523364486</v>
      </c>
      <c r="AT28" s="43">
        <f t="shared" si="2"/>
        <v>11.33051401869159</v>
      </c>
      <c r="AU28" s="44">
        <f t="shared" si="3"/>
        <v>2.9850141757796682</v>
      </c>
      <c r="AV28" s="45">
        <v>68.010360000000006</v>
      </c>
      <c r="AW28" s="45">
        <f t="shared" si="4"/>
        <v>92.28</v>
      </c>
      <c r="AX28" s="46">
        <v>2.0046400000000002</v>
      </c>
      <c r="AY28" s="84">
        <v>2.72</v>
      </c>
      <c r="AZ28" s="9" t="s">
        <v>121</v>
      </c>
      <c r="BA28" s="235">
        <v>53.3</v>
      </c>
      <c r="BB28" s="192">
        <v>0.15558031887536433</v>
      </c>
      <c r="BC28" s="193">
        <v>3.2400000000000007</v>
      </c>
      <c r="BD28" s="193"/>
      <c r="BE28" s="9" t="s">
        <v>121</v>
      </c>
      <c r="BF28" s="9" t="s">
        <v>121</v>
      </c>
      <c r="BG28" s="9" t="s">
        <v>121</v>
      </c>
      <c r="BH28" s="9" t="s">
        <v>121</v>
      </c>
      <c r="BI28" s="48"/>
      <c r="BJ28" s="9">
        <v>70.7</v>
      </c>
      <c r="BK28" s="9">
        <v>28.4</v>
      </c>
      <c r="BL28" s="78">
        <v>2.48943661971831</v>
      </c>
      <c r="BM28" s="79">
        <v>0.8</v>
      </c>
      <c r="BN28" s="80">
        <f t="shared" ref="BN28:BN33" si="18">BM28*100/AO28</f>
        <v>1.0854816824966078</v>
      </c>
      <c r="BO28" s="9" t="s">
        <v>121</v>
      </c>
      <c r="BP28" s="9">
        <v>17.8</v>
      </c>
      <c r="BQ28" s="187">
        <v>10.1</v>
      </c>
      <c r="BR28" s="197">
        <v>0.56741573033707859</v>
      </c>
      <c r="BS28" s="80">
        <f t="shared" si="10"/>
        <v>35.900000000000006</v>
      </c>
      <c r="BT28" s="279">
        <v>77.7</v>
      </c>
      <c r="BU28" s="280">
        <v>33068</v>
      </c>
      <c r="BV28" s="279">
        <f t="shared" si="11"/>
        <v>22.299999999999997</v>
      </c>
      <c r="BW28" s="346">
        <f t="shared" si="12"/>
        <v>21.1004</v>
      </c>
      <c r="BX28" s="279">
        <v>16.600000000000001</v>
      </c>
      <c r="BY28" s="84">
        <f t="shared" si="13"/>
        <v>3.5524</v>
      </c>
      <c r="BZ28" s="279">
        <v>19.3</v>
      </c>
      <c r="CA28" s="84">
        <f t="shared" si="14"/>
        <v>4.1301999999999994</v>
      </c>
      <c r="CB28" s="279">
        <v>62.7</v>
      </c>
      <c r="CC28" s="84">
        <f t="shared" si="15"/>
        <v>13.4178</v>
      </c>
      <c r="CD28" s="281"/>
      <c r="CE28" s="7"/>
      <c r="CF28" s="7"/>
      <c r="CG28" s="7"/>
      <c r="CH28" s="7"/>
      <c r="CI28" s="7"/>
      <c r="CJ28" s="7"/>
      <c r="CK28" s="7"/>
      <c r="CL28" s="45">
        <f t="shared" si="6"/>
        <v>0.86010362694300524</v>
      </c>
      <c r="CM28" s="7"/>
      <c r="CN28" s="7"/>
      <c r="CO28" s="605">
        <v>20.6</v>
      </c>
      <c r="CP28" s="606">
        <v>48.4</v>
      </c>
      <c r="CQ28" s="606">
        <v>9.9600000000000009</v>
      </c>
      <c r="CR28" s="606">
        <v>10</v>
      </c>
      <c r="CS28" s="606">
        <v>2.06</v>
      </c>
      <c r="CT28" s="606">
        <v>26.4</v>
      </c>
      <c r="CU28" s="606">
        <v>5.43</v>
      </c>
      <c r="CV28" s="606">
        <v>2</v>
      </c>
      <c r="CW28" s="36"/>
      <c r="CX28" s="7"/>
      <c r="CY28" s="121" t="s">
        <v>828</v>
      </c>
      <c r="CZ28" s="121">
        <v>3</v>
      </c>
      <c r="DA28" s="9" t="s">
        <v>18</v>
      </c>
      <c r="DB28" s="49" t="s">
        <v>18</v>
      </c>
      <c r="DC28" s="35"/>
      <c r="DD28" s="35"/>
      <c r="DE28" s="945">
        <v>272.1578227</v>
      </c>
      <c r="DF28" s="1089">
        <v>27.1</v>
      </c>
      <c r="DG28" s="945">
        <v>2.0926166875000001</v>
      </c>
      <c r="DH28" s="945">
        <v>0</v>
      </c>
      <c r="DI28" s="202" t="s">
        <v>294</v>
      </c>
      <c r="DJ28" s="881" t="s">
        <v>444</v>
      </c>
      <c r="DK28" s="245">
        <v>2</v>
      </c>
      <c r="DL28" s="7"/>
      <c r="DM28" s="7"/>
      <c r="DN28" s="7"/>
      <c r="DO28" s="7"/>
      <c r="DP28" s="7"/>
      <c r="DQ28" s="7"/>
      <c r="DR28" s="11" t="s">
        <v>38</v>
      </c>
      <c r="DS28" s="11" t="s">
        <v>38</v>
      </c>
      <c r="DT28" s="11">
        <v>143</v>
      </c>
      <c r="DU28" s="11">
        <v>23.8</v>
      </c>
      <c r="DV28" s="11">
        <v>76.2</v>
      </c>
      <c r="DW28" s="11" t="s">
        <v>38</v>
      </c>
      <c r="DX28" s="11" t="s">
        <v>38</v>
      </c>
      <c r="DY28" s="11" t="s">
        <v>38</v>
      </c>
      <c r="DZ28" s="11" t="s">
        <v>38</v>
      </c>
      <c r="EA28" s="11">
        <v>0</v>
      </c>
      <c r="EB28" s="7"/>
      <c r="EC28" s="7"/>
      <c r="ED28" s="125" t="s">
        <v>822</v>
      </c>
      <c r="EE28" s="125">
        <v>3</v>
      </c>
      <c r="EF28" s="7"/>
      <c r="EG28" s="9">
        <v>1</v>
      </c>
      <c r="EH28" s="9">
        <v>0</v>
      </c>
      <c r="EI28" s="9">
        <v>153</v>
      </c>
      <c r="EJ28" s="9">
        <v>84</v>
      </c>
      <c r="EK28" s="84">
        <f t="shared" si="16"/>
        <v>35.883634499551455</v>
      </c>
      <c r="EL28" s="9">
        <v>1</v>
      </c>
      <c r="EM28" s="9" t="s">
        <v>38</v>
      </c>
      <c r="EN28" s="9">
        <v>2</v>
      </c>
      <c r="EO28" s="9">
        <v>1</v>
      </c>
      <c r="EP28" s="187" t="s">
        <v>38</v>
      </c>
      <c r="EQ28" s="9"/>
      <c r="ER28" s="592">
        <v>7360</v>
      </c>
      <c r="ES28" s="921"/>
      <c r="ET28" s="921"/>
      <c r="EU28" s="921"/>
      <c r="EV28" s="921"/>
      <c r="EW28" s="921"/>
      <c r="EX28" s="960"/>
      <c r="EY28" s="960"/>
      <c r="EZ28" s="921">
        <v>75</v>
      </c>
      <c r="FA28" s="921">
        <v>64722</v>
      </c>
      <c r="FB28" s="921">
        <v>6.7</v>
      </c>
      <c r="FC28" s="956">
        <v>128.80000000000001</v>
      </c>
      <c r="FD28" s="966">
        <v>9.7888000000000002</v>
      </c>
      <c r="FE28" s="966"/>
      <c r="FF28" s="966"/>
      <c r="FG28" s="976">
        <v>14.608532200065381</v>
      </c>
      <c r="FH28" s="976"/>
      <c r="FI28" s="981" t="e">
        <v>#DIV/0!</v>
      </c>
      <c r="FJ28" s="982">
        <v>143</v>
      </c>
      <c r="FK28" s="932" t="s">
        <v>444</v>
      </c>
      <c r="FL28" s="114"/>
      <c r="FM28" s="7">
        <v>7.6</v>
      </c>
      <c r="FN28" s="216"/>
      <c r="FO28" s="114"/>
      <c r="FP28" s="157">
        <v>7.6</v>
      </c>
      <c r="FQ28" s="145">
        <f t="shared" si="17"/>
        <v>9.7888000000000003E-3</v>
      </c>
      <c r="FR28" s="114"/>
      <c r="FS28" s="114"/>
      <c r="FT28" s="114"/>
      <c r="FU28" s="114"/>
      <c r="FV28" s="114"/>
      <c r="FW28" s="114"/>
      <c r="FX28" s="55"/>
      <c r="FY28" s="152"/>
      <c r="FZ28" s="213"/>
      <c r="GA28" s="214">
        <v>0.46982348770064014</v>
      </c>
      <c r="GB28" s="215"/>
      <c r="GC28" s="156"/>
      <c r="GD28" s="156"/>
      <c r="GE28" s="156"/>
      <c r="GF28" s="156"/>
      <c r="GG28" s="156"/>
      <c r="GH28" s="156"/>
      <c r="GI28" s="156"/>
      <c r="GJ28" s="156"/>
      <c r="GK28" s="156"/>
      <c r="GL28" s="156"/>
      <c r="GM28" s="156"/>
      <c r="GN28" s="156"/>
      <c r="GO28" s="156"/>
      <c r="GP28" s="156"/>
      <c r="GQ28" s="156"/>
      <c r="GR28" s="156"/>
      <c r="GS28" s="156"/>
      <c r="GT28" s="156"/>
      <c r="GU28" s="156"/>
      <c r="GV28" s="156"/>
      <c r="GW28" s="156"/>
      <c r="GX28" s="156"/>
      <c r="GY28" s="156"/>
      <c r="GZ28" s="156"/>
      <c r="HA28" s="156"/>
      <c r="HB28" s="156"/>
      <c r="HC28" s="156"/>
      <c r="HD28" s="156"/>
      <c r="HE28" s="156"/>
      <c r="HF28" s="156"/>
      <c r="HG28" s="156"/>
      <c r="HH28" s="156"/>
      <c r="HI28" s="156"/>
      <c r="HJ28" s="156"/>
      <c r="HK28" s="156"/>
      <c r="HL28" s="156"/>
      <c r="HM28" s="156"/>
      <c r="HN28" s="156"/>
      <c r="HO28" s="156"/>
      <c r="HP28" s="156"/>
      <c r="HQ28" s="156"/>
      <c r="HR28" s="156"/>
      <c r="HS28" s="156"/>
      <c r="HT28" s="156"/>
      <c r="HU28" s="156"/>
      <c r="HV28" s="156"/>
      <c r="HW28" s="156"/>
    </row>
    <row r="29" spans="1:231" x14ac:dyDescent="0.3">
      <c r="A29" s="7">
        <v>269</v>
      </c>
      <c r="B29" s="7">
        <f>COUNTIFS($D$3:D29,D29,$F$3:F29,F29)</f>
        <v>1</v>
      </c>
      <c r="C29" s="223">
        <v>7361</v>
      </c>
      <c r="D29" s="328" t="s">
        <v>1460</v>
      </c>
      <c r="E29" s="16" t="s">
        <v>552</v>
      </c>
      <c r="F29" s="17">
        <v>375319463</v>
      </c>
      <c r="G29" s="11">
        <v>80</v>
      </c>
      <c r="H29" s="17" t="s">
        <v>820</v>
      </c>
      <c r="I29" s="265" t="s">
        <v>513</v>
      </c>
      <c r="J29" s="19" t="s">
        <v>35</v>
      </c>
      <c r="K29" s="55" t="s">
        <v>36</v>
      </c>
      <c r="L29" s="20">
        <v>4</v>
      </c>
      <c r="M29" s="16" t="s">
        <v>628</v>
      </c>
      <c r="N29" s="16"/>
      <c r="O29" s="16"/>
      <c r="P29" s="169" t="s">
        <v>823</v>
      </c>
      <c r="Q29" s="169"/>
      <c r="R29" s="796"/>
      <c r="S29" s="50" t="s">
        <v>522</v>
      </c>
      <c r="T29" s="266" t="s">
        <v>523</v>
      </c>
      <c r="U29" s="267" t="s">
        <v>124</v>
      </c>
      <c r="V29" s="51" t="s">
        <v>524</v>
      </c>
      <c r="W29" s="268" t="s">
        <v>126</v>
      </c>
      <c r="X29" s="51" t="s">
        <v>124</v>
      </c>
      <c r="Y29" s="51" t="s">
        <v>124</v>
      </c>
      <c r="Z29" s="269"/>
      <c r="AA29" s="270"/>
      <c r="AB29" s="275">
        <v>706</v>
      </c>
      <c r="AC29" s="276"/>
      <c r="AD29" s="276"/>
      <c r="AE29" s="276"/>
      <c r="AF29" s="276"/>
      <c r="AG29" s="341" t="s">
        <v>444</v>
      </c>
      <c r="AH29" s="220"/>
      <c r="AI29" s="7">
        <v>22.4</v>
      </c>
      <c r="AJ29" s="7">
        <v>86</v>
      </c>
      <c r="AK29" s="189">
        <v>19.263999999999999</v>
      </c>
      <c r="AL29" s="7">
        <v>70366</v>
      </c>
      <c r="AM29" s="185">
        <v>70.366</v>
      </c>
      <c r="AN29" s="7">
        <v>4</v>
      </c>
      <c r="AO29" s="38">
        <v>64.3</v>
      </c>
      <c r="AP29" s="39">
        <v>23.2</v>
      </c>
      <c r="AQ29" s="40">
        <v>11.5</v>
      </c>
      <c r="AR29" s="41">
        <f t="shared" si="0"/>
        <v>99</v>
      </c>
      <c r="AS29" s="42">
        <f t="shared" si="1"/>
        <v>2.771551724137931</v>
      </c>
      <c r="AT29" s="43">
        <f t="shared" si="2"/>
        <v>31.872844827586206</v>
      </c>
      <c r="AU29" s="44">
        <f t="shared" si="3"/>
        <v>1.8530259365994235</v>
      </c>
      <c r="AV29" s="45">
        <v>60.602749999999993</v>
      </c>
      <c r="AW29" s="45">
        <f t="shared" si="4"/>
        <v>94.25</v>
      </c>
      <c r="AX29" s="46">
        <v>0.48224999999999996</v>
      </c>
      <c r="AY29" s="84">
        <v>0.75</v>
      </c>
      <c r="AZ29" s="9" t="s">
        <v>121</v>
      </c>
      <c r="BA29" s="235">
        <v>19.899999999999999</v>
      </c>
      <c r="BB29" s="192">
        <v>7.4423795681063123E-2</v>
      </c>
      <c r="BC29" s="193">
        <v>1.1359551495016604</v>
      </c>
      <c r="BD29" s="193"/>
      <c r="BE29" s="9" t="s">
        <v>121</v>
      </c>
      <c r="BF29" s="9" t="s">
        <v>121</v>
      </c>
      <c r="BG29" s="9" t="s">
        <v>121</v>
      </c>
      <c r="BH29" s="9" t="s">
        <v>121</v>
      </c>
      <c r="BI29" s="48"/>
      <c r="BJ29" s="9">
        <v>74.900000000000006</v>
      </c>
      <c r="BK29" s="9">
        <v>24.7</v>
      </c>
      <c r="BL29" s="78">
        <v>3.0323886639676116</v>
      </c>
      <c r="BM29" s="79">
        <v>2.7</v>
      </c>
      <c r="BN29" s="80">
        <f t="shared" si="18"/>
        <v>4.1990668740279942</v>
      </c>
      <c r="BO29" s="9" t="s">
        <v>121</v>
      </c>
      <c r="BP29" s="9">
        <v>16.5</v>
      </c>
      <c r="BQ29" s="187">
        <v>13.3</v>
      </c>
      <c r="BR29" s="197">
        <v>0.80606060606060614</v>
      </c>
      <c r="BS29" s="80">
        <f t="shared" si="10"/>
        <v>37.900000000000006</v>
      </c>
      <c r="BT29" s="279">
        <v>90</v>
      </c>
      <c r="BU29" s="280">
        <v>47042</v>
      </c>
      <c r="BV29" s="279">
        <f t="shared" si="11"/>
        <v>10</v>
      </c>
      <c r="BW29" s="561">
        <f t="shared" si="12"/>
        <v>23.037599999999998</v>
      </c>
      <c r="BX29" s="279">
        <v>23.1</v>
      </c>
      <c r="BY29" s="84">
        <f t="shared" si="13"/>
        <v>5.3592000000000004</v>
      </c>
      <c r="BZ29" s="279">
        <v>14.8</v>
      </c>
      <c r="CA29" s="84">
        <f t="shared" si="14"/>
        <v>3.4336000000000002</v>
      </c>
      <c r="CB29" s="279">
        <v>61.4</v>
      </c>
      <c r="CC29" s="84">
        <f t="shared" si="15"/>
        <v>14.2448</v>
      </c>
      <c r="CD29" s="281"/>
      <c r="CE29" s="7"/>
      <c r="CF29" s="7"/>
      <c r="CG29" s="7"/>
      <c r="CH29" s="7"/>
      <c r="CI29" s="7"/>
      <c r="CJ29" s="7"/>
      <c r="CK29" s="7"/>
      <c r="CL29" s="45">
        <f t="shared" si="6"/>
        <v>1.5608108108108107</v>
      </c>
      <c r="CM29" s="7"/>
      <c r="CN29" s="7"/>
      <c r="CO29" s="605">
        <v>21.3</v>
      </c>
      <c r="CP29" s="606">
        <v>44.8</v>
      </c>
      <c r="CQ29" s="606">
        <v>9.5399999999999991</v>
      </c>
      <c r="CR29" s="606">
        <v>9.0500000000000007</v>
      </c>
      <c r="CS29" s="606">
        <v>1.93</v>
      </c>
      <c r="CT29" s="606">
        <v>38</v>
      </c>
      <c r="CU29" s="606">
        <v>8.11</v>
      </c>
      <c r="CV29" s="606">
        <v>1</v>
      </c>
      <c r="CW29" s="36"/>
      <c r="CX29" s="7"/>
      <c r="CY29" s="121" t="s">
        <v>510</v>
      </c>
      <c r="CZ29" s="121">
        <v>3</v>
      </c>
      <c r="DA29" s="9" t="s">
        <v>18</v>
      </c>
      <c r="DB29" s="49" t="s">
        <v>18</v>
      </c>
      <c r="DC29" s="35"/>
      <c r="DD29" s="35"/>
      <c r="DE29" s="945">
        <v>51.934469490000005</v>
      </c>
      <c r="DF29" s="945">
        <v>35.866073229999998</v>
      </c>
      <c r="DG29" s="945">
        <v>0.66717700000000013</v>
      </c>
      <c r="DH29" s="945">
        <v>0</v>
      </c>
      <c r="DI29" s="202" t="s">
        <v>294</v>
      </c>
      <c r="DJ29" s="881" t="s">
        <v>444</v>
      </c>
      <c r="DK29" s="245">
        <v>2</v>
      </c>
      <c r="DL29" s="7"/>
      <c r="DM29" s="7"/>
      <c r="DN29" s="7"/>
      <c r="DO29" s="7"/>
      <c r="DP29" s="7"/>
      <c r="DQ29" s="7"/>
      <c r="DR29" s="11" t="s">
        <v>38</v>
      </c>
      <c r="DS29" s="11" t="s">
        <v>38</v>
      </c>
      <c r="DT29" s="11">
        <v>706</v>
      </c>
      <c r="DU29" s="11">
        <v>12.9</v>
      </c>
      <c r="DV29" s="11">
        <v>87.1</v>
      </c>
      <c r="DW29" s="11" t="s">
        <v>38</v>
      </c>
      <c r="DX29" s="11" t="s">
        <v>38</v>
      </c>
      <c r="DY29" s="11" t="s">
        <v>38</v>
      </c>
      <c r="DZ29" s="11" t="s">
        <v>38</v>
      </c>
      <c r="EA29" s="11">
        <v>0</v>
      </c>
      <c r="EB29" s="7"/>
      <c r="EC29" s="7"/>
      <c r="ED29" s="125" t="s">
        <v>628</v>
      </c>
      <c r="EE29" s="125">
        <v>4</v>
      </c>
      <c r="EF29" s="7"/>
      <c r="EG29" s="9">
        <v>2</v>
      </c>
      <c r="EH29" s="9">
        <v>0</v>
      </c>
      <c r="EI29" s="9">
        <v>168</v>
      </c>
      <c r="EJ29" s="9">
        <v>70</v>
      </c>
      <c r="EK29" s="84">
        <f t="shared" si="16"/>
        <v>24.801587301587301</v>
      </c>
      <c r="EL29" s="9">
        <v>2</v>
      </c>
      <c r="EM29" s="9" t="s">
        <v>38</v>
      </c>
      <c r="EN29" s="9">
        <v>2</v>
      </c>
      <c r="EO29" s="9">
        <v>2</v>
      </c>
      <c r="EP29" s="187">
        <v>4</v>
      </c>
      <c r="EQ29" s="288">
        <v>42948</v>
      </c>
      <c r="ER29" s="592">
        <v>7361</v>
      </c>
      <c r="ES29" s="921"/>
      <c r="ET29" s="921"/>
      <c r="EU29" s="921"/>
      <c r="EV29" s="921"/>
      <c r="EW29" s="921"/>
      <c r="EX29" s="960"/>
      <c r="EY29" s="960"/>
      <c r="EZ29" s="921">
        <v>39</v>
      </c>
      <c r="FA29" s="921">
        <v>365366</v>
      </c>
      <c r="FB29" s="921">
        <v>10</v>
      </c>
      <c r="FC29" s="956">
        <v>936.83589743589744</v>
      </c>
      <c r="FD29" s="966">
        <v>209.85124102564103</v>
      </c>
      <c r="FE29" s="966"/>
      <c r="FF29" s="966"/>
      <c r="FG29" s="976">
        <v>3.3642879429706882</v>
      </c>
      <c r="FH29" s="976"/>
      <c r="FI29" s="981" t="e">
        <v>#REF!</v>
      </c>
      <c r="FJ29" s="982">
        <v>706</v>
      </c>
      <c r="FK29" s="932" t="s">
        <v>444</v>
      </c>
      <c r="FL29" s="114"/>
      <c r="FM29" s="7">
        <v>22.4</v>
      </c>
      <c r="FN29" s="216"/>
      <c r="FO29" s="114"/>
      <c r="FP29" s="157">
        <v>22.4</v>
      </c>
      <c r="FQ29" s="145">
        <f t="shared" si="17"/>
        <v>0.20985124102564104</v>
      </c>
      <c r="FR29" s="114"/>
      <c r="FS29" s="114"/>
      <c r="FT29" s="114"/>
      <c r="FU29" s="114"/>
      <c r="FV29" s="114"/>
      <c r="FW29" s="114"/>
      <c r="FX29" s="55"/>
      <c r="FY29" s="152"/>
      <c r="FZ29" s="213"/>
      <c r="GA29" s="214">
        <v>0.44560680190250002</v>
      </c>
      <c r="GB29" s="215"/>
      <c r="GC29" s="156"/>
      <c r="GD29" s="156"/>
      <c r="GE29" s="156"/>
      <c r="GF29" s="156"/>
      <c r="GG29" s="156"/>
      <c r="GH29" s="156"/>
      <c r="GI29" s="156"/>
      <c r="GJ29" s="156"/>
      <c r="GK29" s="156"/>
      <c r="GL29" s="156"/>
      <c r="GM29" s="156"/>
      <c r="GN29" s="156"/>
      <c r="GO29" s="156"/>
      <c r="GP29" s="156"/>
      <c r="GQ29" s="156"/>
      <c r="GR29" s="156"/>
      <c r="GS29" s="156"/>
      <c r="GT29" s="156"/>
      <c r="GU29" s="156"/>
      <c r="GV29" s="156"/>
      <c r="GW29" s="156"/>
      <c r="GX29" s="156"/>
      <c r="GY29" s="156"/>
      <c r="GZ29" s="156"/>
      <c r="HA29" s="156"/>
      <c r="HB29" s="156"/>
      <c r="HC29" s="156"/>
      <c r="HD29" s="156"/>
      <c r="HE29" s="156"/>
      <c r="HF29" s="156"/>
      <c r="HG29" s="156"/>
      <c r="HH29" s="156"/>
      <c r="HI29" s="156"/>
      <c r="HJ29" s="156"/>
      <c r="HK29" s="156"/>
      <c r="HL29" s="156"/>
      <c r="HM29" s="156"/>
      <c r="HN29" s="156"/>
      <c r="HO29" s="156"/>
      <c r="HP29" s="156"/>
      <c r="HQ29" s="156"/>
      <c r="HR29" s="156"/>
      <c r="HS29" s="156"/>
      <c r="HT29" s="156"/>
      <c r="HU29" s="156"/>
      <c r="HV29" s="156"/>
      <c r="HW29" s="156"/>
    </row>
    <row r="30" spans="1:231" x14ac:dyDescent="0.3">
      <c r="A30" s="7">
        <v>288</v>
      </c>
      <c r="B30" s="7">
        <f>COUNTIFS($D$3:D30,D30,$F$3:F30,F30)</f>
        <v>1</v>
      </c>
      <c r="C30" s="14">
        <v>7428</v>
      </c>
      <c r="D30" s="328" t="s">
        <v>1468</v>
      </c>
      <c r="E30" s="16" t="s">
        <v>516</v>
      </c>
      <c r="F30" s="17">
        <v>7203315350</v>
      </c>
      <c r="G30" s="11">
        <v>45</v>
      </c>
      <c r="H30" s="17" t="s">
        <v>1469</v>
      </c>
      <c r="I30" s="265" t="s">
        <v>1470</v>
      </c>
      <c r="J30" s="19" t="s">
        <v>35</v>
      </c>
      <c r="K30" s="55" t="s">
        <v>36</v>
      </c>
      <c r="L30" s="20">
        <v>18</v>
      </c>
      <c r="M30" s="16">
        <v>1</v>
      </c>
      <c r="N30" s="16" t="s">
        <v>38</v>
      </c>
      <c r="O30" s="16">
        <v>8</v>
      </c>
      <c r="P30" s="169" t="s">
        <v>519</v>
      </c>
      <c r="Q30" s="169"/>
      <c r="R30" s="796"/>
      <c r="S30" s="50" t="s">
        <v>522</v>
      </c>
      <c r="T30" s="266" t="s">
        <v>523</v>
      </c>
      <c r="U30" s="267" t="s">
        <v>124</v>
      </c>
      <c r="V30" s="51" t="s">
        <v>524</v>
      </c>
      <c r="W30" s="268" t="s">
        <v>126</v>
      </c>
      <c r="X30" s="51" t="s">
        <v>124</v>
      </c>
      <c r="Y30" s="51" t="s">
        <v>124</v>
      </c>
      <c r="Z30" s="269"/>
      <c r="AA30" s="270"/>
      <c r="AB30" s="275"/>
      <c r="AC30" s="276"/>
      <c r="AD30" s="276"/>
      <c r="AE30" s="276"/>
      <c r="AF30" s="276"/>
      <c r="AG30" s="341" t="s">
        <v>128</v>
      </c>
      <c r="AH30" s="220"/>
      <c r="AI30" s="7">
        <v>51.5</v>
      </c>
      <c r="AJ30" s="7">
        <v>92.6</v>
      </c>
      <c r="AK30" s="189">
        <v>47.688999999999993</v>
      </c>
      <c r="AL30" s="7">
        <v>14275</v>
      </c>
      <c r="AM30" s="185">
        <v>3.1722222222222221</v>
      </c>
      <c r="AN30" s="7">
        <v>4</v>
      </c>
      <c r="AO30" s="38">
        <v>63.7</v>
      </c>
      <c r="AP30" s="39">
        <v>29.9</v>
      </c>
      <c r="AQ30" s="40">
        <v>3.92</v>
      </c>
      <c r="AR30" s="41">
        <f t="shared" si="0"/>
        <v>97.52</v>
      </c>
      <c r="AS30" s="42">
        <f t="shared" si="1"/>
        <v>2.1304347826086958</v>
      </c>
      <c r="AT30" s="43">
        <f t="shared" si="2"/>
        <v>8.3513043478260869</v>
      </c>
      <c r="AU30" s="44">
        <f t="shared" si="3"/>
        <v>1.8835008870490835</v>
      </c>
      <c r="AV30" s="45">
        <v>59.897110000000005</v>
      </c>
      <c r="AW30" s="45">
        <f t="shared" si="4"/>
        <v>94.03</v>
      </c>
      <c r="AX30" s="46">
        <v>0.61789000000000005</v>
      </c>
      <c r="AY30" s="84">
        <v>0.97</v>
      </c>
      <c r="AZ30" s="9" t="s">
        <v>121</v>
      </c>
      <c r="BA30" s="235">
        <v>16.3</v>
      </c>
      <c r="BB30" s="192">
        <v>0.12017446371280591</v>
      </c>
      <c r="BC30" s="193">
        <v>1.1814015810773952</v>
      </c>
      <c r="BD30" s="193"/>
      <c r="BE30" s="9" t="s">
        <v>121</v>
      </c>
      <c r="BF30" s="9" t="s">
        <v>121</v>
      </c>
      <c r="BG30" s="9" t="s">
        <v>121</v>
      </c>
      <c r="BH30" s="9" t="s">
        <v>121</v>
      </c>
      <c r="BI30" s="48"/>
      <c r="BJ30" s="9">
        <v>24.6</v>
      </c>
      <c r="BK30" s="9">
        <v>75.8</v>
      </c>
      <c r="BL30" s="78">
        <v>0.32453825857519791</v>
      </c>
      <c r="BM30" s="79">
        <v>0.6</v>
      </c>
      <c r="BN30" s="80">
        <f t="shared" si="18"/>
        <v>0.9419152276295133</v>
      </c>
      <c r="BO30" s="9" t="s">
        <v>121</v>
      </c>
      <c r="BP30" s="9">
        <v>7.5</v>
      </c>
      <c r="BQ30" s="187">
        <v>15.2</v>
      </c>
      <c r="BR30" s="197">
        <v>2.0266666666666664</v>
      </c>
      <c r="BS30" s="80">
        <f t="shared" si="10"/>
        <v>38.700000000000003</v>
      </c>
      <c r="BT30" s="279">
        <v>89.2</v>
      </c>
      <c r="BU30" s="342">
        <v>37076</v>
      </c>
      <c r="BV30" s="279">
        <f t="shared" si="11"/>
        <v>10.799999999999997</v>
      </c>
      <c r="BW30" s="561">
        <f t="shared" si="12"/>
        <v>29.840199999999999</v>
      </c>
      <c r="BX30" s="279">
        <v>18.399999999999999</v>
      </c>
      <c r="BY30" s="84">
        <f t="shared" si="13"/>
        <v>5.5015999999999998</v>
      </c>
      <c r="BZ30" s="279">
        <v>20.3</v>
      </c>
      <c r="CA30" s="84">
        <f t="shared" si="14"/>
        <v>6.0697000000000001</v>
      </c>
      <c r="CB30" s="279">
        <v>61.1</v>
      </c>
      <c r="CC30" s="84">
        <f t="shared" si="15"/>
        <v>18.268899999999999</v>
      </c>
      <c r="CD30" s="281"/>
      <c r="CE30" s="7"/>
      <c r="CF30" s="7"/>
      <c r="CG30" s="7"/>
      <c r="CH30" s="7"/>
      <c r="CI30" s="7"/>
      <c r="CJ30" s="7"/>
      <c r="CK30" s="7"/>
      <c r="CL30" s="45">
        <f t="shared" si="6"/>
        <v>0.9064039408866994</v>
      </c>
      <c r="CM30" s="7"/>
      <c r="CN30" s="7"/>
      <c r="CO30" s="605">
        <v>30.3</v>
      </c>
      <c r="CP30" s="606">
        <v>32.4</v>
      </c>
      <c r="CQ30" s="606">
        <v>9.81</v>
      </c>
      <c r="CR30" s="606">
        <v>10.1</v>
      </c>
      <c r="CS30" s="606">
        <v>3.07</v>
      </c>
      <c r="CT30" s="606">
        <v>45.7</v>
      </c>
      <c r="CU30" s="606">
        <v>13.9</v>
      </c>
      <c r="CV30" s="606">
        <v>0.71</v>
      </c>
      <c r="CW30" s="36"/>
      <c r="CX30" s="7"/>
      <c r="CY30" s="121" t="s">
        <v>510</v>
      </c>
      <c r="CZ30" s="121">
        <v>3</v>
      </c>
      <c r="DA30" s="9" t="s">
        <v>884</v>
      </c>
      <c r="DB30" s="49" t="s">
        <v>295</v>
      </c>
      <c r="DC30" s="35"/>
      <c r="DD30" s="35"/>
      <c r="DE30" s="945"/>
      <c r="DF30" s="945"/>
      <c r="DG30" s="945"/>
      <c r="DH30" s="945"/>
      <c r="DI30" s="243" t="s">
        <v>297</v>
      </c>
      <c r="DJ30" s="287" t="s">
        <v>128</v>
      </c>
      <c r="DK30" s="245">
        <v>2</v>
      </c>
      <c r="DL30" s="7"/>
      <c r="DM30" s="7"/>
      <c r="DN30" s="7"/>
      <c r="DO30" s="7"/>
      <c r="DP30" s="7"/>
      <c r="DQ30" s="7"/>
      <c r="DR30" s="11" t="s">
        <v>38</v>
      </c>
      <c r="DS30" s="11" t="s">
        <v>38</v>
      </c>
      <c r="DT30" s="11">
        <v>362</v>
      </c>
      <c r="DU30" s="11">
        <v>23.8</v>
      </c>
      <c r="DV30" s="11">
        <v>76.2</v>
      </c>
      <c r="DW30" s="11" t="s">
        <v>38</v>
      </c>
      <c r="DX30" s="11" t="s">
        <v>38</v>
      </c>
      <c r="DY30" s="11" t="s">
        <v>38</v>
      </c>
      <c r="DZ30" s="11" t="s">
        <v>38</v>
      </c>
      <c r="EA30" s="11">
        <v>0</v>
      </c>
      <c r="EB30" s="7"/>
      <c r="EC30" s="7"/>
      <c r="ED30" s="125">
        <v>1</v>
      </c>
      <c r="EE30" s="125">
        <v>18</v>
      </c>
      <c r="EF30" s="7"/>
      <c r="EG30" s="9">
        <v>2</v>
      </c>
      <c r="EH30" s="9">
        <v>1</v>
      </c>
      <c r="EI30" s="9">
        <v>173</v>
      </c>
      <c r="EJ30" s="9">
        <v>110</v>
      </c>
      <c r="EK30" s="84">
        <f t="shared" si="16"/>
        <v>36.753650305723546</v>
      </c>
      <c r="EL30" s="9">
        <v>2</v>
      </c>
      <c r="EM30" s="9" t="s">
        <v>38</v>
      </c>
      <c r="EN30" s="9">
        <v>2</v>
      </c>
      <c r="EO30" s="9">
        <v>1</v>
      </c>
      <c r="EP30" s="187">
        <v>4</v>
      </c>
      <c r="EQ30" s="288">
        <v>43108</v>
      </c>
      <c r="ER30" s="586">
        <v>7428</v>
      </c>
      <c r="ES30" s="921">
        <v>75</v>
      </c>
      <c r="ET30" s="921">
        <v>4245</v>
      </c>
      <c r="EU30" s="921">
        <v>2</v>
      </c>
      <c r="EV30" s="956">
        <v>113.2</v>
      </c>
      <c r="EW30" s="956"/>
      <c r="EX30" s="961">
        <v>58.298000000000002</v>
      </c>
      <c r="EY30" s="961"/>
      <c r="EZ30" s="921">
        <v>75</v>
      </c>
      <c r="FA30" s="921">
        <v>29932</v>
      </c>
      <c r="FB30" s="921">
        <v>10</v>
      </c>
      <c r="FC30" s="956">
        <v>39.909333333333329</v>
      </c>
      <c r="FD30" s="966">
        <v>20.553306666666664</v>
      </c>
      <c r="FE30" s="966"/>
      <c r="FF30" s="972">
        <v>2.8364292396097825</v>
      </c>
      <c r="FG30" s="976">
        <v>17.612737739523503</v>
      </c>
      <c r="FH30" s="980">
        <v>6.2094754537033863</v>
      </c>
      <c r="FI30" s="981" t="e">
        <v>#DIV/0!</v>
      </c>
      <c r="FJ30" s="979">
        <v>362</v>
      </c>
      <c r="FK30" s="932" t="s">
        <v>128</v>
      </c>
      <c r="FL30" s="114"/>
      <c r="FM30" s="7">
        <v>51.5</v>
      </c>
      <c r="FN30" s="216"/>
      <c r="FO30" s="114"/>
      <c r="FP30" s="157">
        <v>51.5</v>
      </c>
      <c r="FQ30" s="145">
        <f t="shared" si="17"/>
        <v>2.0553306666666663E-2</v>
      </c>
      <c r="FR30" s="114"/>
      <c r="FS30" s="114"/>
      <c r="FT30" s="114"/>
      <c r="FU30" s="114"/>
      <c r="FV30" s="114"/>
      <c r="FW30" s="114"/>
      <c r="FX30" s="55"/>
      <c r="FY30" s="152"/>
      <c r="FZ30" s="213"/>
      <c r="GA30" s="214">
        <v>0.95030150736542984</v>
      </c>
      <c r="GB30" s="215"/>
      <c r="GC30" s="156"/>
      <c r="GD30" s="156"/>
      <c r="GE30" s="156"/>
      <c r="GF30" s="156"/>
      <c r="GG30" s="156"/>
      <c r="GH30" s="156"/>
      <c r="GI30" s="156"/>
      <c r="GJ30" s="156"/>
      <c r="GK30" s="156"/>
      <c r="GL30" s="156"/>
      <c r="GM30" s="156"/>
      <c r="GN30" s="156"/>
      <c r="GO30" s="156"/>
      <c r="GP30" s="156"/>
      <c r="GQ30" s="156"/>
      <c r="GR30" s="156"/>
      <c r="GS30" s="156"/>
      <c r="GT30" s="156"/>
      <c r="GU30" s="156"/>
      <c r="GV30" s="156"/>
      <c r="GW30" s="156"/>
      <c r="GX30" s="156"/>
      <c r="GY30" s="156"/>
      <c r="GZ30" s="156"/>
      <c r="HA30" s="156"/>
      <c r="HB30" s="156"/>
      <c r="HC30" s="156"/>
      <c r="HD30" s="156"/>
      <c r="HE30" s="156"/>
      <c r="HF30" s="156"/>
      <c r="HG30" s="156"/>
      <c r="HH30" s="156"/>
      <c r="HI30" s="156"/>
      <c r="HJ30" s="156"/>
      <c r="HK30" s="156"/>
      <c r="HL30" s="156"/>
      <c r="HM30" s="156"/>
      <c r="HN30" s="156"/>
      <c r="HO30" s="156"/>
      <c r="HP30" s="156"/>
      <c r="HQ30" s="156"/>
      <c r="HR30" s="156"/>
      <c r="HS30" s="156"/>
      <c r="HT30" s="156"/>
      <c r="HU30" s="156"/>
      <c r="HV30" s="156"/>
      <c r="HW30" s="156"/>
    </row>
    <row r="31" spans="1:231" x14ac:dyDescent="0.3">
      <c r="A31" s="7">
        <v>292</v>
      </c>
      <c r="B31" s="7">
        <f>COUNTIFS($D$3:D31,D31,$F$3:F31,F31)</f>
        <v>2</v>
      </c>
      <c r="C31" s="652">
        <v>7453</v>
      </c>
      <c r="D31" s="335" t="s">
        <v>1258</v>
      </c>
      <c r="E31" s="16" t="s">
        <v>1299</v>
      </c>
      <c r="F31" s="17">
        <v>490906164</v>
      </c>
      <c r="G31" s="11">
        <v>68</v>
      </c>
      <c r="H31" s="17" t="s">
        <v>1518</v>
      </c>
      <c r="I31" s="265" t="s">
        <v>1519</v>
      </c>
      <c r="J31" s="291" t="s">
        <v>553</v>
      </c>
      <c r="K31" s="55" t="s">
        <v>36</v>
      </c>
      <c r="L31" s="20">
        <v>5</v>
      </c>
      <c r="M31" s="16">
        <v>2</v>
      </c>
      <c r="N31" s="16" t="s">
        <v>38</v>
      </c>
      <c r="O31" s="16" t="s">
        <v>447</v>
      </c>
      <c r="P31" s="169" t="s">
        <v>519</v>
      </c>
      <c r="Q31" s="169"/>
      <c r="R31" s="796"/>
      <c r="S31" s="50" t="s">
        <v>522</v>
      </c>
      <c r="T31" s="266" t="s">
        <v>523</v>
      </c>
      <c r="U31" s="267" t="s">
        <v>124</v>
      </c>
      <c r="V31" s="51" t="s">
        <v>524</v>
      </c>
      <c r="W31" s="268" t="s">
        <v>126</v>
      </c>
      <c r="X31" s="51" t="s">
        <v>124</v>
      </c>
      <c r="Y31" s="51" t="s">
        <v>124</v>
      </c>
      <c r="Z31" s="269"/>
      <c r="AA31" s="270"/>
      <c r="AB31" s="275"/>
      <c r="AC31" s="276"/>
      <c r="AD31" s="276"/>
      <c r="AE31" s="276"/>
      <c r="AF31" s="276"/>
      <c r="AG31" s="341" t="s">
        <v>742</v>
      </c>
      <c r="AH31" s="220"/>
      <c r="AI31" s="7">
        <v>13.3</v>
      </c>
      <c r="AJ31" s="7">
        <v>85.5</v>
      </c>
      <c r="AK31" s="189">
        <v>11.371500000000001</v>
      </c>
      <c r="AL31" s="7">
        <v>18373</v>
      </c>
      <c r="AM31" s="185">
        <v>14.698399999999999</v>
      </c>
      <c r="AN31" s="7">
        <v>4</v>
      </c>
      <c r="AO31" s="38">
        <v>61.4</v>
      </c>
      <c r="AP31" s="39">
        <v>20.399999999999999</v>
      </c>
      <c r="AQ31" s="40">
        <v>15.7</v>
      </c>
      <c r="AR31" s="41">
        <f t="shared" si="0"/>
        <v>97.5</v>
      </c>
      <c r="AS31" s="42">
        <f t="shared" si="1"/>
        <v>3.0098039215686274</v>
      </c>
      <c r="AT31" s="43">
        <f t="shared" si="2"/>
        <v>47.253921568627447</v>
      </c>
      <c r="AU31" s="44">
        <f t="shared" si="3"/>
        <v>1.7008310249307481</v>
      </c>
      <c r="AV31" s="45">
        <v>55.174039999999998</v>
      </c>
      <c r="AW31" s="45">
        <f t="shared" si="4"/>
        <v>89.86</v>
      </c>
      <c r="AX31" s="46">
        <v>3.1559599999999994</v>
      </c>
      <c r="AY31" s="84">
        <v>5.14</v>
      </c>
      <c r="AZ31" s="9" t="s">
        <v>121</v>
      </c>
      <c r="BA31" s="235">
        <v>16.7</v>
      </c>
      <c r="BB31" s="192">
        <v>0.15020006155740226</v>
      </c>
      <c r="BC31" s="193">
        <v>2.1093101173987607</v>
      </c>
      <c r="BD31" s="80"/>
      <c r="BE31" s="9" t="s">
        <v>121</v>
      </c>
      <c r="BF31" s="9" t="s">
        <v>121</v>
      </c>
      <c r="BG31" s="9" t="s">
        <v>121</v>
      </c>
      <c r="BH31" s="9" t="s">
        <v>121</v>
      </c>
      <c r="BI31" s="48"/>
      <c r="BJ31" s="9">
        <v>35.4</v>
      </c>
      <c r="BK31" s="9">
        <v>63.9</v>
      </c>
      <c r="BL31" s="195">
        <v>0.5539906103286385</v>
      </c>
      <c r="BM31" s="79">
        <v>0.2</v>
      </c>
      <c r="BN31" s="80">
        <f t="shared" si="18"/>
        <v>0.32573289902280134</v>
      </c>
      <c r="BO31" s="9" t="s">
        <v>121</v>
      </c>
      <c r="BP31" s="9">
        <v>9.82</v>
      </c>
      <c r="BQ31" s="187">
        <v>8.2200000000000006</v>
      </c>
      <c r="BR31" s="197">
        <v>0.83706720977596749</v>
      </c>
      <c r="BS31" s="80">
        <f t="shared" si="10"/>
        <v>30.900000000000002</v>
      </c>
      <c r="BT31" s="279">
        <v>81.599999999999994</v>
      </c>
      <c r="BU31" s="342">
        <v>31375</v>
      </c>
      <c r="BV31" s="279">
        <f t="shared" si="11"/>
        <v>18.400000000000006</v>
      </c>
      <c r="BW31" s="80">
        <f t="shared" si="12"/>
        <v>20.093999999999998</v>
      </c>
      <c r="BX31" s="80">
        <v>1.3</v>
      </c>
      <c r="BY31" s="84">
        <f t="shared" si="13"/>
        <v>0.26519999999999999</v>
      </c>
      <c r="BZ31" s="80">
        <v>29.6</v>
      </c>
      <c r="CA31" s="84">
        <f t="shared" si="14"/>
        <v>6.0384000000000002</v>
      </c>
      <c r="CB31" s="80">
        <v>67.599999999999994</v>
      </c>
      <c r="CC31" s="84">
        <f t="shared" si="15"/>
        <v>13.790399999999998</v>
      </c>
      <c r="CD31" s="907" t="s">
        <v>121</v>
      </c>
      <c r="CE31" s="7"/>
      <c r="CF31" s="7"/>
      <c r="CG31" s="7"/>
      <c r="CH31" s="7"/>
      <c r="CI31" s="7"/>
      <c r="CJ31" s="7"/>
      <c r="CK31" s="7"/>
      <c r="CL31" s="45">
        <f t="shared" si="6"/>
        <v>4.3918918918918921E-2</v>
      </c>
      <c r="CM31" s="7"/>
      <c r="CN31" s="7"/>
      <c r="CO31" s="605">
        <v>21.29</v>
      </c>
      <c r="CP31" s="606">
        <v>39.6</v>
      </c>
      <c r="CQ31" s="606">
        <v>9.67</v>
      </c>
      <c r="CR31" s="606">
        <v>15.6</v>
      </c>
      <c r="CS31" s="606">
        <v>3.81</v>
      </c>
      <c r="CT31" s="606">
        <v>31.9</v>
      </c>
      <c r="CU31" s="606">
        <v>7.81</v>
      </c>
      <c r="CV31" s="654">
        <v>0.56000000000000005</v>
      </c>
      <c r="CW31" s="36"/>
      <c r="CX31" s="7"/>
      <c r="CY31" s="121" t="s">
        <v>453</v>
      </c>
      <c r="CZ31" s="121">
        <v>4</v>
      </c>
      <c r="DA31" s="49" t="s">
        <v>295</v>
      </c>
      <c r="DB31" s="49" t="s">
        <v>295</v>
      </c>
      <c r="DC31" s="35"/>
      <c r="DD31" s="35"/>
      <c r="DE31" s="945"/>
      <c r="DF31" s="945"/>
      <c r="DG31" s="945"/>
      <c r="DH31" s="945"/>
      <c r="DI31" s="947" t="s">
        <v>297</v>
      </c>
      <c r="DJ31" s="287" t="s">
        <v>742</v>
      </c>
      <c r="DK31" s="7">
        <v>2</v>
      </c>
      <c r="DL31" s="7"/>
      <c r="DM31" s="7"/>
      <c r="DN31" s="7"/>
      <c r="DO31" s="7"/>
      <c r="DP31" s="7"/>
      <c r="DQ31" s="7"/>
      <c r="DR31" s="11">
        <v>43.3</v>
      </c>
      <c r="DS31" s="11" t="s">
        <v>38</v>
      </c>
      <c r="DT31" s="11">
        <v>1005</v>
      </c>
      <c r="DU31" s="11">
        <v>71.2</v>
      </c>
      <c r="DV31" s="11">
        <v>28.8</v>
      </c>
      <c r="DW31" s="11" t="s">
        <v>1520</v>
      </c>
      <c r="DX31" s="11"/>
      <c r="DY31" s="11"/>
      <c r="DZ31" s="11"/>
      <c r="EA31" s="11">
        <v>0</v>
      </c>
      <c r="EB31" s="7"/>
      <c r="EC31" s="7"/>
      <c r="ED31" s="125">
        <v>2</v>
      </c>
      <c r="EE31" s="125">
        <v>5</v>
      </c>
      <c r="EF31" s="7"/>
      <c r="EG31" s="9">
        <v>2</v>
      </c>
      <c r="EH31" s="9">
        <v>0</v>
      </c>
      <c r="EI31" s="9">
        <v>180</v>
      </c>
      <c r="EJ31" s="9">
        <v>108</v>
      </c>
      <c r="EK31" s="84">
        <f t="shared" si="16"/>
        <v>33.333333333333329</v>
      </c>
      <c r="EL31" s="9">
        <v>3</v>
      </c>
      <c r="EM31" s="288">
        <v>43061</v>
      </c>
      <c r="EN31" s="9" t="s">
        <v>121</v>
      </c>
      <c r="EO31" s="9" t="s">
        <v>121</v>
      </c>
      <c r="EP31" s="187" t="s">
        <v>38</v>
      </c>
      <c r="EQ31" s="9" t="s">
        <v>1521</v>
      </c>
      <c r="ER31" s="586">
        <v>7453</v>
      </c>
      <c r="ES31" s="921"/>
      <c r="ET31" s="921"/>
      <c r="EU31" s="921"/>
      <c r="EV31" s="921"/>
      <c r="EW31" s="921"/>
      <c r="EX31" s="958"/>
      <c r="EY31" s="958"/>
      <c r="EZ31" s="921">
        <v>75</v>
      </c>
      <c r="FA31" s="921">
        <v>162029</v>
      </c>
      <c r="FB31" s="921">
        <v>10</v>
      </c>
      <c r="FC31" s="956">
        <v>216.03866666666667</v>
      </c>
      <c r="FD31" s="966">
        <v>28.733142666666666</v>
      </c>
      <c r="FE31" s="966"/>
      <c r="FF31" s="972"/>
      <c r="FG31" s="976">
        <v>34.977030242010422</v>
      </c>
      <c r="FH31" s="980"/>
      <c r="FI31" s="981" t="e">
        <v>#DIV/0!</v>
      </c>
      <c r="FJ31" s="979">
        <v>1005</v>
      </c>
      <c r="FK31" s="932" t="s">
        <v>742</v>
      </c>
      <c r="FL31" s="114"/>
      <c r="FM31" s="7">
        <v>13.3</v>
      </c>
      <c r="FN31" s="216"/>
      <c r="FO31" s="114"/>
      <c r="FP31" s="157">
        <v>13.3</v>
      </c>
      <c r="FQ31" s="145">
        <f t="shared" si="17"/>
        <v>2.8733142666666666E-2</v>
      </c>
      <c r="FR31" s="114"/>
      <c r="FS31" s="114"/>
      <c r="FT31" s="114"/>
      <c r="FU31" s="114"/>
      <c r="FV31" s="114"/>
      <c r="FW31" s="114"/>
      <c r="FX31" s="55"/>
      <c r="FY31" s="152"/>
      <c r="FZ31" s="213"/>
      <c r="GA31" s="11"/>
      <c r="GB31" s="215"/>
      <c r="GC31" s="156"/>
      <c r="GD31" s="156"/>
      <c r="GE31" s="156"/>
      <c r="GF31" s="156"/>
      <c r="GG31" s="156"/>
      <c r="GH31" s="156"/>
      <c r="GI31" s="156"/>
      <c r="GJ31" s="156"/>
      <c r="GK31" s="156"/>
      <c r="GL31" s="156"/>
      <c r="GM31" s="156"/>
      <c r="GN31" s="156"/>
      <c r="GO31" s="156"/>
      <c r="GP31" s="156"/>
      <c r="GQ31" s="156"/>
      <c r="GR31" s="156"/>
      <c r="GS31" s="156"/>
      <c r="GT31" s="156"/>
      <c r="GU31" s="156"/>
      <c r="GV31" s="156"/>
      <c r="GW31" s="156"/>
      <c r="GX31" s="156"/>
      <c r="GY31" s="156"/>
      <c r="GZ31" s="156"/>
      <c r="HA31" s="156"/>
      <c r="HB31" s="156"/>
      <c r="HC31" s="156"/>
      <c r="HD31" s="156"/>
      <c r="HE31" s="156"/>
      <c r="HF31" s="156"/>
      <c r="HG31" s="156"/>
      <c r="HH31" s="156"/>
      <c r="HI31" s="156"/>
      <c r="HJ31" s="156"/>
      <c r="HK31" s="156"/>
      <c r="HL31" s="156"/>
      <c r="HM31" s="156"/>
      <c r="HN31" s="156"/>
      <c r="HO31" s="156"/>
      <c r="HP31" s="156"/>
      <c r="HQ31" s="156"/>
      <c r="HR31" s="156"/>
      <c r="HS31" s="156"/>
      <c r="HT31" s="156"/>
      <c r="HU31" s="156"/>
      <c r="HV31" s="156"/>
      <c r="HW31" s="156"/>
    </row>
    <row r="32" spans="1:231" x14ac:dyDescent="0.3">
      <c r="A32" s="7">
        <v>295</v>
      </c>
      <c r="B32" s="7">
        <f>COUNTIFS($D$3:D32,D32,$F$3:F32,F32)</f>
        <v>1</v>
      </c>
      <c r="C32" s="14">
        <v>7462</v>
      </c>
      <c r="D32" s="328" t="s">
        <v>780</v>
      </c>
      <c r="E32" s="16" t="s">
        <v>683</v>
      </c>
      <c r="F32" s="17">
        <v>6355091644</v>
      </c>
      <c r="G32" s="11">
        <v>54</v>
      </c>
      <c r="H32" s="17" t="s">
        <v>781</v>
      </c>
      <c r="I32" s="265" t="s">
        <v>782</v>
      </c>
      <c r="J32" s="19" t="s">
        <v>35</v>
      </c>
      <c r="K32" s="55" t="s">
        <v>36</v>
      </c>
      <c r="L32" s="20">
        <v>5</v>
      </c>
      <c r="M32" s="16">
        <v>9</v>
      </c>
      <c r="N32" s="16"/>
      <c r="O32" s="16" t="s">
        <v>447</v>
      </c>
      <c r="P32" s="169" t="s">
        <v>519</v>
      </c>
      <c r="Q32" s="169"/>
      <c r="R32" s="796"/>
      <c r="S32" s="50" t="s">
        <v>522</v>
      </c>
      <c r="T32" s="266" t="s">
        <v>523</v>
      </c>
      <c r="U32" s="267" t="s">
        <v>124</v>
      </c>
      <c r="V32" s="51" t="s">
        <v>524</v>
      </c>
      <c r="W32" s="268" t="s">
        <v>126</v>
      </c>
      <c r="X32" s="51" t="s">
        <v>124</v>
      </c>
      <c r="Y32" s="51" t="s">
        <v>124</v>
      </c>
      <c r="Z32" s="269"/>
      <c r="AA32" s="270"/>
      <c r="AB32" s="275"/>
      <c r="AC32" s="276"/>
      <c r="AD32" s="276"/>
      <c r="AE32" s="276"/>
      <c r="AF32" s="276"/>
      <c r="AG32" s="341" t="s">
        <v>444</v>
      </c>
      <c r="AH32" s="557"/>
      <c r="AI32" s="7">
        <v>84.9</v>
      </c>
      <c r="AJ32" s="7">
        <v>90.1</v>
      </c>
      <c r="AK32" s="189">
        <v>76.494900000000001</v>
      </c>
      <c r="AL32" s="7">
        <v>106429</v>
      </c>
      <c r="AM32" s="185">
        <v>85.143199999999993</v>
      </c>
      <c r="AN32" s="7">
        <v>4</v>
      </c>
      <c r="AO32" s="38">
        <v>75.5</v>
      </c>
      <c r="AP32" s="39">
        <v>17.5</v>
      </c>
      <c r="AQ32" s="40">
        <v>4.3499999999999996</v>
      </c>
      <c r="AR32" s="41">
        <f t="shared" si="0"/>
        <v>97.35</v>
      </c>
      <c r="AS32" s="42">
        <f t="shared" si="1"/>
        <v>4.3142857142857141</v>
      </c>
      <c r="AT32" s="43">
        <f t="shared" si="2"/>
        <v>18.767142857142854</v>
      </c>
      <c r="AU32" s="44">
        <f t="shared" si="3"/>
        <v>3.4553775743707091</v>
      </c>
      <c r="AV32" s="45">
        <v>69.565699999999993</v>
      </c>
      <c r="AW32" s="45">
        <f t="shared" si="4"/>
        <v>92.14</v>
      </c>
      <c r="AX32" s="46">
        <v>2.1593</v>
      </c>
      <c r="AY32" s="84">
        <v>2.86</v>
      </c>
      <c r="AZ32" s="9" t="s">
        <v>121</v>
      </c>
      <c r="BA32" s="235">
        <v>4.93</v>
      </c>
      <c r="BB32" s="192">
        <v>2.6437056588086264E-2</v>
      </c>
      <c r="BC32" s="193">
        <v>1.3723135790752081</v>
      </c>
      <c r="BD32" s="193"/>
      <c r="BE32" s="9" t="s">
        <v>121</v>
      </c>
      <c r="BF32" s="9" t="s">
        <v>121</v>
      </c>
      <c r="BG32" s="9" t="s">
        <v>121</v>
      </c>
      <c r="BH32" s="9" t="s">
        <v>121</v>
      </c>
      <c r="BI32" s="48"/>
      <c r="BJ32" s="9">
        <v>57.2</v>
      </c>
      <c r="BK32" s="9">
        <v>42.4</v>
      </c>
      <c r="BL32" s="195">
        <v>1.3490566037735849</v>
      </c>
      <c r="BM32" s="79">
        <v>0.7</v>
      </c>
      <c r="BN32" s="80">
        <f t="shared" si="18"/>
        <v>0.92715231788079466</v>
      </c>
      <c r="BO32" s="9" t="s">
        <v>121</v>
      </c>
      <c r="BP32" s="9">
        <v>5.84</v>
      </c>
      <c r="BQ32" s="187">
        <v>19.600000000000001</v>
      </c>
      <c r="BR32" s="197">
        <v>3.3561643835616444</v>
      </c>
      <c r="BS32" s="80">
        <f t="shared" si="10"/>
        <v>46.2</v>
      </c>
      <c r="BT32" s="279">
        <v>99.8</v>
      </c>
      <c r="BU32" s="342">
        <v>57513</v>
      </c>
      <c r="BV32" s="279">
        <f t="shared" si="11"/>
        <v>0.20000000000000284</v>
      </c>
      <c r="BW32" s="561">
        <f t="shared" si="12"/>
        <v>17.202500000000001</v>
      </c>
      <c r="BX32" s="279">
        <v>28</v>
      </c>
      <c r="BY32" s="84">
        <f t="shared" si="13"/>
        <v>4.9000000000000004</v>
      </c>
      <c r="BZ32" s="279">
        <v>18.2</v>
      </c>
      <c r="CA32" s="84">
        <f t="shared" si="14"/>
        <v>3.1850000000000001</v>
      </c>
      <c r="CB32" s="279">
        <v>52.1</v>
      </c>
      <c r="CC32" s="84">
        <f t="shared" si="15"/>
        <v>9.1174999999999997</v>
      </c>
      <c r="CD32" s="281"/>
      <c r="CE32" s="7"/>
      <c r="CF32" s="7"/>
      <c r="CG32" s="7"/>
      <c r="CH32" s="7"/>
      <c r="CI32" s="7"/>
      <c r="CJ32" s="7"/>
      <c r="CK32" s="7"/>
      <c r="CL32" s="45">
        <f t="shared" si="6"/>
        <v>1.5384615384615385</v>
      </c>
      <c r="CM32" s="7"/>
      <c r="CN32" s="7"/>
      <c r="CO32" s="605">
        <v>15.2</v>
      </c>
      <c r="CP32" s="606">
        <v>28.4</v>
      </c>
      <c r="CQ32" s="606">
        <v>4.3099999999999996</v>
      </c>
      <c r="CR32" s="606">
        <v>12.4</v>
      </c>
      <c r="CS32" s="606">
        <v>1.89</v>
      </c>
      <c r="CT32" s="606">
        <v>56.4</v>
      </c>
      <c r="CU32" s="606">
        <v>8.57</v>
      </c>
      <c r="CV32" s="606">
        <v>9.8200000000000006E-3</v>
      </c>
      <c r="CW32" s="36"/>
      <c r="CX32" s="7"/>
      <c r="CY32" s="121" t="s">
        <v>506</v>
      </c>
      <c r="CZ32" s="310" t="s">
        <v>525</v>
      </c>
      <c r="DA32" s="9" t="s">
        <v>18</v>
      </c>
      <c r="DB32" s="363" t="s">
        <v>18</v>
      </c>
      <c r="DC32" s="35"/>
      <c r="DD32" s="35"/>
      <c r="DE32" s="945"/>
      <c r="DF32" s="945"/>
      <c r="DG32" s="945"/>
      <c r="DH32" s="945"/>
      <c r="DI32" s="202" t="s">
        <v>294</v>
      </c>
      <c r="DJ32" s="287" t="s">
        <v>444</v>
      </c>
      <c r="DK32" s="245">
        <v>2</v>
      </c>
      <c r="DL32" s="7"/>
      <c r="DM32" s="7"/>
      <c r="DN32" s="7"/>
      <c r="DO32" s="7"/>
      <c r="DP32" s="7"/>
      <c r="DQ32" s="7"/>
      <c r="DR32" s="11" t="s">
        <v>38</v>
      </c>
      <c r="DS32" s="11" t="s">
        <v>38</v>
      </c>
      <c r="DT32" s="11">
        <v>1788</v>
      </c>
      <c r="DU32" s="11">
        <v>5.9</v>
      </c>
      <c r="DV32" s="11">
        <v>94.1</v>
      </c>
      <c r="DW32" s="11">
        <v>1.9</v>
      </c>
      <c r="DX32" s="11">
        <v>894.3</v>
      </c>
      <c r="DY32" s="11" t="s">
        <v>38</v>
      </c>
      <c r="DZ32" s="11">
        <v>3.16</v>
      </c>
      <c r="EA32" s="11">
        <v>0</v>
      </c>
      <c r="EB32" s="7"/>
      <c r="EC32" s="7"/>
      <c r="ED32" s="125">
        <v>9</v>
      </c>
      <c r="EE32" s="125">
        <v>5</v>
      </c>
      <c r="EF32" s="7"/>
      <c r="EG32" s="9">
        <v>2</v>
      </c>
      <c r="EH32" s="9">
        <v>1</v>
      </c>
      <c r="EI32" s="9">
        <v>165</v>
      </c>
      <c r="EJ32" s="9">
        <v>95</v>
      </c>
      <c r="EK32" s="84">
        <f t="shared" si="16"/>
        <v>34.894398530762167</v>
      </c>
      <c r="EL32" s="9">
        <v>1</v>
      </c>
      <c r="EM32" s="9" t="s">
        <v>38</v>
      </c>
      <c r="EN32" s="9">
        <v>1</v>
      </c>
      <c r="EO32" s="9">
        <v>1</v>
      </c>
      <c r="EP32" s="187">
        <v>2</v>
      </c>
      <c r="EQ32" s="288">
        <v>43055</v>
      </c>
      <c r="ER32" s="586">
        <v>7462</v>
      </c>
      <c r="ES32" s="921"/>
      <c r="ET32" s="921"/>
      <c r="EU32" s="921"/>
      <c r="EV32" s="921"/>
      <c r="EW32" s="921"/>
      <c r="EX32" s="958"/>
      <c r="EY32" s="958"/>
      <c r="EZ32" s="921">
        <v>8</v>
      </c>
      <c r="FA32" s="921">
        <v>139135</v>
      </c>
      <c r="FB32" s="921">
        <v>10</v>
      </c>
      <c r="FC32" s="956">
        <v>1739.1875</v>
      </c>
      <c r="FD32" s="966">
        <v>1476.5701875000002</v>
      </c>
      <c r="FE32" s="966"/>
      <c r="FF32" s="972"/>
      <c r="FG32" s="976">
        <v>1.2109143304777714</v>
      </c>
      <c r="FH32" s="980"/>
      <c r="FI32" s="981" t="e">
        <v>#DIV/0!</v>
      </c>
      <c r="FJ32" s="979">
        <v>1788</v>
      </c>
      <c r="FK32" s="932" t="s">
        <v>444</v>
      </c>
      <c r="FL32" s="114"/>
      <c r="FM32" s="7">
        <v>84.9</v>
      </c>
      <c r="FN32" s="216"/>
      <c r="FO32" s="114"/>
      <c r="FP32" s="157">
        <v>84.9</v>
      </c>
      <c r="FQ32" s="145">
        <f t="shared" si="17"/>
        <v>1.4765701875000001</v>
      </c>
      <c r="FR32" s="114"/>
      <c r="FS32" s="114"/>
      <c r="FT32" s="114"/>
      <c r="FU32" s="114"/>
      <c r="FV32" s="114"/>
      <c r="FW32" s="114"/>
      <c r="FX32" s="55"/>
      <c r="FY32" s="152"/>
      <c r="FZ32" s="213"/>
      <c r="GA32" s="218">
        <v>1.9</v>
      </c>
      <c r="GB32" s="215"/>
      <c r="GC32" s="156"/>
      <c r="GD32" s="156"/>
      <c r="GE32" s="156"/>
      <c r="GF32" s="156"/>
      <c r="GG32" s="156"/>
      <c r="GH32" s="156"/>
      <c r="GI32" s="156"/>
      <c r="GJ32" s="156"/>
      <c r="GK32" s="156"/>
      <c r="GL32" s="156"/>
      <c r="GM32" s="156"/>
      <c r="GN32" s="156"/>
      <c r="GO32" s="156"/>
      <c r="GP32" s="156"/>
      <c r="GQ32" s="156"/>
      <c r="GR32" s="156"/>
      <c r="GS32" s="156"/>
      <c r="GT32" s="156"/>
      <c r="GU32" s="156"/>
      <c r="GV32" s="156"/>
      <c r="GW32" s="156"/>
      <c r="GX32" s="156"/>
      <c r="GY32" s="156"/>
      <c r="GZ32" s="156"/>
      <c r="HA32" s="156"/>
      <c r="HB32" s="156"/>
      <c r="HC32" s="156"/>
      <c r="HD32" s="156"/>
      <c r="HE32" s="156"/>
      <c r="HF32" s="156"/>
      <c r="HG32" s="156"/>
      <c r="HH32" s="156"/>
      <c r="HI32" s="156"/>
      <c r="HJ32" s="156"/>
      <c r="HK32" s="156"/>
      <c r="HL32" s="156"/>
      <c r="HM32" s="156"/>
      <c r="HN32" s="156"/>
      <c r="HO32" s="156"/>
      <c r="HP32" s="156"/>
      <c r="HQ32" s="156"/>
      <c r="HR32" s="156"/>
      <c r="HS32" s="156"/>
      <c r="HT32" s="156"/>
      <c r="HU32" s="156"/>
      <c r="HV32" s="156"/>
      <c r="HW32" s="156"/>
    </row>
    <row r="33" spans="1:231" ht="15" thickBot="1" x14ac:dyDescent="0.35">
      <c r="A33" s="364">
        <v>296</v>
      </c>
      <c r="B33" s="7">
        <f>COUNTIFS($D$3:D33,D33,$F$3:F33,F33)</f>
        <v>1</v>
      </c>
      <c r="C33" s="570">
        <v>7466</v>
      </c>
      <c r="D33" s="366" t="s">
        <v>666</v>
      </c>
      <c r="E33" s="367" t="s">
        <v>667</v>
      </c>
      <c r="F33" s="367">
        <v>657316176</v>
      </c>
      <c r="G33" s="11">
        <v>11</v>
      </c>
      <c r="H33" s="367" t="s">
        <v>668</v>
      </c>
      <c r="I33" s="368" t="s">
        <v>669</v>
      </c>
      <c r="J33" s="369" t="s">
        <v>470</v>
      </c>
      <c r="K33" s="370" t="s">
        <v>36</v>
      </c>
      <c r="L33" s="371">
        <v>4</v>
      </c>
      <c r="M33" s="367">
        <v>2</v>
      </c>
      <c r="N33" s="367" t="s">
        <v>475</v>
      </c>
      <c r="O33" s="367" t="s">
        <v>447</v>
      </c>
      <c r="P33" s="372" t="s">
        <v>519</v>
      </c>
      <c r="Q33" s="372"/>
      <c r="R33" s="997"/>
      <c r="S33" s="382" t="s">
        <v>522</v>
      </c>
      <c r="T33" s="383" t="s">
        <v>523</v>
      </c>
      <c r="U33" s="384" t="s">
        <v>124</v>
      </c>
      <c r="V33" s="385" t="s">
        <v>524</v>
      </c>
      <c r="W33" s="386" t="s">
        <v>126</v>
      </c>
      <c r="X33" s="385" t="s">
        <v>124</v>
      </c>
      <c r="Y33" s="385" t="s">
        <v>124</v>
      </c>
      <c r="Z33" s="387"/>
      <c r="AA33" s="388"/>
      <c r="AB33" s="389"/>
      <c r="AC33" s="389"/>
      <c r="AD33" s="389"/>
      <c r="AE33" s="389"/>
      <c r="AF33" s="389"/>
      <c r="AG33" s="800" t="s">
        <v>444</v>
      </c>
      <c r="AH33" s="391"/>
      <c r="AI33" s="364">
        <v>66.599999999999994</v>
      </c>
      <c r="AJ33" s="364">
        <v>91.9</v>
      </c>
      <c r="AK33" s="392">
        <v>61.205399999999997</v>
      </c>
      <c r="AL33" s="364">
        <v>64715</v>
      </c>
      <c r="AM33" s="393">
        <v>64.715000000000003</v>
      </c>
      <c r="AN33" s="364">
        <v>4</v>
      </c>
      <c r="AO33" s="394">
        <v>78.900000000000006</v>
      </c>
      <c r="AP33" s="395">
        <v>10.1</v>
      </c>
      <c r="AQ33" s="396">
        <v>8.57</v>
      </c>
      <c r="AR33" s="41">
        <f t="shared" si="0"/>
        <v>97.57</v>
      </c>
      <c r="AS33" s="42">
        <f t="shared" si="1"/>
        <v>7.8118811881188126</v>
      </c>
      <c r="AT33" s="43">
        <f t="shared" si="2"/>
        <v>66.947821782178224</v>
      </c>
      <c r="AU33" s="44">
        <f t="shared" si="3"/>
        <v>4.2260310658810925</v>
      </c>
      <c r="AV33" s="397">
        <v>72.240840000000006</v>
      </c>
      <c r="AW33" s="45">
        <f t="shared" si="4"/>
        <v>91.56</v>
      </c>
      <c r="AX33" s="398">
        <v>2.7141600000000001</v>
      </c>
      <c r="AY33" s="399">
        <v>3.44</v>
      </c>
      <c r="AZ33" s="400" t="s">
        <v>121</v>
      </c>
      <c r="BA33" s="235">
        <v>3.95</v>
      </c>
      <c r="BB33" s="401">
        <v>0.24087743891878821</v>
      </c>
      <c r="BC33" s="402">
        <v>1.4530288503955546</v>
      </c>
      <c r="BD33" s="402"/>
      <c r="BE33" s="400" t="s">
        <v>121</v>
      </c>
      <c r="BF33" s="400" t="s">
        <v>121</v>
      </c>
      <c r="BG33" s="400" t="s">
        <v>121</v>
      </c>
      <c r="BH33" s="400" t="s">
        <v>121</v>
      </c>
      <c r="BI33" s="412"/>
      <c r="BJ33" s="400">
        <v>27.7</v>
      </c>
      <c r="BK33" s="400">
        <v>72.2</v>
      </c>
      <c r="BL33" s="413">
        <v>0.38365650969529086</v>
      </c>
      <c r="BM33" s="414">
        <v>3.1</v>
      </c>
      <c r="BN33" s="80">
        <f t="shared" si="18"/>
        <v>3.9290240811153354</v>
      </c>
      <c r="BO33" s="400" t="s">
        <v>121</v>
      </c>
      <c r="BP33" s="400">
        <v>16.100000000000001</v>
      </c>
      <c r="BQ33" s="415">
        <v>16.5</v>
      </c>
      <c r="BR33" s="416">
        <v>1.0248447204968942</v>
      </c>
      <c r="BS33" s="417">
        <f t="shared" si="10"/>
        <v>49.400000000000006</v>
      </c>
      <c r="BT33" s="418">
        <v>99.1</v>
      </c>
      <c r="BU33" s="1086">
        <v>40679</v>
      </c>
      <c r="BV33" s="418">
        <f t="shared" si="11"/>
        <v>0.90000000000000568</v>
      </c>
      <c r="BW33" s="420">
        <f t="shared" si="12"/>
        <v>10.069699999999999</v>
      </c>
      <c r="BX33" s="418">
        <v>30.3</v>
      </c>
      <c r="BY33" s="399">
        <f t="shared" si="13"/>
        <v>3.0602999999999998</v>
      </c>
      <c r="BZ33" s="418">
        <v>19.100000000000001</v>
      </c>
      <c r="CA33" s="399">
        <f t="shared" si="14"/>
        <v>1.9291</v>
      </c>
      <c r="CB33" s="418">
        <v>50.3</v>
      </c>
      <c r="CC33" s="399">
        <f t="shared" si="15"/>
        <v>5.0802999999999994</v>
      </c>
      <c r="CD33" s="421"/>
      <c r="CE33" s="364"/>
      <c r="CF33" s="364"/>
      <c r="CG33" s="364"/>
      <c r="CH33" s="364"/>
      <c r="CI33" s="364"/>
      <c r="CJ33" s="364"/>
      <c r="CK33" s="364"/>
      <c r="CL33" s="45">
        <f t="shared" si="6"/>
        <v>1.5863874345549738</v>
      </c>
      <c r="CM33" s="364"/>
      <c r="CN33" s="364"/>
      <c r="CO33" s="805">
        <v>10.8</v>
      </c>
      <c r="CP33" s="806">
        <v>43.4</v>
      </c>
      <c r="CQ33" s="806">
        <v>4.67</v>
      </c>
      <c r="CR33" s="806">
        <v>5.98</v>
      </c>
      <c r="CS33" s="806">
        <v>0.64</v>
      </c>
      <c r="CT33" s="806">
        <v>48.8</v>
      </c>
      <c r="CU33" s="806">
        <v>5.25</v>
      </c>
      <c r="CV33" s="806">
        <v>0.12</v>
      </c>
      <c r="CW33" s="847"/>
      <c r="CX33" s="364"/>
      <c r="CY33" s="423" t="s">
        <v>506</v>
      </c>
      <c r="CZ33" s="423"/>
      <c r="DA33" s="400" t="s">
        <v>18</v>
      </c>
      <c r="DB33" s="424" t="s">
        <v>18</v>
      </c>
      <c r="DC33" s="425"/>
      <c r="DD33" s="425"/>
      <c r="DE33" s="426">
        <v>73.773560209999985</v>
      </c>
      <c r="DF33" s="426">
        <v>103.87264299999995</v>
      </c>
      <c r="DG33" s="426">
        <v>0</v>
      </c>
      <c r="DH33" s="426">
        <v>0</v>
      </c>
      <c r="DI33" s="202" t="s">
        <v>294</v>
      </c>
      <c r="DJ33" s="848" t="s">
        <v>444</v>
      </c>
      <c r="DK33" s="400">
        <v>2</v>
      </c>
      <c r="DL33" s="364"/>
      <c r="DM33" s="7"/>
      <c r="DN33" s="364"/>
      <c r="DO33" s="364"/>
      <c r="DP33" s="364"/>
      <c r="DQ33" s="364"/>
      <c r="DR33" s="11" t="s">
        <v>38</v>
      </c>
      <c r="DS33" s="11" t="s">
        <v>38</v>
      </c>
      <c r="DT33" s="11" t="s">
        <v>38</v>
      </c>
      <c r="DU33" s="11" t="s">
        <v>38</v>
      </c>
      <c r="DV33" s="11" t="s">
        <v>38</v>
      </c>
      <c r="DW33" s="11" t="s">
        <v>38</v>
      </c>
      <c r="DX33" s="11" t="s">
        <v>38</v>
      </c>
      <c r="DY33" s="11" t="s">
        <v>38</v>
      </c>
      <c r="DZ33" s="11" t="s">
        <v>38</v>
      </c>
      <c r="EA33" s="11">
        <v>0</v>
      </c>
      <c r="EB33" s="400" t="s">
        <v>704</v>
      </c>
      <c r="EC33" s="364"/>
      <c r="ED33" s="428"/>
      <c r="EE33" s="428"/>
      <c r="EF33" s="391"/>
      <c r="EG33" s="391"/>
      <c r="EH33" s="391"/>
      <c r="EI33" s="391"/>
      <c r="EJ33" s="391"/>
      <c r="EK33" s="114"/>
      <c r="EL33" s="391"/>
      <c r="EM33" s="391"/>
      <c r="EN33" s="391"/>
      <c r="EO33" s="391"/>
      <c r="EP33" s="587"/>
      <c r="EQ33" s="391"/>
      <c r="ER33" s="592">
        <v>7466</v>
      </c>
      <c r="ES33" s="921">
        <v>75</v>
      </c>
      <c r="ET33" s="921">
        <v>74886</v>
      </c>
      <c r="EU33" s="921">
        <v>2</v>
      </c>
      <c r="EV33" s="956">
        <v>1996.96</v>
      </c>
      <c r="EW33" s="956"/>
      <c r="EX33" s="961">
        <v>1329.9753599999999</v>
      </c>
      <c r="EY33" s="961"/>
      <c r="EZ33" s="956">
        <v>22</v>
      </c>
      <c r="FA33" s="956">
        <v>105673</v>
      </c>
      <c r="FB33" s="956">
        <v>10</v>
      </c>
      <c r="FC33" s="956">
        <v>480.33181818181822</v>
      </c>
      <c r="FD33" s="966">
        <v>319.90099090909092</v>
      </c>
      <c r="FE33" s="966"/>
      <c r="FF33" s="972">
        <v>4.1574593320905056</v>
      </c>
      <c r="FG33" s="976"/>
      <c r="FH33" s="980"/>
      <c r="FI33" s="980"/>
      <c r="FJ33" s="1092" t="s">
        <v>124</v>
      </c>
      <c r="FK33" s="932" t="s">
        <v>444</v>
      </c>
      <c r="FL33" s="557"/>
      <c r="FM33" s="7">
        <v>66.599999999999994</v>
      </c>
      <c r="FN33" s="437"/>
      <c r="FO33" s="391"/>
      <c r="FP33" s="438">
        <v>66.599999999999994</v>
      </c>
      <c r="FQ33" s="439">
        <f t="shared" si="17"/>
        <v>0.31990099090909091</v>
      </c>
      <c r="FR33" s="391"/>
      <c r="FS33" s="391"/>
      <c r="FT33" s="391"/>
      <c r="FU33" s="391"/>
      <c r="FV33" s="391"/>
      <c r="FW33" s="391"/>
      <c r="FX33" s="55"/>
      <c r="FY33" s="152"/>
      <c r="FZ33" s="213"/>
      <c r="GA33" s="214">
        <v>4.4676269556619984E-2</v>
      </c>
      <c r="GB33" s="215"/>
      <c r="GC33" s="156"/>
      <c r="GD33" s="156"/>
      <c r="GE33" s="156"/>
      <c r="GF33" s="156"/>
      <c r="GG33" s="156"/>
      <c r="GH33" s="156"/>
      <c r="GI33" s="156"/>
      <c r="GJ33" s="156"/>
      <c r="GK33" s="156"/>
      <c r="GL33" s="156"/>
      <c r="GM33" s="156"/>
      <c r="GN33" s="156"/>
      <c r="GO33" s="156"/>
      <c r="GP33" s="156"/>
      <c r="GQ33" s="156"/>
      <c r="GR33" s="156"/>
      <c r="GS33" s="156"/>
      <c r="GT33" s="156"/>
      <c r="GU33" s="156"/>
      <c r="GV33" s="156"/>
      <c r="GW33" s="156"/>
      <c r="GX33" s="156"/>
      <c r="GY33" s="156"/>
      <c r="GZ33" s="156"/>
      <c r="HA33" s="156"/>
      <c r="HB33" s="156"/>
      <c r="HC33" s="156"/>
      <c r="HD33" s="156"/>
      <c r="HE33" s="156"/>
      <c r="HF33" s="156"/>
      <c r="HG33" s="156"/>
      <c r="HH33" s="156"/>
      <c r="HI33" s="156"/>
      <c r="HJ33" s="156"/>
      <c r="HK33" s="156"/>
      <c r="HL33" s="156"/>
      <c r="HM33" s="156"/>
      <c r="HN33" s="156"/>
      <c r="HO33" s="156"/>
      <c r="HP33" s="156"/>
      <c r="HQ33" s="156"/>
      <c r="HR33" s="156"/>
      <c r="HS33" s="156"/>
      <c r="HT33" s="156"/>
      <c r="HU33" s="156"/>
      <c r="HV33" s="156"/>
      <c r="HW33" s="156"/>
    </row>
    <row r="34" spans="1:231" x14ac:dyDescent="0.3">
      <c r="A34" s="7">
        <v>297</v>
      </c>
      <c r="B34" s="7">
        <f>COUNTIFS($D$3:D34,D34,$F$3:F34,F34)</f>
        <v>2</v>
      </c>
      <c r="C34" s="373">
        <v>7467</v>
      </c>
      <c r="D34" s="366" t="s">
        <v>666</v>
      </c>
      <c r="E34" s="374" t="s">
        <v>667</v>
      </c>
      <c r="F34" s="374">
        <v>657316176</v>
      </c>
      <c r="G34" s="11">
        <v>11</v>
      </c>
      <c r="H34" s="374" t="s">
        <v>668</v>
      </c>
      <c r="I34" s="375" t="s">
        <v>669</v>
      </c>
      <c r="J34" s="376" t="s">
        <v>470</v>
      </c>
      <c r="K34" s="377" t="s">
        <v>36</v>
      </c>
      <c r="L34" s="378">
        <v>1</v>
      </c>
      <c r="M34" s="374">
        <v>2</v>
      </c>
      <c r="N34" s="374" t="s">
        <v>475</v>
      </c>
      <c r="O34" s="374" t="s">
        <v>447</v>
      </c>
      <c r="P34" s="573" t="s">
        <v>519</v>
      </c>
      <c r="Q34" s="573"/>
      <c r="R34" s="573"/>
      <c r="S34" s="406" t="s">
        <v>124</v>
      </c>
      <c r="T34" s="403" t="s">
        <v>124</v>
      </c>
      <c r="U34" s="404" t="s">
        <v>124</v>
      </c>
      <c r="V34" s="406" t="s">
        <v>124</v>
      </c>
      <c r="W34" s="1000" t="s">
        <v>700</v>
      </c>
      <c r="X34" s="406" t="s">
        <v>124</v>
      </c>
      <c r="Y34" s="406" t="s">
        <v>124</v>
      </c>
      <c r="Z34" s="1003"/>
      <c r="AA34" s="1005"/>
      <c r="AB34" s="1085"/>
      <c r="AC34" s="1079"/>
      <c r="AD34" s="1079"/>
      <c r="AE34" s="1079"/>
      <c r="AF34" s="1079"/>
      <c r="AG34" s="410" t="s">
        <v>128</v>
      </c>
      <c r="AH34" s="557"/>
      <c r="AI34" s="7">
        <v>41.8</v>
      </c>
      <c r="AJ34" s="7">
        <v>86.4</v>
      </c>
      <c r="AK34" s="189">
        <v>36.115200000000002</v>
      </c>
      <c r="AL34" s="7">
        <v>64286</v>
      </c>
      <c r="AM34" s="185">
        <v>128.572</v>
      </c>
      <c r="AN34" s="7">
        <v>2</v>
      </c>
      <c r="AO34" s="411">
        <v>78.2</v>
      </c>
      <c r="AP34" s="39">
        <v>11.8</v>
      </c>
      <c r="AQ34" s="40">
        <v>9.2100000000000009</v>
      </c>
      <c r="AR34" s="41">
        <f t="shared" si="0"/>
        <v>99.210000000000008</v>
      </c>
      <c r="AS34" s="42">
        <f t="shared" si="1"/>
        <v>6.6271186440677967</v>
      </c>
      <c r="AT34" s="43">
        <f t="shared" si="2"/>
        <v>61.035762711864415</v>
      </c>
      <c r="AU34" s="44">
        <f t="shared" si="3"/>
        <v>3.7220371251784865</v>
      </c>
      <c r="AV34" s="45">
        <v>71.865800000000007</v>
      </c>
      <c r="AW34" s="45">
        <f t="shared" si="4"/>
        <v>91.9</v>
      </c>
      <c r="AX34" s="46">
        <v>2.4242000000000004</v>
      </c>
      <c r="AY34" s="84">
        <v>3.1</v>
      </c>
      <c r="AZ34" s="9" t="s">
        <v>121</v>
      </c>
      <c r="BA34" s="235" t="s">
        <v>121</v>
      </c>
      <c r="BB34" s="298" t="s">
        <v>121</v>
      </c>
      <c r="BC34" s="193">
        <v>1.3200000000000016</v>
      </c>
      <c r="BD34" s="193"/>
      <c r="BE34" s="9" t="s">
        <v>121</v>
      </c>
      <c r="BF34" s="9" t="s">
        <v>121</v>
      </c>
      <c r="BG34" s="9" t="s">
        <v>121</v>
      </c>
      <c r="BH34" s="9" t="s">
        <v>121</v>
      </c>
      <c r="BI34" s="187" t="s">
        <v>121</v>
      </c>
      <c r="BJ34" s="7">
        <v>32.4</v>
      </c>
      <c r="BK34" s="7">
        <v>67.3</v>
      </c>
      <c r="BL34" s="78">
        <v>0.48142644873699852</v>
      </c>
      <c r="BM34" s="82" t="s">
        <v>121</v>
      </c>
      <c r="BN34" s="7" t="s">
        <v>121</v>
      </c>
      <c r="BO34" s="7">
        <v>0.1</v>
      </c>
      <c r="BP34" s="9" t="s">
        <v>121</v>
      </c>
      <c r="BQ34" s="222" t="s">
        <v>121</v>
      </c>
      <c r="BR34" s="197" t="s">
        <v>121</v>
      </c>
      <c r="BS34" s="80">
        <f t="shared" si="10"/>
        <v>39.700000000000003</v>
      </c>
      <c r="BT34" s="279">
        <v>93.6</v>
      </c>
      <c r="BU34" s="342">
        <v>19190</v>
      </c>
      <c r="BV34" s="279">
        <f t="shared" si="11"/>
        <v>6.4000000000000057</v>
      </c>
      <c r="BW34" s="80">
        <f t="shared" si="12"/>
        <v>11.233600000000003</v>
      </c>
      <c r="BX34" s="279">
        <v>29.6</v>
      </c>
      <c r="BY34" s="84">
        <f t="shared" si="13"/>
        <v>3.4928000000000003</v>
      </c>
      <c r="BZ34" s="279">
        <v>10.1</v>
      </c>
      <c r="CA34" s="84">
        <f t="shared" si="14"/>
        <v>1.1918</v>
      </c>
      <c r="CB34" s="279">
        <v>55.5</v>
      </c>
      <c r="CC34" s="84">
        <f t="shared" si="15"/>
        <v>6.5490000000000013</v>
      </c>
      <c r="CD34" s="281"/>
      <c r="CE34" s="45"/>
      <c r="CF34" s="7"/>
      <c r="CG34" s="7"/>
      <c r="CH34" s="9"/>
      <c r="CI34" s="9"/>
      <c r="CJ34" s="9"/>
      <c r="CK34" s="9"/>
      <c r="CL34" s="45">
        <f t="shared" si="6"/>
        <v>2.9306930693069311</v>
      </c>
      <c r="CM34" s="9"/>
      <c r="CN34" s="9"/>
      <c r="CO34" s="605"/>
      <c r="CP34" s="606"/>
      <c r="CQ34" s="606"/>
      <c r="CR34" s="606"/>
      <c r="CS34" s="606"/>
      <c r="CT34" s="606"/>
      <c r="CU34" s="606"/>
      <c r="CV34" s="606"/>
      <c r="CW34" s="619" t="s">
        <v>121</v>
      </c>
      <c r="CX34" s="9" t="s">
        <v>121</v>
      </c>
      <c r="CY34" s="121" t="s">
        <v>506</v>
      </c>
      <c r="CZ34" s="121"/>
      <c r="DA34" s="9" t="s">
        <v>18</v>
      </c>
      <c r="DB34" s="49" t="s">
        <v>18</v>
      </c>
      <c r="DC34" s="35"/>
      <c r="DD34" s="35"/>
      <c r="DE34" s="550"/>
      <c r="DF34" s="550"/>
      <c r="DG34" s="550"/>
      <c r="DH34" s="550"/>
      <c r="DI34" s="202" t="s">
        <v>294</v>
      </c>
      <c r="DJ34" s="123" t="s">
        <v>128</v>
      </c>
      <c r="DK34" s="9">
        <v>2</v>
      </c>
      <c r="DL34" s="7"/>
      <c r="DM34" s="7"/>
      <c r="DN34" s="7"/>
      <c r="DO34" s="7"/>
      <c r="DP34" s="7"/>
      <c r="DQ34" s="7"/>
      <c r="DR34" s="11" t="s">
        <v>38</v>
      </c>
      <c r="DS34" s="11" t="s">
        <v>38</v>
      </c>
      <c r="DT34" s="11" t="s">
        <v>38</v>
      </c>
      <c r="DU34" s="11" t="s">
        <v>38</v>
      </c>
      <c r="DV34" s="11" t="s">
        <v>38</v>
      </c>
      <c r="DW34" s="11" t="s">
        <v>38</v>
      </c>
      <c r="DX34" s="11" t="s">
        <v>38</v>
      </c>
      <c r="DY34" s="11" t="s">
        <v>38</v>
      </c>
      <c r="DZ34" s="11" t="s">
        <v>38</v>
      </c>
      <c r="EA34" s="11">
        <v>0</v>
      </c>
      <c r="EB34" s="9" t="s">
        <v>705</v>
      </c>
      <c r="EC34" s="7"/>
      <c r="ED34" s="125"/>
      <c r="EE34" s="125"/>
      <c r="EF34" s="114"/>
      <c r="EG34" s="7">
        <v>1</v>
      </c>
      <c r="EH34" s="114"/>
      <c r="EI34" s="114"/>
      <c r="EJ34" s="114"/>
      <c r="EK34" s="114"/>
      <c r="EL34" s="114"/>
      <c r="EM34" s="114"/>
      <c r="EN34" s="114"/>
      <c r="EO34" s="114"/>
      <c r="EP34" s="114"/>
      <c r="EQ34" s="114"/>
      <c r="ER34" s="810">
        <v>7467</v>
      </c>
      <c r="ES34" s="1005">
        <v>46</v>
      </c>
      <c r="ET34" s="1005">
        <v>201910</v>
      </c>
      <c r="EU34" s="1005">
        <v>2</v>
      </c>
      <c r="EV34" s="430">
        <v>8778.6956521739139</v>
      </c>
      <c r="EW34" s="831"/>
      <c r="EX34" s="866">
        <v>3669.4947826086955</v>
      </c>
      <c r="EY34" s="961"/>
      <c r="EZ34" s="782">
        <v>4</v>
      </c>
      <c r="FA34" s="430">
        <v>177972</v>
      </c>
      <c r="FB34" s="430">
        <v>10</v>
      </c>
      <c r="FC34" s="430">
        <v>4449.3</v>
      </c>
      <c r="FD34" s="1021">
        <v>1859.8073999999999</v>
      </c>
      <c r="FE34" s="867"/>
      <c r="FF34" s="868">
        <v>1.9730509635614395</v>
      </c>
      <c r="FG34" s="869"/>
      <c r="FH34" s="980"/>
      <c r="FI34" s="980"/>
      <c r="FJ34" s="1094" t="s">
        <v>124</v>
      </c>
      <c r="FK34" s="1007" t="s">
        <v>128</v>
      </c>
      <c r="FL34" s="114"/>
      <c r="FM34" s="7">
        <v>41.8</v>
      </c>
      <c r="FN34" s="216"/>
      <c r="FO34" s="114"/>
      <c r="FP34" s="157">
        <v>41.8</v>
      </c>
      <c r="FQ34" s="145">
        <f t="shared" si="17"/>
        <v>1.8598074</v>
      </c>
      <c r="FR34" s="114"/>
      <c r="FS34" s="114"/>
      <c r="FT34" s="114"/>
      <c r="FU34" s="114"/>
      <c r="FV34" s="114"/>
      <c r="FW34" s="114"/>
      <c r="FX34" s="55"/>
      <c r="FY34" s="152"/>
      <c r="FZ34" s="213"/>
      <c r="GA34" s="20"/>
      <c r="GB34" s="215"/>
      <c r="GC34" s="156"/>
      <c r="GD34" s="156"/>
      <c r="GE34" s="156"/>
      <c r="GF34" s="156"/>
      <c r="GG34" s="156"/>
      <c r="GH34" s="156"/>
      <c r="GI34" s="156"/>
      <c r="GJ34" s="156"/>
      <c r="GK34" s="156"/>
      <c r="GL34" s="156"/>
      <c r="GM34" s="156"/>
      <c r="GN34" s="156"/>
      <c r="GO34" s="156"/>
      <c r="GP34" s="156"/>
      <c r="GQ34" s="156"/>
      <c r="GR34" s="156"/>
      <c r="GS34" s="156"/>
      <c r="GT34" s="156"/>
      <c r="GU34" s="156"/>
      <c r="GV34" s="156"/>
      <c r="GW34" s="156"/>
      <c r="GX34" s="156"/>
      <c r="GY34" s="156"/>
      <c r="GZ34" s="156"/>
      <c r="HA34" s="156"/>
      <c r="HB34" s="156"/>
      <c r="HC34" s="156"/>
      <c r="HD34" s="156"/>
      <c r="HE34" s="156"/>
      <c r="HF34" s="156"/>
      <c r="HG34" s="156"/>
      <c r="HH34" s="156"/>
      <c r="HI34" s="156"/>
      <c r="HJ34" s="156"/>
      <c r="HK34" s="156"/>
      <c r="HL34" s="156"/>
      <c r="HM34" s="156"/>
      <c r="HN34" s="156"/>
      <c r="HO34" s="156"/>
      <c r="HP34" s="156"/>
      <c r="HQ34" s="156"/>
      <c r="HR34" s="156"/>
      <c r="HS34" s="156"/>
      <c r="HT34" s="156"/>
      <c r="HU34" s="156"/>
      <c r="HV34" s="156"/>
      <c r="HW34" s="156"/>
    </row>
    <row r="35" spans="1:231" x14ac:dyDescent="0.3">
      <c r="A35" s="7">
        <v>306</v>
      </c>
      <c r="B35" s="7">
        <f>COUNTIFS($D$3:D35,D35,$F$3:F35,F35)</f>
        <v>1</v>
      </c>
      <c r="C35" s="14">
        <v>7542</v>
      </c>
      <c r="D35" s="328" t="s">
        <v>515</v>
      </c>
      <c r="E35" s="17" t="s">
        <v>516</v>
      </c>
      <c r="F35" s="17">
        <v>8103115779</v>
      </c>
      <c r="G35" s="11">
        <v>36</v>
      </c>
      <c r="H35" s="17" t="s">
        <v>517</v>
      </c>
      <c r="I35" s="379" t="s">
        <v>518</v>
      </c>
      <c r="J35" s="380" t="s">
        <v>35</v>
      </c>
      <c r="K35" s="55" t="s">
        <v>36</v>
      </c>
      <c r="L35" s="11">
        <v>7</v>
      </c>
      <c r="M35" s="17">
        <v>9</v>
      </c>
      <c r="N35" s="16" t="s">
        <v>475</v>
      </c>
      <c r="O35" s="16"/>
      <c r="P35" s="169" t="s">
        <v>519</v>
      </c>
      <c r="Q35" s="381"/>
      <c r="R35" s="796"/>
      <c r="S35" s="50" t="s">
        <v>522</v>
      </c>
      <c r="T35" s="266" t="s">
        <v>523</v>
      </c>
      <c r="U35" s="267" t="s">
        <v>124</v>
      </c>
      <c r="V35" s="51" t="s">
        <v>524</v>
      </c>
      <c r="W35" s="268" t="s">
        <v>126</v>
      </c>
      <c r="X35" s="51" t="s">
        <v>124</v>
      </c>
      <c r="Y35" s="51" t="s">
        <v>124</v>
      </c>
      <c r="Z35" s="269"/>
      <c r="AA35" s="270"/>
      <c r="AB35" s="275"/>
      <c r="AC35" s="276"/>
      <c r="AD35" s="276"/>
      <c r="AE35" s="276"/>
      <c r="AF35" s="276"/>
      <c r="AG35" s="58" t="s">
        <v>128</v>
      </c>
      <c r="AH35" s="557"/>
      <c r="AI35" s="7"/>
      <c r="AJ35" s="7"/>
      <c r="AK35" s="189"/>
      <c r="AL35" s="7"/>
      <c r="AM35" s="185"/>
      <c r="AN35" s="7"/>
      <c r="AO35" s="934">
        <v>86</v>
      </c>
      <c r="AP35" s="39">
        <v>9.24</v>
      </c>
      <c r="AQ35" s="40">
        <v>1.71</v>
      </c>
      <c r="AR35" s="41">
        <f t="shared" ref="AR35:AR66" si="19">AO35+AP35+AQ35</f>
        <v>96.949999999999989</v>
      </c>
      <c r="AS35" s="42">
        <f t="shared" ref="AS35:AS66" si="20">AO35/AP35</f>
        <v>9.3073593073593077</v>
      </c>
      <c r="AT35" s="43">
        <f t="shared" ref="AT35:AT66" si="21">AO35/AP35*AQ35</f>
        <v>15.915584415584416</v>
      </c>
      <c r="AU35" s="44">
        <f t="shared" ref="AU35:AU66" si="22">AO35/(AP35+AQ35)</f>
        <v>7.8538812785388137</v>
      </c>
      <c r="AV35" s="45">
        <v>77.658000000000001</v>
      </c>
      <c r="AW35" s="45">
        <f t="shared" ref="AW35:AW66" si="23">95-AY35</f>
        <v>90.3</v>
      </c>
      <c r="AX35" s="46">
        <v>4.0419999999999998</v>
      </c>
      <c r="AY35" s="84">
        <v>4.7</v>
      </c>
      <c r="AZ35" s="9" t="s">
        <v>121</v>
      </c>
      <c r="BA35" s="235">
        <v>9.58</v>
      </c>
      <c r="BB35" s="192">
        <v>9.8000000000000004E-2</v>
      </c>
      <c r="BC35" s="193">
        <v>2.1599999999999993</v>
      </c>
      <c r="BD35" s="193"/>
      <c r="BE35" s="9"/>
      <c r="BF35" s="9"/>
      <c r="BG35" s="9"/>
      <c r="BH35" s="9"/>
      <c r="BI35" s="48"/>
      <c r="BJ35" s="9">
        <v>35.4</v>
      </c>
      <c r="BK35" s="9">
        <v>63.5</v>
      </c>
      <c r="BL35" s="195">
        <v>0.55748031496062989</v>
      </c>
      <c r="BM35" s="79">
        <v>0.71</v>
      </c>
      <c r="BN35" s="80">
        <f t="shared" ref="BN35:BN46" si="24">BM35*100/AO35</f>
        <v>0.82558139534883723</v>
      </c>
      <c r="BO35" s="9" t="s">
        <v>121</v>
      </c>
      <c r="BP35" s="84">
        <v>17.3</v>
      </c>
      <c r="BQ35" s="282">
        <v>27.7</v>
      </c>
      <c r="BR35" s="197"/>
      <c r="BS35" s="80">
        <f t="shared" si="10"/>
        <v>49.5</v>
      </c>
      <c r="BT35" s="279">
        <v>96.1</v>
      </c>
      <c r="BU35" s="280">
        <v>27554</v>
      </c>
      <c r="BV35" s="279">
        <f t="shared" si="11"/>
        <v>3.9000000000000057</v>
      </c>
      <c r="BW35" s="346">
        <f t="shared" si="12"/>
        <v>9.1753199999999993</v>
      </c>
      <c r="BX35" s="279">
        <v>28.5</v>
      </c>
      <c r="BY35" s="84">
        <f t="shared" si="13"/>
        <v>2.6334000000000004</v>
      </c>
      <c r="BZ35" s="279">
        <v>21</v>
      </c>
      <c r="CA35" s="84">
        <f t="shared" si="14"/>
        <v>1.9403999999999999</v>
      </c>
      <c r="CB35" s="279">
        <v>49.8</v>
      </c>
      <c r="CC35" s="84">
        <f t="shared" si="15"/>
        <v>4.6015199999999998</v>
      </c>
      <c r="CD35" s="279"/>
      <c r="CE35" s="7"/>
      <c r="CF35" s="7"/>
      <c r="CG35" s="7"/>
      <c r="CH35" s="7"/>
      <c r="CI35" s="7"/>
      <c r="CJ35" s="7"/>
      <c r="CK35" s="7"/>
      <c r="CL35" s="45">
        <f t="shared" ref="CL35:CL66" si="25">BX35/BZ35</f>
        <v>1.3571428571428572</v>
      </c>
      <c r="CM35" s="7"/>
      <c r="CN35" s="7"/>
      <c r="CO35" s="605">
        <v>6.88</v>
      </c>
      <c r="CP35" s="606">
        <v>41</v>
      </c>
      <c r="CQ35" s="606">
        <v>2.82</v>
      </c>
      <c r="CR35" s="606">
        <v>22.8</v>
      </c>
      <c r="CS35" s="606">
        <v>1.57</v>
      </c>
      <c r="CT35" s="606">
        <v>32.799999999999997</v>
      </c>
      <c r="CU35" s="606">
        <v>2.2599999999999998</v>
      </c>
      <c r="CV35" s="606">
        <v>8.4000000000000005E-2</v>
      </c>
      <c r="CW35" s="36"/>
      <c r="CX35" s="7"/>
      <c r="CY35" s="121" t="s">
        <v>506</v>
      </c>
      <c r="CZ35" s="121" t="s">
        <v>525</v>
      </c>
      <c r="DA35" s="49" t="s">
        <v>295</v>
      </c>
      <c r="DB35" s="49" t="s">
        <v>295</v>
      </c>
      <c r="DC35" s="35"/>
      <c r="DD35" s="35"/>
      <c r="DE35" s="11"/>
      <c r="DF35" s="11"/>
      <c r="DG35" s="11"/>
      <c r="DH35" s="11"/>
      <c r="DI35" s="243" t="s">
        <v>297</v>
      </c>
      <c r="DJ35" s="287" t="s">
        <v>128</v>
      </c>
      <c r="DK35" s="245">
        <v>2</v>
      </c>
      <c r="DL35" s="7"/>
      <c r="DM35" s="7"/>
      <c r="DN35" s="7"/>
      <c r="DO35" s="7"/>
      <c r="DP35" s="7"/>
      <c r="DQ35" s="7"/>
      <c r="DR35" s="11" t="s">
        <v>38</v>
      </c>
      <c r="DS35" s="11" t="s">
        <v>38</v>
      </c>
      <c r="DT35" s="11">
        <v>595</v>
      </c>
      <c r="DU35" s="11">
        <v>3.7</v>
      </c>
      <c r="DV35" s="11">
        <v>96.3</v>
      </c>
      <c r="DW35" s="11" t="s">
        <v>38</v>
      </c>
      <c r="DX35" s="11" t="s">
        <v>38</v>
      </c>
      <c r="DY35" s="11" t="s">
        <v>38</v>
      </c>
      <c r="DZ35" s="11" t="s">
        <v>38</v>
      </c>
      <c r="EA35" s="11">
        <v>0</v>
      </c>
      <c r="EB35" s="7"/>
      <c r="EC35" s="7"/>
      <c r="ED35" s="125">
        <v>9</v>
      </c>
      <c r="EE35" s="125">
        <v>7</v>
      </c>
      <c r="EF35" s="7"/>
      <c r="EG35" s="9">
        <v>2</v>
      </c>
      <c r="EH35" s="9">
        <v>1</v>
      </c>
      <c r="EI35" s="9">
        <v>172</v>
      </c>
      <c r="EJ35" s="9">
        <v>72</v>
      </c>
      <c r="EK35" s="84">
        <f>EJ35/(EI35*EI35*0.01*0.01)</f>
        <v>24.337479718766897</v>
      </c>
      <c r="EL35" s="9">
        <v>0</v>
      </c>
      <c r="EM35" s="9" t="s">
        <v>38</v>
      </c>
      <c r="EN35" s="9">
        <v>0</v>
      </c>
      <c r="EO35" s="9">
        <v>0</v>
      </c>
      <c r="EP35" s="565">
        <v>1</v>
      </c>
      <c r="EQ35" s="288">
        <v>43063</v>
      </c>
      <c r="ER35" s="328">
        <v>7542</v>
      </c>
      <c r="ES35" s="299">
        <v>38.5</v>
      </c>
      <c r="ET35" s="299">
        <v>6344</v>
      </c>
      <c r="EU35" s="270">
        <v>2</v>
      </c>
      <c r="EV35" s="433">
        <v>329.55844155844159</v>
      </c>
      <c r="EW35" s="860"/>
      <c r="EX35" s="861">
        <v>329.55844155844159</v>
      </c>
      <c r="EY35" s="862"/>
      <c r="EZ35" s="709"/>
      <c r="FA35" s="270"/>
      <c r="FB35" s="270"/>
      <c r="FC35" s="270"/>
      <c r="FD35" s="968"/>
      <c r="FE35" s="710"/>
      <c r="FF35" s="710"/>
      <c r="FG35" s="978"/>
      <c r="FH35" s="666">
        <v>1.8054460907944514</v>
      </c>
      <c r="FI35" s="666"/>
      <c r="FJ35" s="667">
        <v>595</v>
      </c>
      <c r="FK35" s="341" t="s">
        <v>128</v>
      </c>
      <c r="FL35" s="114"/>
      <c r="FM35" s="7"/>
      <c r="FN35" s="216"/>
      <c r="FO35" s="114"/>
      <c r="FP35" s="217"/>
      <c r="FQ35" s="217"/>
      <c r="FR35" s="147">
        <f t="shared" ref="FR35:FR44" si="26">DT35/EX35</f>
        <v>1.8054460907944514</v>
      </c>
      <c r="FS35" s="114"/>
      <c r="FT35" s="114"/>
      <c r="FU35" s="114"/>
      <c r="FV35" s="114"/>
      <c r="FW35" s="114"/>
      <c r="FX35" s="55"/>
      <c r="FY35" s="152"/>
      <c r="FZ35" s="213"/>
      <c r="GA35" s="11"/>
      <c r="GB35" s="215"/>
      <c r="GC35" s="156"/>
      <c r="GD35" s="156"/>
      <c r="GE35" s="156"/>
      <c r="GF35" s="156"/>
      <c r="GG35" s="156"/>
      <c r="GH35" s="156"/>
      <c r="GI35" s="156"/>
      <c r="GJ35" s="156"/>
      <c r="GK35" s="156"/>
      <c r="GL35" s="156"/>
      <c r="GM35" s="156"/>
      <c r="GN35" s="156"/>
      <c r="GO35" s="156"/>
      <c r="GP35" s="156"/>
      <c r="GQ35" s="156"/>
      <c r="GR35" s="156"/>
      <c r="GS35" s="156"/>
      <c r="GT35" s="156"/>
      <c r="GU35" s="156"/>
      <c r="GV35" s="156"/>
      <c r="GW35" s="156"/>
      <c r="GX35" s="156"/>
      <c r="GY35" s="156"/>
      <c r="GZ35" s="156"/>
      <c r="HA35" s="156"/>
      <c r="HB35" s="156"/>
      <c r="HC35" s="156"/>
      <c r="HD35" s="156"/>
      <c r="HE35" s="156"/>
      <c r="HF35" s="156"/>
      <c r="HG35" s="156"/>
      <c r="HH35" s="156"/>
      <c r="HI35" s="156"/>
      <c r="HJ35" s="156"/>
      <c r="HK35" s="156"/>
      <c r="HL35" s="156"/>
      <c r="HM35" s="156"/>
      <c r="HN35" s="156"/>
      <c r="HO35" s="156"/>
      <c r="HP35" s="156"/>
      <c r="HQ35" s="156"/>
      <c r="HR35" s="156"/>
      <c r="HS35" s="156"/>
      <c r="HT35" s="156"/>
      <c r="HU35" s="156"/>
      <c r="HV35" s="156"/>
      <c r="HW35" s="156"/>
    </row>
    <row r="36" spans="1:231" ht="15.6" x14ac:dyDescent="0.3">
      <c r="A36" s="550">
        <v>59</v>
      </c>
      <c r="B36" s="7">
        <f>COUNTIFS($D$3:D36,D36,$F$3:F36,F36)</f>
        <v>1</v>
      </c>
      <c r="C36" s="906">
        <v>8226</v>
      </c>
      <c r="D36" s="444" t="s">
        <v>1556</v>
      </c>
      <c r="E36" s="1071" t="s">
        <v>516</v>
      </c>
      <c r="F36" s="16">
        <v>490504051</v>
      </c>
      <c r="G36" s="11">
        <v>69</v>
      </c>
      <c r="H36" s="16" t="s">
        <v>1557</v>
      </c>
      <c r="I36" s="265" t="s">
        <v>544</v>
      </c>
      <c r="J36" s="291" t="s">
        <v>553</v>
      </c>
      <c r="K36" s="220" t="s">
        <v>36</v>
      </c>
      <c r="L36" s="20">
        <v>3</v>
      </c>
      <c r="M36" s="16">
        <v>8</v>
      </c>
      <c r="N36" s="16" t="s">
        <v>38</v>
      </c>
      <c r="O36" s="16"/>
      <c r="P36" s="169" t="s">
        <v>937</v>
      </c>
      <c r="Q36" s="663"/>
      <c r="R36" s="663"/>
      <c r="S36" s="51" t="s">
        <v>522</v>
      </c>
      <c r="T36" s="266" t="s">
        <v>123</v>
      </c>
      <c r="U36" s="267" t="s">
        <v>124</v>
      </c>
      <c r="V36" s="51" t="s">
        <v>125</v>
      </c>
      <c r="W36" s="637" t="s">
        <v>126</v>
      </c>
      <c r="X36" s="51" t="s">
        <v>124</v>
      </c>
      <c r="Y36" s="51" t="s">
        <v>124</v>
      </c>
      <c r="Z36" s="269"/>
      <c r="AA36" s="270"/>
      <c r="AB36" s="276"/>
      <c r="AC36" s="276"/>
      <c r="AD36" s="276"/>
      <c r="AE36" s="276"/>
      <c r="AF36" s="276"/>
      <c r="AG36" s="58" t="s">
        <v>742</v>
      </c>
      <c r="AH36" s="557"/>
      <c r="AI36" s="550"/>
      <c r="AJ36" s="550"/>
      <c r="AK36" s="556"/>
      <c r="AL36" s="550"/>
      <c r="AM36" s="550"/>
      <c r="AN36" s="550"/>
      <c r="AO36" s="934">
        <v>60.1</v>
      </c>
      <c r="AP36" s="936">
        <v>33.6</v>
      </c>
      <c r="AQ36" s="559">
        <v>1</v>
      </c>
      <c r="AR36" s="41">
        <f t="shared" si="19"/>
        <v>94.7</v>
      </c>
      <c r="AS36" s="42">
        <f t="shared" si="20"/>
        <v>1.7886904761904761</v>
      </c>
      <c r="AT36" s="43">
        <f t="shared" si="21"/>
        <v>1.7886904761904761</v>
      </c>
      <c r="AU36" s="44">
        <f t="shared" si="22"/>
        <v>1.7369942196531791</v>
      </c>
      <c r="AV36" s="581">
        <v>55.923050000000003</v>
      </c>
      <c r="AW36" s="45">
        <f t="shared" si="23"/>
        <v>93.05</v>
      </c>
      <c r="AX36" s="582">
        <v>1.1719499999999998</v>
      </c>
      <c r="AY36" s="581">
        <v>1.95</v>
      </c>
      <c r="AZ36" s="565" t="s">
        <v>121</v>
      </c>
      <c r="BA36" s="235">
        <v>19.600000000000001</v>
      </c>
      <c r="BB36" s="192">
        <v>0.17</v>
      </c>
      <c r="BC36" s="1046">
        <v>2.8200000000000003</v>
      </c>
      <c r="BD36" s="561"/>
      <c r="BE36" s="550"/>
      <c r="BF36" s="550"/>
      <c r="BG36" s="550"/>
      <c r="BH36" s="550"/>
      <c r="BI36" s="48"/>
      <c r="BJ36" s="550">
        <v>66.900000000000006</v>
      </c>
      <c r="BK36" s="550">
        <v>32.9</v>
      </c>
      <c r="BL36" s="938">
        <v>2.0334346504559275</v>
      </c>
      <c r="BM36" s="583">
        <v>1.45</v>
      </c>
      <c r="BN36" s="80">
        <f t="shared" si="24"/>
        <v>2.4126455906821964</v>
      </c>
      <c r="BO36" s="565" t="s">
        <v>121</v>
      </c>
      <c r="BP36" s="581">
        <v>13</v>
      </c>
      <c r="BQ36" s="194">
        <v>15.5</v>
      </c>
      <c r="BR36" s="939"/>
      <c r="BS36" s="561">
        <f t="shared" si="10"/>
        <v>75.199999999999989</v>
      </c>
      <c r="BT36" s="569">
        <v>93.4</v>
      </c>
      <c r="BU36" s="940" t="s">
        <v>121</v>
      </c>
      <c r="BV36" s="569">
        <f t="shared" si="11"/>
        <v>6.5999999999999943</v>
      </c>
      <c r="BW36" s="569"/>
      <c r="BX36" s="569">
        <v>40.299999999999997</v>
      </c>
      <c r="BY36" s="564">
        <f t="shared" si="13"/>
        <v>13.540799999999999</v>
      </c>
      <c r="BZ36" s="569">
        <v>34.9</v>
      </c>
      <c r="CA36" s="564">
        <f t="shared" si="14"/>
        <v>11.726400000000002</v>
      </c>
      <c r="CB36" s="569">
        <v>24.1</v>
      </c>
      <c r="CC36" s="564">
        <f t="shared" si="15"/>
        <v>8.0976000000000017</v>
      </c>
      <c r="CD36" s="569"/>
      <c r="CE36" s="550"/>
      <c r="CF36" s="550"/>
      <c r="CG36" s="550"/>
      <c r="CH36" s="550"/>
      <c r="CI36" s="550"/>
      <c r="CJ36" s="550"/>
      <c r="CK36" s="550"/>
      <c r="CL36" s="45">
        <f t="shared" si="25"/>
        <v>1.154727793696275</v>
      </c>
      <c r="CM36" s="550"/>
      <c r="CN36" s="550"/>
      <c r="CO36" s="605">
        <v>29.5</v>
      </c>
      <c r="CP36" s="1063">
        <v>43.9</v>
      </c>
      <c r="CQ36" s="1063">
        <v>15.4</v>
      </c>
      <c r="CR36" s="1063">
        <v>24.5</v>
      </c>
      <c r="CS36" s="1063">
        <v>8.6</v>
      </c>
      <c r="CT36" s="1063">
        <v>26.2</v>
      </c>
      <c r="CU36" s="1063">
        <v>5.5</v>
      </c>
      <c r="CV36" s="1064">
        <v>2.5</v>
      </c>
      <c r="CW36" s="512"/>
      <c r="CX36" s="550"/>
      <c r="CY36" s="585" t="s">
        <v>453</v>
      </c>
      <c r="CZ36" s="585">
        <v>4</v>
      </c>
      <c r="DA36" s="565" t="s">
        <v>884</v>
      </c>
      <c r="DB36" s="569" t="s">
        <v>295</v>
      </c>
      <c r="DC36" s="552"/>
      <c r="DD36" s="552"/>
      <c r="DE36" s="11"/>
      <c r="DF36" s="11"/>
      <c r="DG36" s="11"/>
      <c r="DH36" s="11"/>
      <c r="DI36" s="947" t="s">
        <v>297</v>
      </c>
      <c r="DJ36" s="1065" t="s">
        <v>1558</v>
      </c>
      <c r="DK36" s="550">
        <v>2</v>
      </c>
      <c r="DL36" s="550"/>
      <c r="DM36" s="7"/>
      <c r="DN36" s="550"/>
      <c r="DO36" s="550"/>
      <c r="DP36" s="550"/>
      <c r="DQ36" s="550"/>
      <c r="DR36" s="11" t="s">
        <v>38</v>
      </c>
      <c r="DS36" s="11" t="s">
        <v>38</v>
      </c>
      <c r="DT36" s="11">
        <v>1389</v>
      </c>
      <c r="DU36" s="11">
        <v>47.9</v>
      </c>
      <c r="DV36" s="11">
        <v>52.1</v>
      </c>
      <c r="DW36" s="11" t="s">
        <v>38</v>
      </c>
      <c r="DX36" s="11" t="s">
        <v>38</v>
      </c>
      <c r="DY36" s="11" t="s">
        <v>38</v>
      </c>
      <c r="DZ36" s="11" t="s">
        <v>38</v>
      </c>
      <c r="EA36" s="11">
        <v>0</v>
      </c>
      <c r="EB36" s="550"/>
      <c r="EC36" s="550"/>
      <c r="ED36" s="567">
        <v>8</v>
      </c>
      <c r="EE36" s="567">
        <v>3</v>
      </c>
      <c r="EF36" s="565"/>
      <c r="EG36" s="565">
        <v>1</v>
      </c>
      <c r="EH36" s="565">
        <v>0</v>
      </c>
      <c r="EI36" s="565">
        <v>168</v>
      </c>
      <c r="EJ36" s="565">
        <v>76</v>
      </c>
      <c r="EK36" s="84">
        <f>EJ36/(EI36*EI36*0.01*0.01)</f>
        <v>26.927437641723355</v>
      </c>
      <c r="EL36" s="565">
        <v>0</v>
      </c>
      <c r="EM36" s="1066">
        <v>43182</v>
      </c>
      <c r="EN36" s="565" t="s">
        <v>121</v>
      </c>
      <c r="EO36" s="565" t="s">
        <v>121</v>
      </c>
      <c r="EP36" s="565" t="s">
        <v>38</v>
      </c>
      <c r="EQ36" s="565"/>
      <c r="ER36" s="443">
        <v>8226</v>
      </c>
      <c r="ES36" s="299">
        <v>75</v>
      </c>
      <c r="ET36" s="270">
        <v>125854</v>
      </c>
      <c r="EU36" s="270">
        <v>2</v>
      </c>
      <c r="EV36" s="433">
        <v>3356.1066666666666</v>
      </c>
      <c r="EW36" s="434">
        <v>5589</v>
      </c>
      <c r="EX36" s="435">
        <v>149.04</v>
      </c>
      <c r="EY36" s="436">
        <v>447.12</v>
      </c>
      <c r="EZ36" s="577"/>
      <c r="FA36" s="220"/>
      <c r="FB36" s="220"/>
      <c r="FC36" s="220"/>
      <c r="FD36" s="713"/>
      <c r="FE36" s="714"/>
      <c r="FF36" s="714"/>
      <c r="FG36" s="661"/>
      <c r="FH36" s="666"/>
      <c r="FI36" s="612"/>
      <c r="FJ36" s="1093"/>
      <c r="FK36" s="219"/>
      <c r="FL36" s="114"/>
      <c r="FM36" s="157">
        <v>4.4408600441781747</v>
      </c>
      <c r="FN36" s="595">
        <f t="shared" ref="FN36:FN67" si="27">EX36/1000</f>
        <v>0.14904000000000001</v>
      </c>
      <c r="FO36" s="557"/>
      <c r="FP36" s="594">
        <v>4.4408600441781747</v>
      </c>
      <c r="FQ36" s="595">
        <v>0.14904000000000001</v>
      </c>
      <c r="FR36" s="986">
        <f t="shared" si="26"/>
        <v>9.3196457326892119</v>
      </c>
      <c r="FS36" s="557"/>
      <c r="FT36" s="557"/>
      <c r="FU36" s="557"/>
      <c r="FV36" s="557"/>
      <c r="FW36" s="557"/>
      <c r="FX36" s="55"/>
      <c r="FY36" s="152"/>
      <c r="FZ36" s="213"/>
      <c r="GA36" s="378"/>
      <c r="GB36" s="215"/>
      <c r="GC36" s="156"/>
      <c r="GD36" s="156"/>
      <c r="GE36" s="156"/>
      <c r="GF36" s="156"/>
      <c r="GG36" s="156"/>
      <c r="GH36" s="156"/>
      <c r="GI36" s="156"/>
      <c r="GJ36" s="156"/>
      <c r="GK36" s="156"/>
      <c r="GL36" s="156"/>
      <c r="GM36" s="156"/>
      <c r="GN36" s="156"/>
      <c r="GO36" s="156"/>
      <c r="GP36" s="156"/>
      <c r="GQ36" s="156"/>
      <c r="GR36" s="156"/>
      <c r="GS36" s="156"/>
      <c r="GT36" s="156"/>
      <c r="GU36" s="156"/>
      <c r="GV36" s="156"/>
      <c r="GW36" s="156"/>
      <c r="GX36" s="156"/>
      <c r="GY36" s="156"/>
      <c r="GZ36" s="156"/>
      <c r="HA36" s="156"/>
      <c r="HB36" s="156"/>
      <c r="HC36" s="156"/>
      <c r="HD36" s="156"/>
      <c r="HE36" s="156"/>
      <c r="HF36" s="156"/>
      <c r="HG36" s="156"/>
      <c r="HH36" s="156"/>
      <c r="HI36" s="156"/>
      <c r="HJ36" s="156"/>
      <c r="HK36" s="156"/>
      <c r="HL36" s="156"/>
      <c r="HM36" s="156"/>
      <c r="HN36" s="156"/>
      <c r="HO36" s="156"/>
      <c r="HP36" s="156"/>
      <c r="HQ36" s="156"/>
      <c r="HR36" s="156"/>
      <c r="HS36" s="156"/>
      <c r="HT36" s="156"/>
      <c r="HU36" s="156"/>
      <c r="HV36" s="156"/>
      <c r="HW36" s="156"/>
    </row>
    <row r="37" spans="1:231" x14ac:dyDescent="0.3">
      <c r="A37" s="7">
        <v>68</v>
      </c>
      <c r="B37" s="7">
        <f>COUNTIFS($D$3:D37,D37,$F$3:F37,F37)</f>
        <v>1</v>
      </c>
      <c r="C37" s="442">
        <v>8300</v>
      </c>
      <c r="D37" s="441" t="s">
        <v>1387</v>
      </c>
      <c r="E37" s="16" t="s">
        <v>792</v>
      </c>
      <c r="F37" s="16">
        <v>6858061617</v>
      </c>
      <c r="G37" s="11">
        <v>50</v>
      </c>
      <c r="H37" s="16" t="s">
        <v>1388</v>
      </c>
      <c r="I37" s="265" t="s">
        <v>1389</v>
      </c>
      <c r="J37" s="19" t="s">
        <v>35</v>
      </c>
      <c r="K37" s="220" t="s">
        <v>36</v>
      </c>
      <c r="L37" s="20">
        <v>6</v>
      </c>
      <c r="M37" s="16">
        <v>12</v>
      </c>
      <c r="N37" s="16" t="s">
        <v>38</v>
      </c>
      <c r="O37" s="16"/>
      <c r="P37" s="169" t="s">
        <v>937</v>
      </c>
      <c r="Q37" s="169"/>
      <c r="R37" s="169"/>
      <c r="S37" s="454" t="s">
        <v>122</v>
      </c>
      <c r="T37" s="453" t="s">
        <v>123</v>
      </c>
      <c r="U37" s="267" t="s">
        <v>124</v>
      </c>
      <c r="V37" s="51" t="s">
        <v>125</v>
      </c>
      <c r="W37" s="637" t="s">
        <v>126</v>
      </c>
      <c r="X37" s="51" t="s">
        <v>124</v>
      </c>
      <c r="Y37" s="51" t="s">
        <v>124</v>
      </c>
      <c r="Z37" s="269"/>
      <c r="AA37" s="270"/>
      <c r="AB37" s="275"/>
      <c r="AC37" s="276"/>
      <c r="AD37" s="276"/>
      <c r="AE37" s="276"/>
      <c r="AF37" s="276"/>
      <c r="AG37" s="58" t="s">
        <v>128</v>
      </c>
      <c r="AH37" s="557"/>
      <c r="AI37" s="7"/>
      <c r="AJ37" s="7"/>
      <c r="AK37" s="37"/>
      <c r="AL37" s="7"/>
      <c r="AM37" s="7"/>
      <c r="AN37" s="7"/>
      <c r="AO37" s="934">
        <v>69.900000000000006</v>
      </c>
      <c r="AP37" s="39">
        <v>18.399999999999999</v>
      </c>
      <c r="AQ37" s="40">
        <v>9.02</v>
      </c>
      <c r="AR37" s="41">
        <f t="shared" si="19"/>
        <v>97.320000000000007</v>
      </c>
      <c r="AS37" s="42">
        <f t="shared" si="20"/>
        <v>3.7989130434782616</v>
      </c>
      <c r="AT37" s="43">
        <f t="shared" si="21"/>
        <v>34.26619565217392</v>
      </c>
      <c r="AU37" s="44">
        <f t="shared" si="22"/>
        <v>2.5492341356673967</v>
      </c>
      <c r="AV37" s="45">
        <v>66.202290000000005</v>
      </c>
      <c r="AW37" s="45">
        <f t="shared" si="23"/>
        <v>94.71</v>
      </c>
      <c r="AX37" s="46">
        <v>0.20271</v>
      </c>
      <c r="AY37" s="45">
        <v>0.28999999999999998</v>
      </c>
      <c r="AZ37" s="9" t="s">
        <v>121</v>
      </c>
      <c r="BA37" s="235">
        <v>0</v>
      </c>
      <c r="BB37" s="192">
        <v>0.21</v>
      </c>
      <c r="BC37" s="193">
        <v>0.84000000000000052</v>
      </c>
      <c r="BD37" s="193"/>
      <c r="BE37" s="7"/>
      <c r="BF37" s="7"/>
      <c r="BG37" s="7"/>
      <c r="BH37" s="7"/>
      <c r="BI37" s="48"/>
      <c r="BJ37" s="7">
        <v>10.1</v>
      </c>
      <c r="BK37" s="7">
        <v>90.2</v>
      </c>
      <c r="BL37" s="78">
        <v>0.11197339246119734</v>
      </c>
      <c r="BM37" s="79">
        <v>0.1</v>
      </c>
      <c r="BN37" s="80">
        <f t="shared" si="24"/>
        <v>0.14306151645207438</v>
      </c>
      <c r="BO37" s="9" t="s">
        <v>121</v>
      </c>
      <c r="BP37" s="45">
        <v>1.01</v>
      </c>
      <c r="BQ37" s="194">
        <v>2.0699999999999998</v>
      </c>
      <c r="BR37" s="81"/>
      <c r="BS37" s="80">
        <f t="shared" si="10"/>
        <v>15.55</v>
      </c>
      <c r="BT37" s="84">
        <v>84.6</v>
      </c>
      <c r="BU37" s="305">
        <v>32966</v>
      </c>
      <c r="BV37" s="84">
        <v>15.400000000000006</v>
      </c>
      <c r="BW37" s="564">
        <v>15.6</v>
      </c>
      <c r="BX37" s="84">
        <v>7.92</v>
      </c>
      <c r="BY37" s="84">
        <v>1.48</v>
      </c>
      <c r="BZ37" s="84">
        <v>7.63</v>
      </c>
      <c r="CA37" s="84">
        <v>1.42</v>
      </c>
      <c r="CB37" s="84">
        <v>68.099999999999994</v>
      </c>
      <c r="CC37" s="84">
        <v>12.7</v>
      </c>
      <c r="CD37" s="84">
        <v>0.53</v>
      </c>
      <c r="CE37" s="7"/>
      <c r="CF37" s="7"/>
      <c r="CG37" s="7"/>
      <c r="CH37" s="7"/>
      <c r="CI37" s="7"/>
      <c r="CJ37" s="7"/>
      <c r="CK37" s="7"/>
      <c r="CL37" s="45">
        <f t="shared" si="25"/>
        <v>1.0380078636959371</v>
      </c>
      <c r="CM37" s="7"/>
      <c r="CN37" s="7"/>
      <c r="CO37" s="605">
        <v>15.1</v>
      </c>
      <c r="CP37" s="606">
        <v>14.1</v>
      </c>
      <c r="CQ37" s="606">
        <v>2.14</v>
      </c>
      <c r="CR37" s="606">
        <v>4.79</v>
      </c>
      <c r="CS37" s="606">
        <v>0.73</v>
      </c>
      <c r="CT37" s="606">
        <v>62.7</v>
      </c>
      <c r="CU37" s="606">
        <v>9.5</v>
      </c>
      <c r="CV37" s="606">
        <v>1.01</v>
      </c>
      <c r="CW37" s="512"/>
      <c r="CX37" s="7"/>
      <c r="CY37" s="121"/>
      <c r="CZ37" s="121">
        <v>3</v>
      </c>
      <c r="DA37" s="9" t="s">
        <v>18</v>
      </c>
      <c r="DB37" s="49" t="s">
        <v>18</v>
      </c>
      <c r="DC37" s="35"/>
      <c r="DD37" s="35"/>
      <c r="DE37" s="11"/>
      <c r="DF37" s="11"/>
      <c r="DG37" s="11"/>
      <c r="DH37" s="11"/>
      <c r="DI37" s="202" t="s">
        <v>294</v>
      </c>
      <c r="DJ37" s="545" t="s">
        <v>128</v>
      </c>
      <c r="DK37" s="245">
        <v>2</v>
      </c>
      <c r="DL37" s="7"/>
      <c r="DM37" s="7"/>
      <c r="DN37" s="7"/>
      <c r="DO37" s="7"/>
      <c r="DP37" s="7"/>
      <c r="DQ37" s="7"/>
      <c r="DR37" s="11">
        <v>12.5</v>
      </c>
      <c r="DS37" s="11" t="s">
        <v>38</v>
      </c>
      <c r="DT37" s="11">
        <v>290</v>
      </c>
      <c r="DU37" s="11">
        <v>22.1</v>
      </c>
      <c r="DV37" s="11">
        <v>77.900000000000006</v>
      </c>
      <c r="DW37" s="11">
        <v>3.74</v>
      </c>
      <c r="DX37" s="11">
        <v>77.599999999999994</v>
      </c>
      <c r="DY37" s="11" t="s">
        <v>38</v>
      </c>
      <c r="DZ37" s="11">
        <v>3.68</v>
      </c>
      <c r="EA37" s="11">
        <v>0</v>
      </c>
      <c r="EB37" s="7"/>
      <c r="EC37" s="7"/>
      <c r="ED37" s="527" t="s">
        <v>674</v>
      </c>
      <c r="EE37" s="527">
        <v>6</v>
      </c>
      <c r="EF37" s="529"/>
      <c r="EG37" s="529">
        <v>2</v>
      </c>
      <c r="EH37" s="529">
        <v>1</v>
      </c>
      <c r="EI37" s="529">
        <v>164</v>
      </c>
      <c r="EJ37" s="529">
        <v>114</v>
      </c>
      <c r="EK37" s="84">
        <f>EJ37/(EI37*EI37*0.01*0.01)</f>
        <v>42.385484830458061</v>
      </c>
      <c r="EL37" s="529">
        <v>1</v>
      </c>
      <c r="EM37" s="529" t="s">
        <v>38</v>
      </c>
      <c r="EN37" s="529">
        <v>2</v>
      </c>
      <c r="EO37" s="529">
        <v>1</v>
      </c>
      <c r="EP37" s="1090">
        <v>4</v>
      </c>
      <c r="EQ37" s="546">
        <v>43227</v>
      </c>
      <c r="ER37" s="1057">
        <v>8300</v>
      </c>
      <c r="ES37" s="299">
        <v>75</v>
      </c>
      <c r="ET37" s="270">
        <v>1878</v>
      </c>
      <c r="EU37" s="270">
        <v>2</v>
      </c>
      <c r="EV37" s="433">
        <v>50.08</v>
      </c>
      <c r="EW37" s="434">
        <v>982</v>
      </c>
      <c r="EX37" s="435">
        <v>26.186666666666667</v>
      </c>
      <c r="EY37" s="436">
        <v>157.12</v>
      </c>
      <c r="EZ37" s="577"/>
      <c r="FA37" s="220"/>
      <c r="FB37" s="220"/>
      <c r="FC37" s="220"/>
      <c r="FD37" s="713"/>
      <c r="FE37" s="714"/>
      <c r="FF37" s="714"/>
      <c r="FG37" s="661"/>
      <c r="FH37" s="666">
        <v>11.074338085539715</v>
      </c>
      <c r="FI37" s="612"/>
      <c r="FJ37" s="616">
        <v>290</v>
      </c>
      <c r="FK37" s="219"/>
      <c r="FL37" s="114"/>
      <c r="FM37" s="157">
        <v>52.289669861554849</v>
      </c>
      <c r="FN37" s="145">
        <f t="shared" si="27"/>
        <v>2.6186666666666667E-2</v>
      </c>
      <c r="FO37" s="114"/>
      <c r="FP37" s="157">
        <v>52.289669861554849</v>
      </c>
      <c r="FQ37" s="145">
        <v>2.6186666666666667E-2</v>
      </c>
      <c r="FR37" s="147">
        <f t="shared" si="26"/>
        <v>11.074338085539715</v>
      </c>
      <c r="FS37" s="114"/>
      <c r="FT37" s="114"/>
      <c r="FU37" s="114"/>
      <c r="FV37" s="114"/>
      <c r="FW37" s="114"/>
      <c r="FX37" s="55"/>
      <c r="FY37" s="152"/>
      <c r="FZ37" s="213"/>
      <c r="GA37" s="218">
        <v>3.74</v>
      </c>
      <c r="GB37" s="215"/>
      <c r="GC37" s="156"/>
      <c r="GD37" s="156"/>
      <c r="GE37" s="156"/>
      <c r="GF37" s="156"/>
      <c r="GG37" s="156"/>
      <c r="GH37" s="156"/>
      <c r="GI37" s="156"/>
      <c r="GJ37" s="156"/>
      <c r="GK37" s="156"/>
      <c r="GL37" s="156"/>
      <c r="GM37" s="156"/>
      <c r="GN37" s="156"/>
      <c r="GO37" s="156"/>
      <c r="GP37" s="156"/>
      <c r="GQ37" s="156"/>
      <c r="GR37" s="156"/>
      <c r="GS37" s="156"/>
      <c r="GT37" s="156"/>
      <c r="GU37" s="156"/>
      <c r="GV37" s="156"/>
      <c r="GW37" s="156"/>
      <c r="GX37" s="156"/>
      <c r="GY37" s="156"/>
      <c r="GZ37" s="156"/>
      <c r="HA37" s="156"/>
      <c r="HB37" s="156"/>
      <c r="HC37" s="156"/>
      <c r="HD37" s="156"/>
      <c r="HE37" s="156"/>
      <c r="HF37" s="156"/>
      <c r="HG37" s="156"/>
      <c r="HH37" s="156"/>
      <c r="HI37" s="156"/>
      <c r="HJ37" s="156"/>
      <c r="HK37" s="156"/>
      <c r="HL37" s="156"/>
      <c r="HM37" s="156"/>
      <c r="HN37" s="156"/>
      <c r="HO37" s="156"/>
      <c r="HP37" s="156"/>
      <c r="HQ37" s="156"/>
      <c r="HR37" s="156"/>
      <c r="HS37" s="156"/>
      <c r="HT37" s="156"/>
      <c r="HU37" s="156"/>
      <c r="HV37" s="156"/>
      <c r="HW37" s="156"/>
    </row>
    <row r="38" spans="1:231" x14ac:dyDescent="0.3">
      <c r="A38" s="7">
        <v>72</v>
      </c>
      <c r="B38" s="7">
        <f>COUNTIFS($D$3:D38,D38,$F$3:F38,F38)</f>
        <v>1</v>
      </c>
      <c r="C38" s="442">
        <v>8335</v>
      </c>
      <c r="D38" s="443" t="s">
        <v>1404</v>
      </c>
      <c r="E38" s="16" t="s">
        <v>725</v>
      </c>
      <c r="F38" s="16">
        <v>6201190457</v>
      </c>
      <c r="G38" s="11">
        <v>56</v>
      </c>
      <c r="H38" s="16" t="s">
        <v>1405</v>
      </c>
      <c r="I38" s="265" t="s">
        <v>1406</v>
      </c>
      <c r="J38" s="19" t="s">
        <v>35</v>
      </c>
      <c r="K38" s="220" t="s">
        <v>36</v>
      </c>
      <c r="L38" s="20">
        <v>7</v>
      </c>
      <c r="M38" s="16" t="s">
        <v>493</v>
      </c>
      <c r="N38" s="16" t="s">
        <v>38</v>
      </c>
      <c r="O38" s="16"/>
      <c r="P38" s="169" t="s">
        <v>937</v>
      </c>
      <c r="Q38" s="169"/>
      <c r="R38" s="169"/>
      <c r="S38" s="51" t="s">
        <v>122</v>
      </c>
      <c r="T38" s="814" t="s">
        <v>123</v>
      </c>
      <c r="U38" s="267" t="s">
        <v>124</v>
      </c>
      <c r="V38" s="51" t="s">
        <v>125</v>
      </c>
      <c r="W38" s="653" t="s">
        <v>126</v>
      </c>
      <c r="X38" s="51" t="s">
        <v>124</v>
      </c>
      <c r="Y38" s="51" t="s">
        <v>124</v>
      </c>
      <c r="Z38" s="269"/>
      <c r="AA38" s="270"/>
      <c r="AB38" s="275"/>
      <c r="AC38" s="275"/>
      <c r="AD38" s="275"/>
      <c r="AE38" s="275"/>
      <c r="AF38" s="275"/>
      <c r="AG38" s="504" t="s">
        <v>444</v>
      </c>
      <c r="AH38" s="557"/>
      <c r="AI38" s="7"/>
      <c r="AJ38" s="7"/>
      <c r="AK38" s="37"/>
      <c r="AL38" s="7"/>
      <c r="AM38" s="7"/>
      <c r="AN38" s="7"/>
      <c r="AO38" s="934">
        <v>67.8</v>
      </c>
      <c r="AP38" s="39">
        <v>25.3</v>
      </c>
      <c r="AQ38" s="40">
        <v>3.47</v>
      </c>
      <c r="AR38" s="41">
        <f t="shared" si="19"/>
        <v>96.57</v>
      </c>
      <c r="AS38" s="42">
        <f t="shared" si="20"/>
        <v>2.6798418972332012</v>
      </c>
      <c r="AT38" s="43">
        <f t="shared" si="21"/>
        <v>9.2990513833992079</v>
      </c>
      <c r="AU38" s="44">
        <f t="shared" si="22"/>
        <v>2.3566214807090717</v>
      </c>
      <c r="AV38" s="45">
        <v>63.982860000000002</v>
      </c>
      <c r="AW38" s="45">
        <f t="shared" si="23"/>
        <v>94.37</v>
      </c>
      <c r="AX38" s="46">
        <v>0.42713999999999996</v>
      </c>
      <c r="AY38" s="45">
        <v>0.63</v>
      </c>
      <c r="AZ38" s="9" t="s">
        <v>121</v>
      </c>
      <c r="BA38" s="235">
        <v>4.91</v>
      </c>
      <c r="BB38" s="192">
        <v>0.06</v>
      </c>
      <c r="BC38" s="193">
        <v>2.1799999999999997</v>
      </c>
      <c r="BD38" s="193"/>
      <c r="BE38" s="7"/>
      <c r="BF38" s="7"/>
      <c r="BG38" s="7"/>
      <c r="BH38" s="7"/>
      <c r="BI38" s="48"/>
      <c r="BJ38" s="7">
        <v>32.200000000000003</v>
      </c>
      <c r="BK38" s="7">
        <v>66.7</v>
      </c>
      <c r="BL38" s="78">
        <v>0.48275862068965519</v>
      </c>
      <c r="BM38" s="79">
        <v>0.33</v>
      </c>
      <c r="BN38" s="80">
        <f t="shared" si="24"/>
        <v>0.48672566371681419</v>
      </c>
      <c r="BO38" s="9" t="s">
        <v>121</v>
      </c>
      <c r="BP38" s="45">
        <v>0.16</v>
      </c>
      <c r="BQ38" s="194">
        <v>0.42</v>
      </c>
      <c r="BR38" s="81"/>
      <c r="BS38" s="80">
        <f t="shared" si="10"/>
        <v>10.309999999999999</v>
      </c>
      <c r="BT38" s="84">
        <v>82.5</v>
      </c>
      <c r="BU38" s="305">
        <v>51934</v>
      </c>
      <c r="BV38" s="84">
        <v>17.5</v>
      </c>
      <c r="BW38" s="564">
        <v>18.46</v>
      </c>
      <c r="BX38" s="84">
        <v>5.72</v>
      </c>
      <c r="BY38" s="84">
        <v>1.31</v>
      </c>
      <c r="BZ38" s="84">
        <v>4.59</v>
      </c>
      <c r="CA38" s="84">
        <v>1.05</v>
      </c>
      <c r="CB38" s="84">
        <v>70.5</v>
      </c>
      <c r="CC38" s="84">
        <v>16.100000000000001</v>
      </c>
      <c r="CD38" s="84">
        <v>1.97</v>
      </c>
      <c r="CE38" s="7"/>
      <c r="CF38" s="7"/>
      <c r="CG38" s="7"/>
      <c r="CH38" s="7"/>
      <c r="CI38" s="7"/>
      <c r="CJ38" s="7"/>
      <c r="CK38" s="7"/>
      <c r="CL38" s="45">
        <f t="shared" si="25"/>
        <v>1.2461873638344227</v>
      </c>
      <c r="CM38" s="7"/>
      <c r="CN38" s="7"/>
      <c r="CO38" s="605">
        <v>16.399999999999999</v>
      </c>
      <c r="CP38" s="606">
        <v>9.98</v>
      </c>
      <c r="CQ38" s="606">
        <v>1.64</v>
      </c>
      <c r="CR38" s="606">
        <v>6.16</v>
      </c>
      <c r="CS38" s="606">
        <v>1.01</v>
      </c>
      <c r="CT38" s="606">
        <v>65</v>
      </c>
      <c r="CU38" s="606">
        <v>10.7</v>
      </c>
      <c r="CV38" s="606">
        <v>1.31</v>
      </c>
      <c r="CW38" s="512"/>
      <c r="CX38" s="7"/>
      <c r="CY38" s="121"/>
      <c r="CZ38" s="121">
        <v>3</v>
      </c>
      <c r="DA38" s="9" t="s">
        <v>884</v>
      </c>
      <c r="DB38" s="9" t="s">
        <v>295</v>
      </c>
      <c r="DC38" s="35"/>
      <c r="DD38" s="35"/>
      <c r="DE38" s="11"/>
      <c r="DF38" s="11"/>
      <c r="DG38" s="11"/>
      <c r="DH38" s="11"/>
      <c r="DI38" s="243" t="s">
        <v>297</v>
      </c>
      <c r="DJ38" s="287" t="s">
        <v>444</v>
      </c>
      <c r="DK38" s="245">
        <v>2</v>
      </c>
      <c r="DL38" s="7"/>
      <c r="DM38" s="7"/>
      <c r="DN38" s="7"/>
      <c r="DO38" s="7"/>
      <c r="DP38" s="7"/>
      <c r="DQ38" s="7"/>
      <c r="DR38" s="11" t="s">
        <v>38</v>
      </c>
      <c r="DS38" s="11" t="s">
        <v>38</v>
      </c>
      <c r="DT38" s="11">
        <v>266</v>
      </c>
      <c r="DU38" s="11">
        <v>15.4</v>
      </c>
      <c r="DV38" s="11">
        <v>84.6</v>
      </c>
      <c r="DW38" s="11" t="s">
        <v>38</v>
      </c>
      <c r="DX38" s="11" t="s">
        <v>38</v>
      </c>
      <c r="DY38" s="11" t="s">
        <v>38</v>
      </c>
      <c r="DZ38" s="11" t="s">
        <v>38</v>
      </c>
      <c r="EA38" s="11">
        <v>0</v>
      </c>
      <c r="EB38" s="7"/>
      <c r="EC38" s="7"/>
      <c r="ED38" s="125" t="s">
        <v>493</v>
      </c>
      <c r="EE38" s="125">
        <v>7</v>
      </c>
      <c r="EF38" s="7"/>
      <c r="EG38" s="9">
        <v>2</v>
      </c>
      <c r="EH38" s="9">
        <v>0</v>
      </c>
      <c r="EI38" s="9" t="s">
        <v>121</v>
      </c>
      <c r="EJ38" s="9" t="s">
        <v>121</v>
      </c>
      <c r="EK38" s="9" t="s">
        <v>121</v>
      </c>
      <c r="EL38" s="9">
        <v>0</v>
      </c>
      <c r="EM38" s="9" t="s">
        <v>38</v>
      </c>
      <c r="EN38" s="9">
        <v>1</v>
      </c>
      <c r="EO38" s="9">
        <v>1</v>
      </c>
      <c r="EP38" s="565" t="s">
        <v>38</v>
      </c>
      <c r="EQ38" s="9"/>
      <c r="ER38" s="713">
        <v>8335</v>
      </c>
      <c r="ES38" s="299">
        <v>75</v>
      </c>
      <c r="ET38" s="270">
        <v>3153</v>
      </c>
      <c r="EU38" s="270">
        <v>2</v>
      </c>
      <c r="EV38" s="433">
        <v>84.08</v>
      </c>
      <c r="EW38" s="434">
        <v>2688</v>
      </c>
      <c r="EX38" s="435">
        <v>71.680000000000007</v>
      </c>
      <c r="EY38" s="436">
        <v>501.76000000000005</v>
      </c>
      <c r="EZ38" s="577"/>
      <c r="FA38" s="220"/>
      <c r="FB38" s="220"/>
      <c r="FC38" s="220"/>
      <c r="FD38" s="713"/>
      <c r="FE38" s="714"/>
      <c r="FF38" s="714"/>
      <c r="FG38" s="661"/>
      <c r="FH38" s="666">
        <v>3.7109374999999996</v>
      </c>
      <c r="FI38" s="612"/>
      <c r="FJ38" s="616">
        <v>266</v>
      </c>
      <c r="FK38" s="514"/>
      <c r="FL38" s="114"/>
      <c r="FM38" s="157">
        <v>85.252140818268316</v>
      </c>
      <c r="FN38" s="145">
        <f t="shared" si="27"/>
        <v>7.1680000000000008E-2</v>
      </c>
      <c r="FO38" s="114"/>
      <c r="FP38" s="157">
        <v>85.252140818268316</v>
      </c>
      <c r="FQ38" s="145">
        <v>7.1680000000000008E-2</v>
      </c>
      <c r="FR38" s="147">
        <f t="shared" si="26"/>
        <v>3.7109374999999996</v>
      </c>
      <c r="FS38" s="114"/>
      <c r="FT38" s="114"/>
      <c r="FU38" s="114"/>
      <c r="FV38" s="114"/>
      <c r="FW38" s="114"/>
      <c r="FX38" s="55"/>
      <c r="FY38" s="152"/>
      <c r="FZ38" s="213"/>
      <c r="GA38" s="626">
        <v>0.98962899219648026</v>
      </c>
      <c r="GB38" s="215"/>
      <c r="GC38" s="156"/>
      <c r="GD38" s="156"/>
      <c r="GE38" s="156"/>
      <c r="GF38" s="156"/>
      <c r="GG38" s="156"/>
      <c r="GH38" s="156"/>
      <c r="GI38" s="156"/>
      <c r="GJ38" s="156"/>
      <c r="GK38" s="156"/>
      <c r="GL38" s="156"/>
      <c r="GM38" s="156"/>
      <c r="GN38" s="156"/>
      <c r="GO38" s="156"/>
      <c r="GP38" s="156"/>
      <c r="GQ38" s="156"/>
      <c r="GR38" s="156"/>
      <c r="GS38" s="156"/>
      <c r="GT38" s="156"/>
      <c r="GU38" s="156"/>
      <c r="GV38" s="156"/>
      <c r="GW38" s="156"/>
      <c r="GX38" s="156"/>
      <c r="GY38" s="156"/>
      <c r="GZ38" s="156"/>
      <c r="HA38" s="156"/>
      <c r="HB38" s="156"/>
      <c r="HC38" s="156"/>
      <c r="HD38" s="156"/>
      <c r="HE38" s="156"/>
      <c r="HF38" s="156"/>
      <c r="HG38" s="156"/>
      <c r="HH38" s="156"/>
      <c r="HI38" s="156"/>
      <c r="HJ38" s="156"/>
      <c r="HK38" s="156"/>
      <c r="HL38" s="156"/>
      <c r="HM38" s="156"/>
      <c r="HN38" s="156"/>
      <c r="HO38" s="156"/>
      <c r="HP38" s="156"/>
      <c r="HQ38" s="156"/>
      <c r="HR38" s="156"/>
      <c r="HS38" s="156"/>
      <c r="HT38" s="156"/>
      <c r="HU38" s="156"/>
      <c r="HV38" s="156"/>
      <c r="HW38" s="156"/>
    </row>
    <row r="39" spans="1:231" x14ac:dyDescent="0.3">
      <c r="A39" s="7">
        <v>76</v>
      </c>
      <c r="B39" s="7">
        <f>COUNTIFS($D$3:D39,D39,$F$3:F39,F39)</f>
        <v>1</v>
      </c>
      <c r="C39" s="442">
        <v>8359</v>
      </c>
      <c r="D39" s="443" t="s">
        <v>826</v>
      </c>
      <c r="E39" s="16" t="s">
        <v>784</v>
      </c>
      <c r="F39" s="16">
        <v>355213409</v>
      </c>
      <c r="G39" s="11">
        <v>83</v>
      </c>
      <c r="H39" s="16" t="s">
        <v>827</v>
      </c>
      <c r="I39" s="265" t="s">
        <v>511</v>
      </c>
      <c r="J39" s="380" t="s">
        <v>35</v>
      </c>
      <c r="K39" s="220" t="s">
        <v>36</v>
      </c>
      <c r="L39" s="20">
        <v>9</v>
      </c>
      <c r="M39" s="16">
        <v>3</v>
      </c>
      <c r="N39" s="16" t="s">
        <v>475</v>
      </c>
      <c r="O39" s="16"/>
      <c r="P39" s="169"/>
      <c r="Q39" s="169"/>
      <c r="R39" s="169"/>
      <c r="S39" s="454" t="s">
        <v>122</v>
      </c>
      <c r="T39" s="453" t="s">
        <v>123</v>
      </c>
      <c r="U39" s="601" t="s">
        <v>124</v>
      </c>
      <c r="V39" s="51" t="s">
        <v>125</v>
      </c>
      <c r="W39" s="1001" t="s">
        <v>126</v>
      </c>
      <c r="X39" s="51" t="s">
        <v>124</v>
      </c>
      <c r="Y39" s="51" t="s">
        <v>124</v>
      </c>
      <c r="Z39" s="720"/>
      <c r="AA39" s="709"/>
      <c r="AB39" s="275"/>
      <c r="AC39" s="1006"/>
      <c r="AD39" s="1006"/>
      <c r="AE39" s="1006"/>
      <c r="AF39" s="1006"/>
      <c r="AG39" s="58" t="s">
        <v>444</v>
      </c>
      <c r="AH39" s="220"/>
      <c r="AI39" s="7"/>
      <c r="AJ39" s="7"/>
      <c r="AK39" s="37"/>
      <c r="AL39" s="7"/>
      <c r="AM39" s="7"/>
      <c r="AN39" s="7"/>
      <c r="AO39" s="411">
        <v>72.2</v>
      </c>
      <c r="AP39" s="39">
        <v>21.3</v>
      </c>
      <c r="AQ39" s="40">
        <v>2.5299999999999998</v>
      </c>
      <c r="AR39" s="41">
        <f t="shared" si="19"/>
        <v>96.03</v>
      </c>
      <c r="AS39" s="42">
        <f t="shared" si="20"/>
        <v>3.3896713615023475</v>
      </c>
      <c r="AT39" s="43">
        <f t="shared" si="21"/>
        <v>8.5758685446009384</v>
      </c>
      <c r="AU39" s="44">
        <f t="shared" si="22"/>
        <v>3.029794376835921</v>
      </c>
      <c r="AV39" s="45">
        <v>67.283180000000002</v>
      </c>
      <c r="AW39" s="45">
        <f t="shared" si="23"/>
        <v>93.19</v>
      </c>
      <c r="AX39" s="46">
        <v>1.3068200000000001</v>
      </c>
      <c r="AY39" s="45">
        <v>1.81</v>
      </c>
      <c r="AZ39" s="9" t="s">
        <v>121</v>
      </c>
      <c r="BA39" s="235">
        <v>5.55</v>
      </c>
      <c r="BB39" s="192">
        <v>6.0999999999999999E-2</v>
      </c>
      <c r="BC39" s="193">
        <v>2.580000000000001</v>
      </c>
      <c r="BD39" s="193"/>
      <c r="BE39" s="7"/>
      <c r="BF39" s="7"/>
      <c r="BG39" s="7"/>
      <c r="BH39" s="7"/>
      <c r="BI39" s="48"/>
      <c r="BJ39" s="7">
        <v>38.700000000000003</v>
      </c>
      <c r="BK39" s="7">
        <v>60.3</v>
      </c>
      <c r="BL39" s="195">
        <v>0.64179104477611948</v>
      </c>
      <c r="BM39" s="79">
        <v>1.76</v>
      </c>
      <c r="BN39" s="80">
        <f t="shared" si="24"/>
        <v>2.4376731301939056</v>
      </c>
      <c r="BO39" s="9" t="s">
        <v>121</v>
      </c>
      <c r="BP39" s="45">
        <v>7.87</v>
      </c>
      <c r="BQ39" s="194">
        <v>5.86</v>
      </c>
      <c r="BR39" s="81"/>
      <c r="BS39" s="80">
        <f t="shared" si="10"/>
        <v>31.8</v>
      </c>
      <c r="BT39" s="84">
        <v>83.8</v>
      </c>
      <c r="BU39" s="305">
        <v>38122</v>
      </c>
      <c r="BV39" s="84">
        <v>16.200000000000003</v>
      </c>
      <c r="BW39" s="564">
        <v>18.869999999999997</v>
      </c>
      <c r="BX39" s="84">
        <v>16</v>
      </c>
      <c r="BY39" s="84">
        <v>3.66</v>
      </c>
      <c r="BZ39" s="84">
        <v>15.8</v>
      </c>
      <c r="CA39" s="84">
        <v>3.61</v>
      </c>
      <c r="CB39" s="84">
        <v>50.6</v>
      </c>
      <c r="CC39" s="84">
        <v>11.6</v>
      </c>
      <c r="CD39" s="84">
        <v>2.46</v>
      </c>
      <c r="CE39" s="7"/>
      <c r="CF39" s="7"/>
      <c r="CG39" s="7"/>
      <c r="CH39" s="7"/>
      <c r="CI39" s="7"/>
      <c r="CJ39" s="7"/>
      <c r="CK39" s="7"/>
      <c r="CL39" s="45">
        <f t="shared" si="25"/>
        <v>1.0126582278481011</v>
      </c>
      <c r="CM39" s="7"/>
      <c r="CN39" s="7"/>
      <c r="CO39" s="605">
        <v>21.2</v>
      </c>
      <c r="CP39" s="606">
        <v>29.2</v>
      </c>
      <c r="CQ39" s="606">
        <v>6.18</v>
      </c>
      <c r="CR39" s="606">
        <v>6.78</v>
      </c>
      <c r="CS39" s="606">
        <v>1.44</v>
      </c>
      <c r="CT39" s="606">
        <v>51.6</v>
      </c>
      <c r="CU39" s="606">
        <v>10.9</v>
      </c>
      <c r="CV39" s="606">
        <v>0.36</v>
      </c>
      <c r="CW39" s="36"/>
      <c r="CX39" s="7"/>
      <c r="CY39" s="121" t="s">
        <v>510</v>
      </c>
      <c r="CZ39" s="121">
        <v>3</v>
      </c>
      <c r="DA39" s="9" t="s">
        <v>18</v>
      </c>
      <c r="DB39" s="49" t="s">
        <v>18</v>
      </c>
      <c r="DC39" s="35"/>
      <c r="DD39" s="35"/>
      <c r="DE39" s="11"/>
      <c r="DF39" s="11"/>
      <c r="DG39" s="11"/>
      <c r="DH39" s="11"/>
      <c r="DI39" s="202" t="s">
        <v>294</v>
      </c>
      <c r="DJ39" s="287" t="s">
        <v>444</v>
      </c>
      <c r="DK39" s="245">
        <v>2</v>
      </c>
      <c r="DL39" s="7"/>
      <c r="DM39" s="7"/>
      <c r="DN39" s="7"/>
      <c r="DO39" s="7"/>
      <c r="DP39" s="7"/>
      <c r="DQ39" s="7"/>
      <c r="DR39" s="11" t="s">
        <v>38</v>
      </c>
      <c r="DS39" s="11" t="s">
        <v>38</v>
      </c>
      <c r="DT39" s="11">
        <v>478</v>
      </c>
      <c r="DU39" s="11">
        <v>3.1</v>
      </c>
      <c r="DV39" s="11">
        <v>96.9</v>
      </c>
      <c r="DW39" s="11" t="s">
        <v>38</v>
      </c>
      <c r="DX39" s="11" t="s">
        <v>38</v>
      </c>
      <c r="DY39" s="11" t="s">
        <v>38</v>
      </c>
      <c r="DZ39" s="11" t="s">
        <v>38</v>
      </c>
      <c r="EA39" s="11">
        <v>0</v>
      </c>
      <c r="EB39" s="7"/>
      <c r="EC39" s="7"/>
      <c r="ED39" s="125">
        <v>3</v>
      </c>
      <c r="EE39" s="125">
        <v>9</v>
      </c>
      <c r="EF39" s="7"/>
      <c r="EG39" s="9">
        <v>2</v>
      </c>
      <c r="EH39" s="9">
        <v>0</v>
      </c>
      <c r="EI39" s="9">
        <v>154</v>
      </c>
      <c r="EJ39" s="9">
        <v>58</v>
      </c>
      <c r="EK39" s="84">
        <f>EJ39/(EI39*EI39*0.01*0.01)</f>
        <v>24.456063417102378</v>
      </c>
      <c r="EL39" s="9">
        <v>2</v>
      </c>
      <c r="EM39" s="9" t="s">
        <v>38</v>
      </c>
      <c r="EN39" s="9">
        <v>2</v>
      </c>
      <c r="EO39" s="9">
        <v>1</v>
      </c>
      <c r="EP39" s="9" t="s">
        <v>38</v>
      </c>
      <c r="EQ39" s="9"/>
      <c r="ER39" s="443">
        <v>8359</v>
      </c>
      <c r="ES39" s="721">
        <v>75</v>
      </c>
      <c r="ET39" s="709">
        <v>5725</v>
      </c>
      <c r="EU39" s="709">
        <v>2</v>
      </c>
      <c r="EV39" s="722">
        <v>152.66666666666666</v>
      </c>
      <c r="EW39" s="723">
        <v>4880</v>
      </c>
      <c r="EX39" s="724">
        <v>130.13333333333333</v>
      </c>
      <c r="EY39" s="436">
        <v>1171.1999999999998</v>
      </c>
      <c r="EZ39" s="577"/>
      <c r="FA39" s="577"/>
      <c r="FB39" s="577"/>
      <c r="FC39" s="577"/>
      <c r="FD39" s="699"/>
      <c r="FE39" s="460"/>
      <c r="FF39" s="460"/>
      <c r="FG39" s="700"/>
      <c r="FH39" s="666">
        <v>3.6731557377049184</v>
      </c>
      <c r="FI39" s="612"/>
      <c r="FJ39" s="616">
        <v>478</v>
      </c>
      <c r="FK39" s="818"/>
      <c r="FL39" s="114"/>
      <c r="FM39" s="157">
        <v>85.24017467248909</v>
      </c>
      <c r="FN39" s="145">
        <f t="shared" si="27"/>
        <v>0.13013333333333332</v>
      </c>
      <c r="FO39" s="114"/>
      <c r="FP39" s="157">
        <v>85.24017467248909</v>
      </c>
      <c r="FQ39" s="145">
        <v>0.13013333333333332</v>
      </c>
      <c r="FR39" s="147">
        <f t="shared" si="26"/>
        <v>3.6731557377049184</v>
      </c>
      <c r="FS39" s="114"/>
      <c r="FT39" s="114"/>
      <c r="FU39" s="114"/>
      <c r="FV39" s="114"/>
      <c r="FW39" s="114"/>
      <c r="FX39" s="55"/>
      <c r="FY39" s="152"/>
      <c r="FZ39" s="213"/>
      <c r="GA39" s="214">
        <v>1.1201287709824801</v>
      </c>
      <c r="GB39" s="215"/>
      <c r="GC39" s="156"/>
      <c r="GD39" s="156"/>
      <c r="GE39" s="156"/>
      <c r="GF39" s="156"/>
      <c r="GG39" s="156"/>
      <c r="GH39" s="156"/>
      <c r="GI39" s="156"/>
      <c r="GJ39" s="156"/>
      <c r="GK39" s="156"/>
      <c r="GL39" s="156"/>
      <c r="GM39" s="156"/>
      <c r="GN39" s="156"/>
      <c r="GO39" s="156"/>
      <c r="GP39" s="156"/>
      <c r="GQ39" s="156"/>
      <c r="GR39" s="156"/>
      <c r="GS39" s="156"/>
      <c r="GT39" s="156"/>
      <c r="GU39" s="156"/>
      <c r="GV39" s="156"/>
      <c r="GW39" s="156"/>
      <c r="GX39" s="156"/>
      <c r="GY39" s="156"/>
      <c r="GZ39" s="156"/>
      <c r="HA39" s="156"/>
      <c r="HB39" s="156"/>
      <c r="HC39" s="156"/>
      <c r="HD39" s="156"/>
      <c r="HE39" s="156"/>
      <c r="HF39" s="156"/>
      <c r="HG39" s="156"/>
      <c r="HH39" s="156"/>
      <c r="HI39" s="156"/>
      <c r="HJ39" s="156"/>
      <c r="HK39" s="156"/>
      <c r="HL39" s="156"/>
      <c r="HM39" s="156"/>
      <c r="HN39" s="156"/>
      <c r="HO39" s="156"/>
      <c r="HP39" s="156"/>
      <c r="HQ39" s="156"/>
      <c r="HR39" s="156"/>
      <c r="HS39" s="156"/>
      <c r="HT39" s="156"/>
      <c r="HU39" s="156"/>
      <c r="HV39" s="156"/>
      <c r="HW39" s="156"/>
    </row>
    <row r="40" spans="1:231" x14ac:dyDescent="0.3">
      <c r="A40" s="7">
        <v>124</v>
      </c>
      <c r="B40" s="7">
        <f>COUNTIFS($D$3:D40,D40,$F$3:F40,F40)</f>
        <v>1</v>
      </c>
      <c r="C40" s="442">
        <v>8711</v>
      </c>
      <c r="D40" s="443" t="s">
        <v>713</v>
      </c>
      <c r="E40" s="16" t="s">
        <v>542</v>
      </c>
      <c r="F40" s="16">
        <v>8002093825</v>
      </c>
      <c r="G40" s="11">
        <v>38</v>
      </c>
      <c r="H40" s="16" t="s">
        <v>714</v>
      </c>
      <c r="I40" s="265" t="s">
        <v>715</v>
      </c>
      <c r="J40" s="446" t="s">
        <v>35</v>
      </c>
      <c r="K40" s="220" t="s">
        <v>36</v>
      </c>
      <c r="L40" s="20">
        <v>6</v>
      </c>
      <c r="M40" s="16">
        <v>2</v>
      </c>
      <c r="N40" s="16" t="s">
        <v>38</v>
      </c>
      <c r="O40" s="20"/>
      <c r="P40" s="16"/>
      <c r="Q40" s="20"/>
      <c r="R40" s="452"/>
      <c r="S40" s="313" t="s">
        <v>122</v>
      </c>
      <c r="T40" s="453" t="s">
        <v>123</v>
      </c>
      <c r="U40" s="820" t="s">
        <v>124</v>
      </c>
      <c r="V40" s="52" t="s">
        <v>125</v>
      </c>
      <c r="W40" s="51" t="s">
        <v>126</v>
      </c>
      <c r="X40" s="454" t="s">
        <v>124</v>
      </c>
      <c r="Y40" s="454" t="s">
        <v>124</v>
      </c>
      <c r="Z40" s="863" t="s">
        <v>124</v>
      </c>
      <c r="AA40" s="476" t="s">
        <v>124</v>
      </c>
      <c r="AB40" s="20"/>
      <c r="AC40" s="351"/>
      <c r="AD40" s="352"/>
      <c r="AE40" s="353">
        <v>1</v>
      </c>
      <c r="AF40" s="353">
        <v>600</v>
      </c>
      <c r="AG40" s="58" t="s">
        <v>128</v>
      </c>
      <c r="AH40" s="114"/>
      <c r="AI40" s="7"/>
      <c r="AJ40" s="7"/>
      <c r="AK40" s="37">
        <v>25</v>
      </c>
      <c r="AL40" s="7"/>
      <c r="AM40" s="7"/>
      <c r="AN40" s="7"/>
      <c r="AO40" s="934">
        <v>78.099999999999994</v>
      </c>
      <c r="AP40" s="39">
        <v>17.8</v>
      </c>
      <c r="AQ40" s="40">
        <v>3.13</v>
      </c>
      <c r="AR40" s="41">
        <f t="shared" si="19"/>
        <v>99.029999999999987</v>
      </c>
      <c r="AS40" s="42">
        <f t="shared" si="20"/>
        <v>4.3876404494382015</v>
      </c>
      <c r="AT40" s="43">
        <f t="shared" si="21"/>
        <v>13.733314606741571</v>
      </c>
      <c r="AU40" s="44">
        <f t="shared" si="22"/>
        <v>3.7314859053989489</v>
      </c>
      <c r="AV40" s="45">
        <v>73.804500000000004</v>
      </c>
      <c r="AW40" s="45">
        <f t="shared" si="23"/>
        <v>94.5</v>
      </c>
      <c r="AX40" s="46">
        <v>0.39049999999999996</v>
      </c>
      <c r="AY40" s="45">
        <v>0.5</v>
      </c>
      <c r="AZ40" s="9" t="s">
        <v>121</v>
      </c>
      <c r="BA40" s="235">
        <v>9</v>
      </c>
      <c r="BB40" s="48">
        <v>0.44</v>
      </c>
      <c r="BC40" s="317"/>
      <c r="BD40" s="317"/>
      <c r="BE40" s="7"/>
      <c r="BF40" s="7"/>
      <c r="BG40" s="7"/>
      <c r="BH40" s="7"/>
      <c r="BI40" s="48"/>
      <c r="BJ40" s="7">
        <v>12.7</v>
      </c>
      <c r="BK40" s="7">
        <v>87.1</v>
      </c>
      <c r="BL40" s="78">
        <v>0.14580941446613088</v>
      </c>
      <c r="BM40" s="79">
        <v>0.14000000000000001</v>
      </c>
      <c r="BN40" s="80">
        <f t="shared" si="24"/>
        <v>0.17925736235595394</v>
      </c>
      <c r="BO40" s="9" t="s">
        <v>121</v>
      </c>
      <c r="BP40" s="7">
        <v>12.5</v>
      </c>
      <c r="BQ40" s="48">
        <v>43.6</v>
      </c>
      <c r="BR40" s="81"/>
      <c r="BS40" s="80">
        <f t="shared" si="10"/>
        <v>42.6</v>
      </c>
      <c r="BT40" s="84">
        <v>91.5</v>
      </c>
      <c r="BU40" s="305">
        <v>61371</v>
      </c>
      <c r="BV40" s="84">
        <v>8.5</v>
      </c>
      <c r="BW40" s="564">
        <v>16.18</v>
      </c>
      <c r="BX40" s="84">
        <v>18.100000000000001</v>
      </c>
      <c r="BY40" s="84">
        <v>3.27</v>
      </c>
      <c r="BZ40" s="84">
        <v>24.5</v>
      </c>
      <c r="CA40" s="84">
        <v>4.41</v>
      </c>
      <c r="CB40" s="84">
        <v>47.1</v>
      </c>
      <c r="CC40" s="84">
        <v>8.5</v>
      </c>
      <c r="CD40" s="84">
        <v>1.1299999999999999</v>
      </c>
      <c r="CE40" s="7"/>
      <c r="CF40" s="7"/>
      <c r="CG40" s="7"/>
      <c r="CH40" s="7"/>
      <c r="CI40" s="7"/>
      <c r="CJ40" s="7"/>
      <c r="CK40" s="7"/>
      <c r="CL40" s="45">
        <f t="shared" si="25"/>
        <v>0.73877551020408172</v>
      </c>
      <c r="CM40" s="7"/>
      <c r="CN40" s="7"/>
      <c r="CO40" s="605"/>
      <c r="CP40" s="606"/>
      <c r="CQ40" s="606"/>
      <c r="CR40" s="606"/>
      <c r="CS40" s="606"/>
      <c r="CT40" s="606"/>
      <c r="CU40" s="606"/>
      <c r="CV40" s="606"/>
      <c r="CW40" s="36"/>
      <c r="CX40" s="7"/>
      <c r="CY40" s="121" t="s">
        <v>506</v>
      </c>
      <c r="CZ40" s="121" t="s">
        <v>525</v>
      </c>
      <c r="DA40" s="49" t="s">
        <v>295</v>
      </c>
      <c r="DB40" s="111" t="s">
        <v>295</v>
      </c>
      <c r="DC40" s="35"/>
      <c r="DD40" s="35"/>
      <c r="DE40" s="11"/>
      <c r="DF40" s="11"/>
      <c r="DG40" s="11"/>
      <c r="DH40" s="11"/>
      <c r="DI40" s="243" t="s">
        <v>297</v>
      </c>
      <c r="DJ40" s="287" t="s">
        <v>128</v>
      </c>
      <c r="DK40" s="245">
        <v>2</v>
      </c>
      <c r="DL40" s="7"/>
      <c r="DM40" s="7"/>
      <c r="DN40" s="7"/>
      <c r="DO40" s="7"/>
      <c r="DP40" s="7"/>
      <c r="DQ40" s="7"/>
      <c r="DR40" s="11" t="s">
        <v>38</v>
      </c>
      <c r="DS40" s="11" t="s">
        <v>38</v>
      </c>
      <c r="DT40" s="11">
        <v>418</v>
      </c>
      <c r="DU40" s="11">
        <v>3.9</v>
      </c>
      <c r="DV40" s="11">
        <v>96.1</v>
      </c>
      <c r="DW40" s="11" t="s">
        <v>38</v>
      </c>
      <c r="DX40" s="11" t="s">
        <v>38</v>
      </c>
      <c r="DY40" s="11" t="s">
        <v>38</v>
      </c>
      <c r="DZ40" s="11" t="s">
        <v>38</v>
      </c>
      <c r="EA40" s="11">
        <v>0</v>
      </c>
      <c r="EB40" s="7"/>
      <c r="EC40" s="7"/>
      <c r="ED40" s="125">
        <v>2</v>
      </c>
      <c r="EE40" s="125">
        <v>6</v>
      </c>
      <c r="EF40" s="7"/>
      <c r="EG40" s="9">
        <v>2</v>
      </c>
      <c r="EH40" s="9">
        <v>0</v>
      </c>
      <c r="EI40" s="9">
        <v>192</v>
      </c>
      <c r="EJ40" s="9">
        <v>147</v>
      </c>
      <c r="EK40" s="84">
        <f>EJ40/(EI40*EI40*0.01*0.01)</f>
        <v>39.876302083333336</v>
      </c>
      <c r="EL40" s="9">
        <v>0</v>
      </c>
      <c r="EM40" s="9" t="s">
        <v>38</v>
      </c>
      <c r="EN40" s="9">
        <v>0</v>
      </c>
      <c r="EO40" s="9">
        <v>0</v>
      </c>
      <c r="EP40" s="565">
        <v>3</v>
      </c>
      <c r="EQ40" s="288">
        <v>43144</v>
      </c>
      <c r="ER40" s="443">
        <v>8711</v>
      </c>
      <c r="ES40" s="299">
        <v>75</v>
      </c>
      <c r="ET40" s="299">
        <v>40543</v>
      </c>
      <c r="EU40" s="299">
        <v>2</v>
      </c>
      <c r="EV40" s="433">
        <v>1081.1466666666668</v>
      </c>
      <c r="EW40" s="468">
        <v>11557</v>
      </c>
      <c r="EX40" s="435">
        <v>308.18666666666667</v>
      </c>
      <c r="EY40" s="436">
        <v>1849.12</v>
      </c>
      <c r="EZ40" s="173">
        <v>40</v>
      </c>
      <c r="FA40" s="351">
        <v>41598</v>
      </c>
      <c r="FB40" s="351">
        <v>1000</v>
      </c>
      <c r="FC40" s="220"/>
      <c r="FD40" s="658">
        <v>1039.95</v>
      </c>
      <c r="FE40" s="659">
        <v>1039.95</v>
      </c>
      <c r="FF40" s="660">
        <v>1.7780854848790806</v>
      </c>
      <c r="FG40" s="661"/>
      <c r="FH40" s="612"/>
      <c r="FI40" s="612"/>
      <c r="FJ40" s="732"/>
      <c r="FK40" s="514"/>
      <c r="FL40" s="114"/>
      <c r="FM40" s="157">
        <v>28.505537330735269</v>
      </c>
      <c r="FN40" s="145">
        <f t="shared" si="27"/>
        <v>0.30818666666666666</v>
      </c>
      <c r="FO40" s="114"/>
      <c r="FP40" s="157">
        <v>28.505537330735269</v>
      </c>
      <c r="FQ40" s="145">
        <v>0.30818666666666666</v>
      </c>
      <c r="FR40" s="147">
        <f t="shared" si="26"/>
        <v>1.3563208445098209</v>
      </c>
      <c r="FS40" s="114"/>
      <c r="FT40" s="114"/>
      <c r="FU40" s="114"/>
      <c r="FV40" s="114"/>
      <c r="FW40" s="114"/>
      <c r="FX40" s="55"/>
      <c r="FY40" s="152"/>
      <c r="FZ40" s="213"/>
      <c r="GA40" s="11"/>
      <c r="GB40" s="215"/>
      <c r="GC40" s="156"/>
      <c r="GD40" s="156"/>
      <c r="GE40" s="156"/>
      <c r="GF40" s="156"/>
      <c r="GG40" s="156"/>
      <c r="GH40" s="156"/>
      <c r="GI40" s="156"/>
      <c r="GJ40" s="156"/>
      <c r="GK40" s="156"/>
      <c r="GL40" s="156"/>
      <c r="GM40" s="156"/>
      <c r="GN40" s="156"/>
      <c r="GO40" s="156"/>
      <c r="GP40" s="156"/>
      <c r="GQ40" s="156"/>
      <c r="GR40" s="156"/>
      <c r="GS40" s="156"/>
      <c r="GT40" s="156"/>
      <c r="GU40" s="156"/>
      <c r="GV40" s="156"/>
      <c r="GW40" s="156"/>
      <c r="GX40" s="156"/>
      <c r="GY40" s="156"/>
      <c r="GZ40" s="156"/>
      <c r="HA40" s="156"/>
      <c r="HB40" s="156"/>
      <c r="HC40" s="156"/>
      <c r="HD40" s="156"/>
      <c r="HE40" s="156"/>
      <c r="HF40" s="156"/>
      <c r="HG40" s="156"/>
      <c r="HH40" s="156"/>
      <c r="HI40" s="156"/>
      <c r="HJ40" s="156"/>
      <c r="HK40" s="156"/>
      <c r="HL40" s="156"/>
      <c r="HM40" s="156"/>
      <c r="HN40" s="156"/>
      <c r="HO40" s="156"/>
      <c r="HP40" s="156"/>
      <c r="HQ40" s="156"/>
      <c r="HR40" s="156"/>
      <c r="HS40" s="156"/>
      <c r="HT40" s="156"/>
      <c r="HU40" s="156"/>
      <c r="HV40" s="156"/>
      <c r="HW40" s="156"/>
    </row>
    <row r="41" spans="1:231" x14ac:dyDescent="0.3">
      <c r="A41" s="7">
        <v>129</v>
      </c>
      <c r="B41" s="7">
        <f>COUNTIFS($D$3:D41,D41,$F$3:F41,F41)</f>
        <v>1</v>
      </c>
      <c r="C41" s="14">
        <v>8722</v>
      </c>
      <c r="D41" s="328" t="s">
        <v>1416</v>
      </c>
      <c r="E41" s="17" t="s">
        <v>853</v>
      </c>
      <c r="F41" s="17">
        <v>455408485</v>
      </c>
      <c r="G41" s="11">
        <v>73</v>
      </c>
      <c r="H41" s="17" t="s">
        <v>1417</v>
      </c>
      <c r="I41" s="379" t="s">
        <v>1418</v>
      </c>
      <c r="J41" s="380" t="s">
        <v>35</v>
      </c>
      <c r="K41" s="55" t="s">
        <v>36</v>
      </c>
      <c r="L41" s="11">
        <v>19</v>
      </c>
      <c r="M41" s="17">
        <v>5</v>
      </c>
      <c r="N41" s="17" t="s">
        <v>38</v>
      </c>
      <c r="O41" s="11"/>
      <c r="P41" s="17" t="s">
        <v>600</v>
      </c>
      <c r="Q41" s="11"/>
      <c r="R41" s="11"/>
      <c r="S41" s="770" t="s">
        <v>122</v>
      </c>
      <c r="T41" s="453" t="s">
        <v>123</v>
      </c>
      <c r="U41" s="601" t="s">
        <v>124</v>
      </c>
      <c r="V41" s="602" t="s">
        <v>125</v>
      </c>
      <c r="W41" s="454" t="s">
        <v>126</v>
      </c>
      <c r="X41" s="766" t="s">
        <v>124</v>
      </c>
      <c r="Y41" s="454" t="s">
        <v>124</v>
      </c>
      <c r="Z41" s="863" t="s">
        <v>124</v>
      </c>
      <c r="AA41" s="476" t="s">
        <v>124</v>
      </c>
      <c r="AB41" s="11"/>
      <c r="AC41" s="628">
        <v>50367</v>
      </c>
      <c r="AD41" s="929">
        <v>1259.175</v>
      </c>
      <c r="AE41" s="648">
        <v>1</v>
      </c>
      <c r="AF41" s="648">
        <v>860</v>
      </c>
      <c r="AG41" s="58" t="s">
        <v>128</v>
      </c>
      <c r="AH41" s="178"/>
      <c r="AI41" s="7"/>
      <c r="AJ41" s="7"/>
      <c r="AK41" s="37">
        <v>3.26</v>
      </c>
      <c r="AL41" s="7"/>
      <c r="AM41" s="7"/>
      <c r="AN41" s="7"/>
      <c r="AO41" s="411">
        <v>66.400000000000006</v>
      </c>
      <c r="AP41" s="39">
        <v>16.8</v>
      </c>
      <c r="AQ41" s="40">
        <v>16</v>
      </c>
      <c r="AR41" s="41">
        <f t="shared" si="19"/>
        <v>99.2</v>
      </c>
      <c r="AS41" s="42">
        <f t="shared" si="20"/>
        <v>3.9523809523809526</v>
      </c>
      <c r="AT41" s="43">
        <f t="shared" si="21"/>
        <v>63.238095238095241</v>
      </c>
      <c r="AU41" s="44">
        <f t="shared" si="22"/>
        <v>2.0243902439024395</v>
      </c>
      <c r="AV41" s="45">
        <v>61.486400000000003</v>
      </c>
      <c r="AW41" s="45">
        <f t="shared" si="23"/>
        <v>92.6</v>
      </c>
      <c r="AX41" s="46">
        <v>1.5936000000000001</v>
      </c>
      <c r="AY41" s="45">
        <v>2.4</v>
      </c>
      <c r="AZ41" s="9" t="s">
        <v>121</v>
      </c>
      <c r="BA41" s="235">
        <v>1.7</v>
      </c>
      <c r="BB41" s="192">
        <v>8.0000000000000002E-3</v>
      </c>
      <c r="BC41" s="317"/>
      <c r="BD41" s="49">
        <v>12.9</v>
      </c>
      <c r="BE41" s="7"/>
      <c r="BF41" s="7"/>
      <c r="BG41" s="7"/>
      <c r="BH41" s="7"/>
      <c r="BI41" s="48"/>
      <c r="BJ41" s="7">
        <v>54.9</v>
      </c>
      <c r="BK41" s="7">
        <v>44.5</v>
      </c>
      <c r="BL41" s="195">
        <v>1.2337078651685394</v>
      </c>
      <c r="BM41" s="79">
        <v>0.6</v>
      </c>
      <c r="BN41" s="80">
        <f t="shared" si="24"/>
        <v>0.90361445783132521</v>
      </c>
      <c r="BO41" s="9" t="s">
        <v>121</v>
      </c>
      <c r="BP41" s="7">
        <v>2</v>
      </c>
      <c r="BQ41" s="48">
        <v>3.1</v>
      </c>
      <c r="BR41" s="81"/>
      <c r="BS41" s="80">
        <f t="shared" si="10"/>
        <v>44.699999999999996</v>
      </c>
      <c r="BT41" s="84">
        <v>91.4</v>
      </c>
      <c r="BU41" s="305">
        <v>38122</v>
      </c>
      <c r="BV41" s="84">
        <v>8.5999999999999943</v>
      </c>
      <c r="BW41" s="561">
        <v>13.919999999999998</v>
      </c>
      <c r="BX41" s="84">
        <v>11.4</v>
      </c>
      <c r="BY41" s="84">
        <v>1.8</v>
      </c>
      <c r="BZ41" s="84">
        <v>33.299999999999997</v>
      </c>
      <c r="CA41" s="84">
        <v>5.27</v>
      </c>
      <c r="CB41" s="84">
        <v>43.3</v>
      </c>
      <c r="CC41" s="84">
        <v>6.85</v>
      </c>
      <c r="CD41" s="84">
        <v>2.11</v>
      </c>
      <c r="CE41" s="7"/>
      <c r="CF41" s="7"/>
      <c r="CG41" s="7"/>
      <c r="CH41" s="7"/>
      <c r="CI41" s="7"/>
      <c r="CJ41" s="7"/>
      <c r="CK41" s="7"/>
      <c r="CL41" s="45">
        <f t="shared" si="25"/>
        <v>0.3423423423423424</v>
      </c>
      <c r="CM41" s="7"/>
      <c r="CN41" s="7"/>
      <c r="CO41" s="605">
        <v>14.95</v>
      </c>
      <c r="CP41" s="606">
        <v>25.8</v>
      </c>
      <c r="CQ41" s="606">
        <v>4.4000000000000004</v>
      </c>
      <c r="CR41" s="606">
        <v>28.4</v>
      </c>
      <c r="CS41" s="606">
        <v>4.87</v>
      </c>
      <c r="CT41" s="606">
        <v>33.1</v>
      </c>
      <c r="CU41" s="606">
        <v>5.68</v>
      </c>
      <c r="CV41" s="654">
        <v>1.98</v>
      </c>
      <c r="CW41" s="36"/>
      <c r="CX41" s="7"/>
      <c r="CY41" s="121" t="s">
        <v>1419</v>
      </c>
      <c r="CZ41" s="121">
        <v>4</v>
      </c>
      <c r="DA41" s="9" t="s">
        <v>18</v>
      </c>
      <c r="DB41" s="111" t="s">
        <v>18</v>
      </c>
      <c r="DC41" s="35"/>
      <c r="DD41" s="35"/>
      <c r="DE41" s="11"/>
      <c r="DF41" s="11"/>
      <c r="DG41" s="11"/>
      <c r="DH41" s="11"/>
      <c r="DI41" s="202" t="s">
        <v>294</v>
      </c>
      <c r="DJ41" s="287" t="s">
        <v>128</v>
      </c>
      <c r="DK41" s="245">
        <v>2</v>
      </c>
      <c r="DL41" s="7"/>
      <c r="DM41" s="7"/>
      <c r="DN41" s="7"/>
      <c r="DO41" s="7"/>
      <c r="DP41" s="7"/>
      <c r="DQ41" s="7"/>
      <c r="DR41" s="11" t="s">
        <v>38</v>
      </c>
      <c r="DS41" s="11" t="s">
        <v>38</v>
      </c>
      <c r="DT41" s="11">
        <v>109</v>
      </c>
      <c r="DU41" s="11">
        <v>26.6</v>
      </c>
      <c r="DV41" s="11">
        <v>73.400000000000006</v>
      </c>
      <c r="DW41" s="11" t="s">
        <v>38</v>
      </c>
      <c r="DX41" s="11" t="s">
        <v>38</v>
      </c>
      <c r="DY41" s="11" t="s">
        <v>38</v>
      </c>
      <c r="DZ41" s="11" t="s">
        <v>38</v>
      </c>
      <c r="EA41" s="11">
        <v>0</v>
      </c>
      <c r="EB41" s="7"/>
      <c r="EC41" s="7"/>
      <c r="ED41" s="125">
        <v>5</v>
      </c>
      <c r="EE41" s="125">
        <v>19</v>
      </c>
      <c r="EF41" s="7"/>
      <c r="EG41" s="9">
        <v>2</v>
      </c>
      <c r="EH41" s="9">
        <v>0</v>
      </c>
      <c r="EI41" s="9">
        <v>160</v>
      </c>
      <c r="EJ41" s="9">
        <v>85</v>
      </c>
      <c r="EK41" s="84">
        <f>EJ41/(EI41*EI41*0.01*0.01)</f>
        <v>33.203125</v>
      </c>
      <c r="EL41" s="9">
        <v>0</v>
      </c>
      <c r="EM41" s="288">
        <v>43062</v>
      </c>
      <c r="EN41" s="9" t="s">
        <v>121</v>
      </c>
      <c r="EO41" s="9" t="s">
        <v>121</v>
      </c>
      <c r="EP41" s="9" t="s">
        <v>38</v>
      </c>
      <c r="EQ41" s="9"/>
      <c r="ER41" s="328">
        <v>8722</v>
      </c>
      <c r="ES41" s="476">
        <v>75</v>
      </c>
      <c r="ET41" s="476">
        <v>380000</v>
      </c>
      <c r="EU41" s="476">
        <v>2</v>
      </c>
      <c r="EV41" s="494">
        <v>10133.333333333334</v>
      </c>
      <c r="EW41" s="495">
        <v>2688</v>
      </c>
      <c r="EX41" s="496">
        <v>71.680000000000007</v>
      </c>
      <c r="EY41" s="489">
        <v>1361.92</v>
      </c>
      <c r="EZ41" s="872">
        <v>40</v>
      </c>
      <c r="FA41" s="628">
        <v>50367</v>
      </c>
      <c r="FB41" s="628">
        <v>1000</v>
      </c>
      <c r="FC41" s="55"/>
      <c r="FD41" s="629">
        <v>1259.175</v>
      </c>
      <c r="FE41" s="630">
        <v>1259.175</v>
      </c>
      <c r="FF41" s="631">
        <v>1.081597077451506</v>
      </c>
      <c r="FG41" s="610"/>
      <c r="FH41" s="615"/>
      <c r="FI41" s="612"/>
      <c r="FJ41" s="616">
        <v>109</v>
      </c>
      <c r="FK41" s="514"/>
      <c r="FL41" s="557"/>
      <c r="FM41" s="157">
        <v>0.70736842105263154</v>
      </c>
      <c r="FN41" s="145">
        <f t="shared" si="27"/>
        <v>7.1680000000000008E-2</v>
      </c>
      <c r="FO41" s="114"/>
      <c r="FP41" s="157">
        <v>0.70736842105263154</v>
      </c>
      <c r="FQ41" s="145">
        <v>7.1680000000000008E-2</v>
      </c>
      <c r="FR41" s="147">
        <f t="shared" si="26"/>
        <v>1.5206473214285712</v>
      </c>
      <c r="FS41" s="114"/>
      <c r="FT41" s="114"/>
      <c r="FU41" s="114"/>
      <c r="FV41" s="114"/>
      <c r="FW41" s="114"/>
      <c r="FX41" s="55"/>
      <c r="FY41" s="152"/>
      <c r="FZ41" s="213"/>
      <c r="GA41" s="20"/>
      <c r="GB41" s="215"/>
      <c r="GC41" s="156"/>
      <c r="GD41" s="156"/>
      <c r="GE41" s="156"/>
      <c r="GF41" s="156"/>
      <c r="GG41" s="156"/>
      <c r="GH41" s="156"/>
      <c r="GI41" s="156"/>
      <c r="GJ41" s="156"/>
      <c r="GK41" s="156"/>
      <c r="GL41" s="156"/>
      <c r="GM41" s="156"/>
      <c r="GN41" s="156"/>
      <c r="GO41" s="156"/>
      <c r="GP41" s="156"/>
      <c r="GQ41" s="156"/>
      <c r="GR41" s="156"/>
      <c r="GS41" s="156"/>
      <c r="GT41" s="156"/>
      <c r="GU41" s="156"/>
      <c r="GV41" s="156"/>
      <c r="GW41" s="156"/>
      <c r="GX41" s="156"/>
      <c r="GY41" s="156"/>
      <c r="GZ41" s="156"/>
      <c r="HA41" s="156"/>
      <c r="HB41" s="156"/>
      <c r="HC41" s="156"/>
      <c r="HD41" s="156"/>
      <c r="HE41" s="156"/>
      <c r="HF41" s="156"/>
      <c r="HG41" s="156"/>
      <c r="HH41" s="156"/>
      <c r="HI41" s="156"/>
      <c r="HJ41" s="156"/>
      <c r="HK41" s="156"/>
      <c r="HL41" s="156"/>
      <c r="HM41" s="156"/>
      <c r="HN41" s="156"/>
      <c r="HO41" s="156"/>
      <c r="HP41" s="156"/>
      <c r="HQ41" s="156"/>
      <c r="HR41" s="156"/>
      <c r="HS41" s="156"/>
      <c r="HT41" s="156"/>
      <c r="HU41" s="156"/>
      <c r="HV41" s="156"/>
      <c r="HW41" s="156"/>
    </row>
    <row r="42" spans="1:231" x14ac:dyDescent="0.3">
      <c r="A42" s="7">
        <v>130</v>
      </c>
      <c r="B42" s="7">
        <f>COUNTIFS($D$3:D42,D42,$F$3:F42,F42)</f>
        <v>1</v>
      </c>
      <c r="C42" s="14">
        <v>8735</v>
      </c>
      <c r="D42" s="328" t="s">
        <v>686</v>
      </c>
      <c r="E42" s="17" t="s">
        <v>687</v>
      </c>
      <c r="F42" s="17">
        <v>8508185796</v>
      </c>
      <c r="G42" s="11">
        <v>33</v>
      </c>
      <c r="H42" s="17" t="s">
        <v>688</v>
      </c>
      <c r="I42" s="379" t="s">
        <v>689</v>
      </c>
      <c r="J42" s="380" t="s">
        <v>35</v>
      </c>
      <c r="K42" s="55" t="s">
        <v>36</v>
      </c>
      <c r="L42" s="11">
        <v>17</v>
      </c>
      <c r="M42" s="17" t="s">
        <v>690</v>
      </c>
      <c r="N42" s="17" t="s">
        <v>475</v>
      </c>
      <c r="O42" s="11"/>
      <c r="P42" s="17" t="s">
        <v>600</v>
      </c>
      <c r="Q42" s="11"/>
      <c r="R42" s="11"/>
      <c r="S42" s="770" t="s">
        <v>122</v>
      </c>
      <c r="T42" s="453" t="s">
        <v>123</v>
      </c>
      <c r="U42" s="601" t="s">
        <v>124</v>
      </c>
      <c r="V42" s="602" t="s">
        <v>125</v>
      </c>
      <c r="W42" s="454" t="s">
        <v>126</v>
      </c>
      <c r="X42" s="766" t="s">
        <v>124</v>
      </c>
      <c r="Y42" s="454" t="s">
        <v>124</v>
      </c>
      <c r="Z42" s="863" t="s">
        <v>124</v>
      </c>
      <c r="AA42" s="476" t="s">
        <v>124</v>
      </c>
      <c r="AB42" s="11"/>
      <c r="AC42" s="163">
        <v>80849</v>
      </c>
      <c r="AD42" s="864">
        <v>6063.6750000000002</v>
      </c>
      <c r="AE42" s="11">
        <v>2</v>
      </c>
      <c r="AF42" s="11">
        <v>2600</v>
      </c>
      <c r="AG42" s="58" t="s">
        <v>128</v>
      </c>
      <c r="AH42" s="178" t="s">
        <v>701</v>
      </c>
      <c r="AI42" s="7"/>
      <c r="AJ42" s="7"/>
      <c r="AK42" s="37">
        <v>20.2</v>
      </c>
      <c r="AL42" s="7"/>
      <c r="AM42" s="7"/>
      <c r="AN42" s="7"/>
      <c r="AO42" s="934">
        <v>78.2</v>
      </c>
      <c r="AP42" s="39">
        <v>19.100000000000001</v>
      </c>
      <c r="AQ42" s="40">
        <v>1.81</v>
      </c>
      <c r="AR42" s="41">
        <f t="shared" si="19"/>
        <v>99.110000000000014</v>
      </c>
      <c r="AS42" s="42">
        <f t="shared" si="20"/>
        <v>4.0942408376963346</v>
      </c>
      <c r="AT42" s="43">
        <f t="shared" si="21"/>
        <v>7.4105759162303659</v>
      </c>
      <c r="AU42" s="44">
        <f t="shared" si="22"/>
        <v>3.7398373983739837</v>
      </c>
      <c r="AV42" s="45">
        <v>66.626400000000004</v>
      </c>
      <c r="AW42" s="45">
        <f t="shared" si="23"/>
        <v>85.2</v>
      </c>
      <c r="AX42" s="46">
        <v>7.6636000000000015</v>
      </c>
      <c r="AY42" s="45">
        <v>9.8000000000000007</v>
      </c>
      <c r="AZ42" s="9" t="s">
        <v>121</v>
      </c>
      <c r="BA42" s="47">
        <v>3.1</v>
      </c>
      <c r="BB42" s="48"/>
      <c r="BC42" s="317"/>
      <c r="BD42" s="317"/>
      <c r="BE42" s="7"/>
      <c r="BF42" s="7"/>
      <c r="BG42" s="7"/>
      <c r="BH42" s="7"/>
      <c r="BI42" s="48"/>
      <c r="BJ42" s="7">
        <v>79.599999999999994</v>
      </c>
      <c r="BK42" s="7">
        <v>20.399999999999999</v>
      </c>
      <c r="BL42" s="78">
        <v>3.9019607843137254</v>
      </c>
      <c r="BM42" s="79">
        <v>0.1</v>
      </c>
      <c r="BN42" s="80">
        <f t="shared" si="24"/>
        <v>0.12787723785166241</v>
      </c>
      <c r="BO42" s="9" t="s">
        <v>121</v>
      </c>
      <c r="BP42" s="7">
        <v>5.0999999999999996</v>
      </c>
      <c r="BQ42" s="48">
        <v>9</v>
      </c>
      <c r="BR42" s="81"/>
      <c r="BS42" s="80">
        <f t="shared" si="10"/>
        <v>15.19</v>
      </c>
      <c r="BT42" s="84">
        <v>94.7</v>
      </c>
      <c r="BU42" s="305">
        <v>91167</v>
      </c>
      <c r="BV42" s="84">
        <v>5.2999999999999972</v>
      </c>
      <c r="BW42" s="346">
        <v>18.38</v>
      </c>
      <c r="BX42" s="84">
        <v>4.49</v>
      </c>
      <c r="BY42" s="84">
        <v>0.88</v>
      </c>
      <c r="BZ42" s="84">
        <v>10.7</v>
      </c>
      <c r="CA42" s="84">
        <v>2.1</v>
      </c>
      <c r="CB42" s="84">
        <v>78.7</v>
      </c>
      <c r="CC42" s="84">
        <v>15.4</v>
      </c>
      <c r="CD42" s="84">
        <v>2.4900000000000002</v>
      </c>
      <c r="CE42" s="7"/>
      <c r="CF42" s="7"/>
      <c r="CG42" s="7"/>
      <c r="CH42" s="7"/>
      <c r="CI42" s="7"/>
      <c r="CJ42" s="7"/>
      <c r="CK42" s="7"/>
      <c r="CL42" s="45">
        <f t="shared" si="25"/>
        <v>0.4196261682242991</v>
      </c>
      <c r="CM42" s="7"/>
      <c r="CN42" s="7"/>
      <c r="CO42" s="605"/>
      <c r="CP42" s="606"/>
      <c r="CQ42" s="606"/>
      <c r="CR42" s="606"/>
      <c r="CS42" s="606"/>
      <c r="CT42" s="606"/>
      <c r="CU42" s="606"/>
      <c r="CV42" s="606"/>
      <c r="CW42" s="36"/>
      <c r="CX42" s="7"/>
      <c r="CY42" s="121" t="s">
        <v>506</v>
      </c>
      <c r="CZ42" s="121" t="s">
        <v>525</v>
      </c>
      <c r="DA42" s="49" t="s">
        <v>295</v>
      </c>
      <c r="DB42" s="111" t="s">
        <v>295</v>
      </c>
      <c r="DC42" s="35"/>
      <c r="DD42" s="35"/>
      <c r="DE42" s="11"/>
      <c r="DF42" s="11"/>
      <c r="DG42" s="11"/>
      <c r="DH42" s="11"/>
      <c r="DI42" s="243" t="s">
        <v>297</v>
      </c>
      <c r="DJ42" s="287" t="s">
        <v>128</v>
      </c>
      <c r="DK42" s="245">
        <v>2</v>
      </c>
      <c r="DL42" s="7"/>
      <c r="DM42" s="7"/>
      <c r="DN42" s="7"/>
      <c r="DO42" s="7"/>
      <c r="DP42" s="7"/>
      <c r="DQ42" s="7"/>
      <c r="DR42" s="11" t="s">
        <v>38</v>
      </c>
      <c r="DS42" s="11" t="s">
        <v>38</v>
      </c>
      <c r="DT42" s="11">
        <v>795</v>
      </c>
      <c r="DU42" s="11">
        <v>3.8</v>
      </c>
      <c r="DV42" s="11">
        <v>96.2</v>
      </c>
      <c r="DW42" s="11" t="s">
        <v>38</v>
      </c>
      <c r="DX42" s="11" t="s">
        <v>38</v>
      </c>
      <c r="DY42" s="11" t="s">
        <v>38</v>
      </c>
      <c r="DZ42" s="11" t="s">
        <v>38</v>
      </c>
      <c r="EA42" s="11">
        <v>0</v>
      </c>
      <c r="EB42" s="7"/>
      <c r="EC42" s="7"/>
      <c r="ED42" s="125" t="s">
        <v>690</v>
      </c>
      <c r="EE42" s="125">
        <v>17</v>
      </c>
      <c r="EF42" s="7"/>
      <c r="EG42" s="9">
        <v>2</v>
      </c>
      <c r="EH42" s="9">
        <v>0</v>
      </c>
      <c r="EI42" s="9">
        <v>177</v>
      </c>
      <c r="EJ42" s="9">
        <v>85</v>
      </c>
      <c r="EK42" s="84">
        <f>EJ42/(EI42*EI42*0.01*0.01)</f>
        <v>27.13141179099237</v>
      </c>
      <c r="EL42" s="9">
        <v>0</v>
      </c>
      <c r="EM42" s="9" t="s">
        <v>38</v>
      </c>
      <c r="EN42" s="9">
        <v>0</v>
      </c>
      <c r="EO42" s="9">
        <v>0</v>
      </c>
      <c r="EP42" s="565">
        <v>1</v>
      </c>
      <c r="EQ42" s="288">
        <v>43251</v>
      </c>
      <c r="ER42" s="328">
        <v>8735</v>
      </c>
      <c r="ES42" s="476">
        <v>75</v>
      </c>
      <c r="ET42" s="476">
        <v>543718</v>
      </c>
      <c r="EU42" s="476">
        <v>2</v>
      </c>
      <c r="EV42" s="494">
        <v>14499.146666666667</v>
      </c>
      <c r="EW42" s="495">
        <v>16881</v>
      </c>
      <c r="EX42" s="496">
        <v>450.16</v>
      </c>
      <c r="EY42" s="489">
        <v>7652.72</v>
      </c>
      <c r="EZ42" s="872">
        <v>40</v>
      </c>
      <c r="FA42" s="163">
        <v>80849</v>
      </c>
      <c r="FB42" s="628">
        <v>3000</v>
      </c>
      <c r="FC42" s="55"/>
      <c r="FD42" s="629">
        <v>2021.2249999999999</v>
      </c>
      <c r="FE42" s="630">
        <v>6063.6750000000002</v>
      </c>
      <c r="FF42" s="631">
        <v>1.2620597245070029</v>
      </c>
      <c r="FG42" s="610"/>
      <c r="FH42" s="615"/>
      <c r="FI42" s="612"/>
      <c r="FJ42" s="616"/>
      <c r="FK42" s="514"/>
      <c r="FL42" s="557"/>
      <c r="FM42" s="157">
        <v>3.1047344395440284</v>
      </c>
      <c r="FN42" s="145">
        <f t="shared" si="27"/>
        <v>0.45016</v>
      </c>
      <c r="FO42" s="114"/>
      <c r="FP42" s="157">
        <v>3.1047344395440284</v>
      </c>
      <c r="FQ42" s="145">
        <v>0.45016</v>
      </c>
      <c r="FR42" s="147">
        <f t="shared" si="26"/>
        <v>1.7660387417807002</v>
      </c>
      <c r="FS42" s="114"/>
      <c r="FT42" s="114"/>
      <c r="FU42" s="114"/>
      <c r="FV42" s="114"/>
      <c r="FW42" s="114"/>
      <c r="FX42" s="55"/>
      <c r="FY42" s="152"/>
      <c r="FZ42" s="213"/>
      <c r="GA42" s="11"/>
      <c r="GB42" s="215"/>
      <c r="GC42" s="156"/>
      <c r="GD42" s="156"/>
      <c r="GE42" s="156"/>
      <c r="GF42" s="156"/>
      <c r="GG42" s="156"/>
      <c r="GH42" s="156"/>
      <c r="GI42" s="156"/>
      <c r="GJ42" s="156"/>
      <c r="GK42" s="156"/>
      <c r="GL42" s="156"/>
      <c r="GM42" s="156"/>
      <c r="GN42" s="156"/>
      <c r="GO42" s="156"/>
      <c r="GP42" s="156"/>
      <c r="GQ42" s="156"/>
      <c r="GR42" s="156"/>
      <c r="GS42" s="156"/>
      <c r="GT42" s="156"/>
      <c r="GU42" s="156"/>
      <c r="GV42" s="156"/>
      <c r="GW42" s="156"/>
      <c r="GX42" s="156"/>
      <c r="GY42" s="156"/>
      <c r="GZ42" s="156"/>
      <c r="HA42" s="156"/>
      <c r="HB42" s="156"/>
      <c r="HC42" s="156"/>
      <c r="HD42" s="156"/>
      <c r="HE42" s="156"/>
      <c r="HF42" s="156"/>
      <c r="HG42" s="156"/>
      <c r="HH42" s="156"/>
      <c r="HI42" s="156"/>
      <c r="HJ42" s="156"/>
      <c r="HK42" s="156"/>
      <c r="HL42" s="156"/>
      <c r="HM42" s="156"/>
      <c r="HN42" s="156"/>
      <c r="HO42" s="156"/>
      <c r="HP42" s="156"/>
      <c r="HQ42" s="156"/>
      <c r="HR42" s="156"/>
      <c r="HS42" s="156"/>
      <c r="HT42" s="156"/>
      <c r="HU42" s="156"/>
      <c r="HV42" s="156"/>
      <c r="HW42" s="156"/>
    </row>
    <row r="43" spans="1:231" x14ac:dyDescent="0.3">
      <c r="A43" s="7">
        <v>139</v>
      </c>
      <c r="B43" s="7">
        <f>COUNTIFS($D$3:D43,D43,$F$3:F43,F43)</f>
        <v>1</v>
      </c>
      <c r="C43" s="14">
        <v>8794</v>
      </c>
      <c r="D43" s="328" t="s">
        <v>1390</v>
      </c>
      <c r="E43" s="17" t="s">
        <v>512</v>
      </c>
      <c r="F43" s="17">
        <v>430517417</v>
      </c>
      <c r="G43" s="11">
        <v>75</v>
      </c>
      <c r="H43" s="17" t="s">
        <v>954</v>
      </c>
      <c r="I43" s="379" t="s">
        <v>1233</v>
      </c>
      <c r="J43" s="380" t="s">
        <v>35</v>
      </c>
      <c r="K43" s="55" t="s">
        <v>36</v>
      </c>
      <c r="L43" s="11">
        <v>7</v>
      </c>
      <c r="M43" s="17" t="s">
        <v>618</v>
      </c>
      <c r="N43" s="17" t="s">
        <v>38</v>
      </c>
      <c r="O43" s="11"/>
      <c r="P43" s="17" t="s">
        <v>600</v>
      </c>
      <c r="Q43" s="11"/>
      <c r="R43" s="11"/>
      <c r="S43" s="770" t="s">
        <v>122</v>
      </c>
      <c r="T43" s="453" t="s">
        <v>123</v>
      </c>
      <c r="U43" s="601" t="s">
        <v>124</v>
      </c>
      <c r="V43" s="602" t="s">
        <v>125</v>
      </c>
      <c r="W43" s="454" t="s">
        <v>126</v>
      </c>
      <c r="X43" s="766" t="s">
        <v>124</v>
      </c>
      <c r="Y43" s="454" t="s">
        <v>124</v>
      </c>
      <c r="Z43" s="863" t="s">
        <v>124</v>
      </c>
      <c r="AA43" s="476" t="s">
        <v>124</v>
      </c>
      <c r="AB43" s="11"/>
      <c r="AC43" s="163"/>
      <c r="AD43" s="864"/>
      <c r="AE43" s="17" t="s">
        <v>124</v>
      </c>
      <c r="AF43" s="11"/>
      <c r="AG43" s="58" t="s">
        <v>128</v>
      </c>
      <c r="AH43" s="554"/>
      <c r="AI43" s="7"/>
      <c r="AJ43" s="7"/>
      <c r="AK43" s="189">
        <v>3.05</v>
      </c>
      <c r="AL43" s="7"/>
      <c r="AM43" s="7"/>
      <c r="AN43" s="7"/>
      <c r="AO43" s="934">
        <v>69.400000000000006</v>
      </c>
      <c r="AP43" s="39">
        <v>21.1</v>
      </c>
      <c r="AQ43" s="40">
        <v>6.73</v>
      </c>
      <c r="AR43" s="41">
        <f t="shared" si="19"/>
        <v>97.23</v>
      </c>
      <c r="AS43" s="42">
        <f t="shared" si="20"/>
        <v>3.2890995260663507</v>
      </c>
      <c r="AT43" s="43">
        <f t="shared" si="21"/>
        <v>22.135639810426543</v>
      </c>
      <c r="AU43" s="44">
        <f t="shared" si="22"/>
        <v>2.4937118217750629</v>
      </c>
      <c r="AV43" s="45">
        <v>63.639800000000008</v>
      </c>
      <c r="AW43" s="45">
        <f t="shared" si="23"/>
        <v>91.7</v>
      </c>
      <c r="AX43" s="46">
        <v>2.2902</v>
      </c>
      <c r="AY43" s="45">
        <v>3.3</v>
      </c>
      <c r="AZ43" s="9" t="s">
        <v>121</v>
      </c>
      <c r="BA43" s="47">
        <v>12.9</v>
      </c>
      <c r="BB43" s="187">
        <v>0.26</v>
      </c>
      <c r="BC43" s="317"/>
      <c r="BD43" s="317"/>
      <c r="BE43" s="7"/>
      <c r="BF43" s="7"/>
      <c r="BG43" s="7"/>
      <c r="BH43" s="7"/>
      <c r="BI43" s="48"/>
      <c r="BJ43" s="7">
        <v>42.5</v>
      </c>
      <c r="BK43" s="7">
        <v>56.3</v>
      </c>
      <c r="BL43" s="195">
        <v>0.75488454706927177</v>
      </c>
      <c r="BM43" s="79">
        <v>0.5</v>
      </c>
      <c r="BN43" s="80">
        <f t="shared" si="24"/>
        <v>0.72046109510086453</v>
      </c>
      <c r="BO43" s="9" t="s">
        <v>121</v>
      </c>
      <c r="BP43" s="7">
        <v>9.6999999999999993</v>
      </c>
      <c r="BQ43" s="48">
        <v>13.8</v>
      </c>
      <c r="BR43" s="81"/>
      <c r="BS43" s="80">
        <f t="shared" si="10"/>
        <v>13.530000000000001</v>
      </c>
      <c r="BT43" s="84">
        <v>90.2</v>
      </c>
      <c r="BU43" s="305">
        <v>40679</v>
      </c>
      <c r="BV43" s="84">
        <v>9.7999999999999972</v>
      </c>
      <c r="BW43" s="346">
        <v>18.75</v>
      </c>
      <c r="BX43" s="84">
        <v>4.46</v>
      </c>
      <c r="BY43" s="84">
        <v>0.94</v>
      </c>
      <c r="BZ43" s="84">
        <v>9.07</v>
      </c>
      <c r="CA43" s="84">
        <v>1.91</v>
      </c>
      <c r="CB43" s="84">
        <v>75.5</v>
      </c>
      <c r="CC43" s="84">
        <v>15.9</v>
      </c>
      <c r="CD43" s="84">
        <v>1.97</v>
      </c>
      <c r="CE43" s="7"/>
      <c r="CF43" s="7"/>
      <c r="CG43" s="7"/>
      <c r="CH43" s="7"/>
      <c r="CI43" s="7"/>
      <c r="CJ43" s="7"/>
      <c r="CK43" s="7"/>
      <c r="CL43" s="45">
        <f t="shared" si="25"/>
        <v>0.49173098125689085</v>
      </c>
      <c r="CM43" s="7"/>
      <c r="CN43" s="7"/>
      <c r="CO43" s="605"/>
      <c r="CP43" s="606"/>
      <c r="CQ43" s="606"/>
      <c r="CR43" s="606"/>
      <c r="CS43" s="606"/>
      <c r="CT43" s="606"/>
      <c r="CU43" s="606"/>
      <c r="CV43" s="606"/>
      <c r="CW43" s="36"/>
      <c r="CX43" s="7"/>
      <c r="CY43" s="121"/>
      <c r="CZ43" s="121">
        <v>3</v>
      </c>
      <c r="DA43" s="49" t="s">
        <v>295</v>
      </c>
      <c r="DB43" s="111" t="s">
        <v>295</v>
      </c>
      <c r="DC43" s="35"/>
      <c r="DD43" s="35"/>
      <c r="DE43" s="11"/>
      <c r="DF43" s="11"/>
      <c r="DG43" s="11"/>
      <c r="DH43" s="11"/>
      <c r="DI43" s="243" t="s">
        <v>297</v>
      </c>
      <c r="DJ43" s="287" t="s">
        <v>128</v>
      </c>
      <c r="DK43" s="245">
        <v>2</v>
      </c>
      <c r="DL43" s="7"/>
      <c r="DM43" s="7"/>
      <c r="DN43" s="7"/>
      <c r="DO43" s="7"/>
      <c r="DP43" s="7"/>
      <c r="DQ43" s="7"/>
      <c r="DR43" s="11" t="s">
        <v>38</v>
      </c>
      <c r="DS43" s="11" t="s">
        <v>38</v>
      </c>
      <c r="DT43" s="11">
        <v>387</v>
      </c>
      <c r="DU43" s="11">
        <v>7</v>
      </c>
      <c r="DV43" s="11">
        <v>93</v>
      </c>
      <c r="DW43" s="11" t="s">
        <v>38</v>
      </c>
      <c r="DX43" s="11" t="s">
        <v>38</v>
      </c>
      <c r="DY43" s="11" t="s">
        <v>38</v>
      </c>
      <c r="DZ43" s="11" t="s">
        <v>38</v>
      </c>
      <c r="EA43" s="11">
        <v>0</v>
      </c>
      <c r="EB43" s="7"/>
      <c r="EC43" s="7"/>
      <c r="ED43" s="125" t="s">
        <v>618</v>
      </c>
      <c r="EE43" s="125">
        <v>7</v>
      </c>
      <c r="EF43" s="7"/>
      <c r="EG43" s="9">
        <v>2</v>
      </c>
      <c r="EH43" s="9">
        <v>0</v>
      </c>
      <c r="EI43" s="9" t="s">
        <v>121</v>
      </c>
      <c r="EJ43" s="9" t="s">
        <v>121</v>
      </c>
      <c r="EK43" s="9" t="s">
        <v>121</v>
      </c>
      <c r="EL43" s="9">
        <v>1</v>
      </c>
      <c r="EM43" s="9" t="s">
        <v>38</v>
      </c>
      <c r="EN43" s="9">
        <v>2</v>
      </c>
      <c r="EO43" s="9">
        <v>1</v>
      </c>
      <c r="EP43" s="565" t="s">
        <v>38</v>
      </c>
      <c r="EQ43" s="9"/>
      <c r="ER43" s="328">
        <v>8794</v>
      </c>
      <c r="ES43" s="476">
        <v>75</v>
      </c>
      <c r="ET43" s="476">
        <v>47542</v>
      </c>
      <c r="EU43" s="476">
        <v>2</v>
      </c>
      <c r="EV43" s="494">
        <v>1267.7866666666666</v>
      </c>
      <c r="EW43" s="495">
        <v>7734</v>
      </c>
      <c r="EX43" s="496">
        <v>206.24</v>
      </c>
      <c r="EY43" s="489">
        <v>1443.68</v>
      </c>
      <c r="EZ43" s="872">
        <v>40</v>
      </c>
      <c r="FA43" s="628">
        <v>15258</v>
      </c>
      <c r="FB43" s="628">
        <v>1000</v>
      </c>
      <c r="FC43" s="55"/>
      <c r="FD43" s="629">
        <v>381.45</v>
      </c>
      <c r="FE43" s="630">
        <v>381.45</v>
      </c>
      <c r="FF43" s="631">
        <v>3.7847162144448818</v>
      </c>
      <c r="FG43" s="610"/>
      <c r="FH43" s="615"/>
      <c r="FI43" s="612"/>
      <c r="FJ43" s="616"/>
      <c r="FK43" s="514"/>
      <c r="FL43" s="114"/>
      <c r="FM43" s="157">
        <v>16.267721172857684</v>
      </c>
      <c r="FN43" s="145">
        <f t="shared" si="27"/>
        <v>0.20624000000000001</v>
      </c>
      <c r="FO43" s="114"/>
      <c r="FP43" s="157">
        <v>16.267721172857684</v>
      </c>
      <c r="FQ43" s="145">
        <v>0.20624000000000001</v>
      </c>
      <c r="FR43" s="147">
        <f t="shared" si="26"/>
        <v>1.8764546159813809</v>
      </c>
      <c r="FS43" s="114"/>
      <c r="FT43" s="114"/>
      <c r="FU43" s="114"/>
      <c r="FV43" s="114"/>
      <c r="FW43" s="114"/>
      <c r="FX43" s="55"/>
      <c r="FY43" s="152"/>
      <c r="FZ43" s="213"/>
      <c r="GA43" s="735">
        <v>0.60032446745000001</v>
      </c>
      <c r="GB43" s="215"/>
      <c r="GC43" s="156"/>
      <c r="GD43" s="156"/>
      <c r="GE43" s="156"/>
      <c r="GF43" s="156"/>
      <c r="GG43" s="156"/>
      <c r="GH43" s="156"/>
      <c r="GI43" s="156"/>
      <c r="GJ43" s="156"/>
      <c r="GK43" s="156"/>
      <c r="GL43" s="156"/>
      <c r="GM43" s="156"/>
      <c r="GN43" s="156"/>
      <c r="GO43" s="156"/>
      <c r="GP43" s="156"/>
      <c r="GQ43" s="156"/>
      <c r="GR43" s="156"/>
      <c r="GS43" s="156"/>
      <c r="GT43" s="156"/>
      <c r="GU43" s="156"/>
      <c r="GV43" s="156"/>
      <c r="GW43" s="156"/>
      <c r="GX43" s="156"/>
      <c r="GY43" s="156"/>
      <c r="GZ43" s="156"/>
      <c r="HA43" s="156"/>
      <c r="HB43" s="156"/>
      <c r="HC43" s="156"/>
      <c r="HD43" s="156"/>
      <c r="HE43" s="156"/>
      <c r="HF43" s="156"/>
      <c r="HG43" s="156"/>
      <c r="HH43" s="156"/>
      <c r="HI43" s="156"/>
      <c r="HJ43" s="156"/>
      <c r="HK43" s="156"/>
      <c r="HL43" s="156"/>
      <c r="HM43" s="156"/>
      <c r="HN43" s="156"/>
      <c r="HO43" s="156"/>
      <c r="HP43" s="156"/>
      <c r="HQ43" s="156"/>
      <c r="HR43" s="156"/>
      <c r="HS43" s="156"/>
      <c r="HT43" s="156"/>
      <c r="HU43" s="156"/>
      <c r="HV43" s="156"/>
      <c r="HW43" s="156"/>
    </row>
    <row r="44" spans="1:231" x14ac:dyDescent="0.3">
      <c r="A44" s="7">
        <v>142</v>
      </c>
      <c r="B44" s="7">
        <f>COUNTIFS($D$3:D44,D44,$F$3:F44,F44)</f>
        <v>1</v>
      </c>
      <c r="C44" s="14">
        <v>8799</v>
      </c>
      <c r="D44" s="328" t="s">
        <v>597</v>
      </c>
      <c r="E44" s="17" t="s">
        <v>598</v>
      </c>
      <c r="F44" s="17">
        <v>520621295</v>
      </c>
      <c r="G44" s="11">
        <v>66</v>
      </c>
      <c r="H44" s="17" t="s">
        <v>599</v>
      </c>
      <c r="I44" s="379" t="s">
        <v>511</v>
      </c>
      <c r="J44" s="380" t="s">
        <v>35</v>
      </c>
      <c r="K44" s="55" t="s">
        <v>36</v>
      </c>
      <c r="L44" s="11">
        <v>5</v>
      </c>
      <c r="M44" s="17" t="s">
        <v>37</v>
      </c>
      <c r="N44" s="17" t="s">
        <v>435</v>
      </c>
      <c r="O44" s="11"/>
      <c r="P44" s="17" t="s">
        <v>600</v>
      </c>
      <c r="Q44" s="11"/>
      <c r="R44" s="11"/>
      <c r="S44" s="770" t="s">
        <v>122</v>
      </c>
      <c r="T44" s="453" t="s">
        <v>123</v>
      </c>
      <c r="U44" s="601" t="s">
        <v>124</v>
      </c>
      <c r="V44" s="602" t="s">
        <v>125</v>
      </c>
      <c r="W44" s="454" t="s">
        <v>126</v>
      </c>
      <c r="X44" s="766" t="s">
        <v>124</v>
      </c>
      <c r="Y44" s="454" t="s">
        <v>124</v>
      </c>
      <c r="Z44" s="863" t="s">
        <v>124</v>
      </c>
      <c r="AA44" s="476" t="s">
        <v>124</v>
      </c>
      <c r="AB44" s="11"/>
      <c r="AC44" s="163"/>
      <c r="AD44" s="864"/>
      <c r="AE44" s="11">
        <v>2</v>
      </c>
      <c r="AF44" s="11">
        <v>650</v>
      </c>
      <c r="AG44" s="58" t="s">
        <v>128</v>
      </c>
      <c r="AH44" s="554"/>
      <c r="AI44" s="7"/>
      <c r="AJ44" s="7"/>
      <c r="AK44" s="189">
        <v>13.1</v>
      </c>
      <c r="AL44" s="7"/>
      <c r="AM44" s="7"/>
      <c r="AN44" s="7"/>
      <c r="AO44" s="411">
        <v>82.3</v>
      </c>
      <c r="AP44" s="39">
        <v>10.6</v>
      </c>
      <c r="AQ44" s="40">
        <v>5.96</v>
      </c>
      <c r="AR44" s="41">
        <f t="shared" si="19"/>
        <v>98.859999999999985</v>
      </c>
      <c r="AS44" s="42">
        <f t="shared" si="20"/>
        <v>7.7641509433962268</v>
      </c>
      <c r="AT44" s="43">
        <f t="shared" si="21"/>
        <v>46.274339622641513</v>
      </c>
      <c r="AU44" s="44">
        <f t="shared" si="22"/>
        <v>4.9698067632850247</v>
      </c>
      <c r="AV44" s="45">
        <v>77.032799999999995</v>
      </c>
      <c r="AW44" s="45">
        <f t="shared" si="23"/>
        <v>93.6</v>
      </c>
      <c r="AX44" s="46">
        <v>1.1521999999999999</v>
      </c>
      <c r="AY44" s="45">
        <v>1.4</v>
      </c>
      <c r="AZ44" s="9" t="s">
        <v>121</v>
      </c>
      <c r="BA44" s="47">
        <v>14.5</v>
      </c>
      <c r="BB44" s="187">
        <v>0.18</v>
      </c>
      <c r="BC44" s="317"/>
      <c r="BD44" s="317"/>
      <c r="BE44" s="7"/>
      <c r="BF44" s="7"/>
      <c r="BG44" s="7"/>
      <c r="BH44" s="7"/>
      <c r="BI44" s="48"/>
      <c r="BJ44" s="7">
        <v>25.9</v>
      </c>
      <c r="BK44" s="7">
        <v>73.2</v>
      </c>
      <c r="BL44" s="78">
        <v>0.35382513661202181</v>
      </c>
      <c r="BM44" s="79">
        <v>0.6</v>
      </c>
      <c r="BN44" s="80">
        <f t="shared" si="24"/>
        <v>0.72904009720534635</v>
      </c>
      <c r="BO44" s="9" t="s">
        <v>121</v>
      </c>
      <c r="BP44" s="7">
        <v>9</v>
      </c>
      <c r="BQ44" s="194">
        <v>17.8</v>
      </c>
      <c r="BR44" s="81"/>
      <c r="BS44" s="80">
        <f t="shared" si="10"/>
        <v>44.400000000000006</v>
      </c>
      <c r="BT44" s="84">
        <v>94</v>
      </c>
      <c r="BU44" s="305">
        <v>72747</v>
      </c>
      <c r="BV44" s="84">
        <v>6</v>
      </c>
      <c r="BW44" s="561">
        <v>9.74</v>
      </c>
      <c r="BX44" s="84">
        <v>20.8</v>
      </c>
      <c r="BY44" s="84">
        <v>2.2000000000000002</v>
      </c>
      <c r="BZ44" s="84">
        <v>23.6</v>
      </c>
      <c r="CA44" s="84">
        <v>2.5</v>
      </c>
      <c r="CB44" s="84">
        <v>47.6</v>
      </c>
      <c r="CC44" s="84">
        <v>5.04</v>
      </c>
      <c r="CD44" s="84">
        <v>2.38</v>
      </c>
      <c r="CE44" s="7"/>
      <c r="CF44" s="7"/>
      <c r="CG44" s="7"/>
      <c r="CH44" s="7"/>
      <c r="CI44" s="7"/>
      <c r="CJ44" s="7"/>
      <c r="CK44" s="7"/>
      <c r="CL44" s="45">
        <f t="shared" si="25"/>
        <v>0.88135593220338981</v>
      </c>
      <c r="CM44" s="7"/>
      <c r="CN44" s="7"/>
      <c r="CO44" s="605"/>
      <c r="CP44" s="606"/>
      <c r="CQ44" s="606"/>
      <c r="CR44" s="606"/>
      <c r="CS44" s="606"/>
      <c r="CT44" s="606"/>
      <c r="CU44" s="606"/>
      <c r="CV44" s="606"/>
      <c r="CW44" s="36"/>
      <c r="CX44" s="7"/>
      <c r="CY44" s="121"/>
      <c r="CZ44" s="121">
        <v>3</v>
      </c>
      <c r="DA44" s="49" t="s">
        <v>295</v>
      </c>
      <c r="DB44" s="111" t="s">
        <v>295</v>
      </c>
      <c r="DC44" s="35"/>
      <c r="DD44" s="35"/>
      <c r="DE44" s="11"/>
      <c r="DF44" s="11"/>
      <c r="DG44" s="11"/>
      <c r="DH44" s="11"/>
      <c r="DI44" s="243" t="s">
        <v>297</v>
      </c>
      <c r="DJ44" s="320" t="s">
        <v>611</v>
      </c>
      <c r="DK44" s="9" t="s">
        <v>606</v>
      </c>
      <c r="DL44" s="7"/>
      <c r="DM44" s="7"/>
      <c r="DN44" s="7"/>
      <c r="DO44" s="7"/>
      <c r="DP44" s="7"/>
      <c r="DQ44" s="7"/>
      <c r="DR44" s="11" t="s">
        <v>38</v>
      </c>
      <c r="DS44" s="11" t="s">
        <v>38</v>
      </c>
      <c r="DT44" s="11">
        <v>1163</v>
      </c>
      <c r="DU44" s="11">
        <v>7.1</v>
      </c>
      <c r="DV44" s="11">
        <v>92.9</v>
      </c>
      <c r="DW44" s="11" t="s">
        <v>38</v>
      </c>
      <c r="DX44" s="11" t="s">
        <v>38</v>
      </c>
      <c r="DY44" s="11" t="s">
        <v>38</v>
      </c>
      <c r="DZ44" s="11" t="s">
        <v>38</v>
      </c>
      <c r="EA44" s="11">
        <v>0</v>
      </c>
      <c r="EB44" s="7"/>
      <c r="EC44" s="7"/>
      <c r="ED44" s="125" t="s">
        <v>37</v>
      </c>
      <c r="EE44" s="125">
        <v>5</v>
      </c>
      <c r="EF44" s="7"/>
      <c r="EG44" s="9">
        <v>2</v>
      </c>
      <c r="EH44" s="9">
        <v>0</v>
      </c>
      <c r="EI44" s="9" t="s">
        <v>121</v>
      </c>
      <c r="EJ44" s="9" t="s">
        <v>121</v>
      </c>
      <c r="EK44" s="9" t="s">
        <v>121</v>
      </c>
      <c r="EL44" s="9">
        <v>1</v>
      </c>
      <c r="EM44" s="9" t="s">
        <v>38</v>
      </c>
      <c r="EN44" s="9">
        <v>3</v>
      </c>
      <c r="EO44" s="9">
        <v>2</v>
      </c>
      <c r="EP44" s="9" t="s">
        <v>38</v>
      </c>
      <c r="EQ44" s="9"/>
      <c r="ER44" s="328">
        <v>8799</v>
      </c>
      <c r="ES44" s="476">
        <v>75</v>
      </c>
      <c r="ET44" s="476">
        <v>58987</v>
      </c>
      <c r="EU44" s="476">
        <v>2</v>
      </c>
      <c r="EV44" s="494">
        <v>1572.9866666666667</v>
      </c>
      <c r="EW44" s="495">
        <v>17510</v>
      </c>
      <c r="EX44" s="496">
        <v>466.93333333333334</v>
      </c>
      <c r="EY44" s="489">
        <v>2334.6666666666665</v>
      </c>
      <c r="EZ44" s="872">
        <v>40</v>
      </c>
      <c r="FA44" s="628">
        <v>34850</v>
      </c>
      <c r="FB44" s="628">
        <v>1000</v>
      </c>
      <c r="FC44" s="55"/>
      <c r="FD44" s="629">
        <v>871.25</v>
      </c>
      <c r="FE44" s="630">
        <v>871.25</v>
      </c>
      <c r="FF44" s="631">
        <v>2.6796747967479675</v>
      </c>
      <c r="FG44" s="610"/>
      <c r="FH44" s="615"/>
      <c r="FI44" s="612"/>
      <c r="FJ44" s="616"/>
      <c r="FK44" s="514"/>
      <c r="FL44" s="557"/>
      <c r="FM44" s="157">
        <v>29.684506755725838</v>
      </c>
      <c r="FN44" s="145">
        <f t="shared" si="27"/>
        <v>0.46693333333333331</v>
      </c>
      <c r="FO44" s="114"/>
      <c r="FP44" s="157">
        <v>29.684506755725838</v>
      </c>
      <c r="FQ44" s="145">
        <v>0.46693333333333331</v>
      </c>
      <c r="FR44" s="147">
        <f t="shared" si="26"/>
        <v>2.4907195888063964</v>
      </c>
      <c r="FS44" s="114"/>
      <c r="FT44" s="114"/>
      <c r="FU44" s="114"/>
      <c r="FV44" s="114"/>
      <c r="FW44" s="114"/>
      <c r="FX44" s="55"/>
      <c r="FY44" s="152"/>
      <c r="FZ44" s="213"/>
      <c r="GA44" s="214">
        <v>0.32512747624999999</v>
      </c>
      <c r="GB44" s="215"/>
      <c r="GC44" s="156"/>
      <c r="GD44" s="156"/>
      <c r="GE44" s="156"/>
      <c r="GF44" s="156"/>
      <c r="GG44" s="156"/>
      <c r="GH44" s="156"/>
      <c r="GI44" s="156"/>
      <c r="GJ44" s="156"/>
      <c r="GK44" s="156"/>
      <c r="GL44" s="156"/>
      <c r="GM44" s="156"/>
      <c r="GN44" s="156"/>
      <c r="GO44" s="156"/>
      <c r="GP44" s="156"/>
      <c r="GQ44" s="156"/>
      <c r="GR44" s="156"/>
      <c r="GS44" s="156"/>
      <c r="GT44" s="156"/>
      <c r="GU44" s="156"/>
      <c r="GV44" s="156"/>
      <c r="GW44" s="156"/>
      <c r="GX44" s="156"/>
      <c r="GY44" s="156"/>
      <c r="GZ44" s="156"/>
      <c r="HA44" s="156"/>
      <c r="HB44" s="156"/>
      <c r="HC44" s="156"/>
      <c r="HD44" s="156"/>
      <c r="HE44" s="156"/>
      <c r="HF44" s="156"/>
      <c r="HG44" s="156"/>
      <c r="HH44" s="156"/>
      <c r="HI44" s="156"/>
      <c r="HJ44" s="156"/>
      <c r="HK44" s="156"/>
      <c r="HL44" s="156"/>
      <c r="HM44" s="156"/>
      <c r="HN44" s="156"/>
      <c r="HO44" s="156"/>
      <c r="HP44" s="156"/>
      <c r="HQ44" s="156"/>
      <c r="HR44" s="156"/>
      <c r="HS44" s="156"/>
      <c r="HT44" s="156"/>
      <c r="HU44" s="156"/>
      <c r="HV44" s="156"/>
      <c r="HW44" s="156"/>
    </row>
    <row r="45" spans="1:231" x14ac:dyDescent="0.3">
      <c r="A45" s="7">
        <v>150</v>
      </c>
      <c r="B45" s="7">
        <f>COUNTIFS($D$3:D45,D45,$F$3:F45,F45)</f>
        <v>1</v>
      </c>
      <c r="C45" s="14">
        <v>8834</v>
      </c>
      <c r="D45" s="328" t="s">
        <v>477</v>
      </c>
      <c r="E45" s="17" t="s">
        <v>478</v>
      </c>
      <c r="F45" s="17" t="s">
        <v>479</v>
      </c>
      <c r="G45" s="11">
        <v>15</v>
      </c>
      <c r="H45" s="17" t="s">
        <v>739</v>
      </c>
      <c r="I45" s="379" t="s">
        <v>481</v>
      </c>
      <c r="J45" s="873" t="s">
        <v>433</v>
      </c>
      <c r="K45" s="55" t="s">
        <v>36</v>
      </c>
      <c r="L45" s="11">
        <v>23</v>
      </c>
      <c r="M45" s="17" t="s">
        <v>740</v>
      </c>
      <c r="N45" s="17" t="s">
        <v>475</v>
      </c>
      <c r="O45" s="11"/>
      <c r="P45" s="17" t="s">
        <v>718</v>
      </c>
      <c r="Q45" s="11"/>
      <c r="R45" s="11"/>
      <c r="S45" s="770" t="s">
        <v>122</v>
      </c>
      <c r="T45" s="453" t="s">
        <v>123</v>
      </c>
      <c r="U45" s="601" t="s">
        <v>124</v>
      </c>
      <c r="V45" s="602" t="s">
        <v>125</v>
      </c>
      <c r="W45" s="454" t="s">
        <v>126</v>
      </c>
      <c r="X45" s="766" t="s">
        <v>124</v>
      </c>
      <c r="Y45" s="454" t="s">
        <v>124</v>
      </c>
      <c r="Z45" s="863" t="s">
        <v>124</v>
      </c>
      <c r="AA45" s="476" t="s">
        <v>124</v>
      </c>
      <c r="AB45" s="20"/>
      <c r="AC45" s="315"/>
      <c r="AD45" s="316"/>
      <c r="AE45" s="16">
        <v>3</v>
      </c>
      <c r="AF45" s="355">
        <v>197000</v>
      </c>
      <c r="AG45" s="58" t="s">
        <v>128</v>
      </c>
      <c r="AH45" s="178"/>
      <c r="AI45" s="7"/>
      <c r="AJ45" s="7"/>
      <c r="AK45" s="189">
        <v>42</v>
      </c>
      <c r="AL45" s="7"/>
      <c r="AM45" s="7"/>
      <c r="AN45" s="7"/>
      <c r="AO45" s="934">
        <v>76.2</v>
      </c>
      <c r="AP45" s="39">
        <v>9.09</v>
      </c>
      <c r="AQ45" s="40">
        <v>13.7</v>
      </c>
      <c r="AR45" s="41">
        <f t="shared" si="19"/>
        <v>98.990000000000009</v>
      </c>
      <c r="AS45" s="42">
        <f t="shared" si="20"/>
        <v>8.3828382838283826</v>
      </c>
      <c r="AT45" s="43">
        <f t="shared" si="21"/>
        <v>114.84488448844884</v>
      </c>
      <c r="AU45" s="44">
        <f t="shared" si="22"/>
        <v>3.3435717419921018</v>
      </c>
      <c r="AV45" s="45">
        <v>70.027800000000013</v>
      </c>
      <c r="AW45" s="45">
        <f t="shared" si="23"/>
        <v>91.9</v>
      </c>
      <c r="AX45" s="46">
        <v>2.3622000000000001</v>
      </c>
      <c r="AY45" s="45">
        <v>3.1</v>
      </c>
      <c r="AZ45" s="9" t="s">
        <v>121</v>
      </c>
      <c r="BA45" s="47">
        <v>3.3</v>
      </c>
      <c r="BB45" s="187">
        <v>0.05</v>
      </c>
      <c r="BC45" s="317"/>
      <c r="BD45" s="317"/>
      <c r="BE45" s="7"/>
      <c r="BF45" s="7"/>
      <c r="BG45" s="7"/>
      <c r="BH45" s="7"/>
      <c r="BI45" s="48"/>
      <c r="BJ45" s="7">
        <v>72.2</v>
      </c>
      <c r="BK45" s="7">
        <v>28.2</v>
      </c>
      <c r="BL45" s="78">
        <v>2.5602836879432624</v>
      </c>
      <c r="BM45" s="79">
        <v>2.25</v>
      </c>
      <c r="BN45" s="80">
        <f t="shared" si="24"/>
        <v>2.9527559055118111</v>
      </c>
      <c r="BO45" s="9" t="s">
        <v>121</v>
      </c>
      <c r="BP45" s="7">
        <v>12.2</v>
      </c>
      <c r="BQ45" s="48">
        <v>4.7</v>
      </c>
      <c r="BR45" s="81"/>
      <c r="BS45" s="80">
        <f t="shared" si="10"/>
        <v>40.090000000000003</v>
      </c>
      <c r="BT45" s="84">
        <v>95.3</v>
      </c>
      <c r="BU45" s="305">
        <v>43141</v>
      </c>
      <c r="BV45" s="84">
        <v>4.7000000000000028</v>
      </c>
      <c r="BW45" s="346">
        <v>8.48</v>
      </c>
      <c r="BX45" s="84">
        <v>9.89</v>
      </c>
      <c r="BY45" s="84">
        <v>0.9</v>
      </c>
      <c r="BZ45" s="84">
        <v>30.2</v>
      </c>
      <c r="CA45" s="84">
        <v>2.74</v>
      </c>
      <c r="CB45" s="84">
        <v>53.3</v>
      </c>
      <c r="CC45" s="84">
        <v>4.84</v>
      </c>
      <c r="CD45" s="84">
        <v>2.06</v>
      </c>
      <c r="CE45" s="7"/>
      <c r="CF45" s="7"/>
      <c r="CG45" s="7"/>
      <c r="CH45" s="7"/>
      <c r="CI45" s="7"/>
      <c r="CJ45" s="7"/>
      <c r="CK45" s="7"/>
      <c r="CL45" s="45">
        <f t="shared" si="25"/>
        <v>0.32748344370860932</v>
      </c>
      <c r="CM45" s="7"/>
      <c r="CN45" s="7"/>
      <c r="CO45" s="605"/>
      <c r="CP45" s="606"/>
      <c r="CQ45" s="606"/>
      <c r="CR45" s="606"/>
      <c r="CS45" s="606"/>
      <c r="CT45" s="606"/>
      <c r="CU45" s="606"/>
      <c r="CV45" s="606"/>
      <c r="CW45" s="36"/>
      <c r="CX45" s="7"/>
      <c r="CY45" s="121"/>
      <c r="CZ45" s="121">
        <v>7</v>
      </c>
      <c r="DA45" s="49" t="s">
        <v>295</v>
      </c>
      <c r="DB45" s="111" t="s">
        <v>295</v>
      </c>
      <c r="DC45" s="35"/>
      <c r="DD45" s="35"/>
      <c r="DE45" s="11"/>
      <c r="DF45" s="11"/>
      <c r="DG45" s="11"/>
      <c r="DH45" s="11"/>
      <c r="DI45" s="243" t="s">
        <v>297</v>
      </c>
      <c r="DJ45" s="287" t="s">
        <v>444</v>
      </c>
      <c r="DK45" s="245">
        <v>2</v>
      </c>
      <c r="DL45" s="7"/>
      <c r="DM45" s="7"/>
      <c r="DN45" s="7"/>
      <c r="DO45" s="7"/>
      <c r="DP45" s="7"/>
      <c r="DQ45" s="7"/>
      <c r="DR45" s="11" t="s">
        <v>38</v>
      </c>
      <c r="DS45" s="11" t="s">
        <v>38</v>
      </c>
      <c r="DT45" s="11" t="s">
        <v>38</v>
      </c>
      <c r="DU45" s="11" t="s">
        <v>38</v>
      </c>
      <c r="DV45" s="11" t="s">
        <v>38</v>
      </c>
      <c r="DW45" s="11" t="s">
        <v>38</v>
      </c>
      <c r="DX45" s="11" t="s">
        <v>38</v>
      </c>
      <c r="DY45" s="11" t="s">
        <v>38</v>
      </c>
      <c r="DZ45" s="11" t="s">
        <v>38</v>
      </c>
      <c r="EA45" s="11">
        <v>0</v>
      </c>
      <c r="EB45" s="7"/>
      <c r="EC45" s="7"/>
      <c r="ED45" s="125" t="s">
        <v>37</v>
      </c>
      <c r="EE45" s="125">
        <v>6.2</v>
      </c>
      <c r="EF45" s="7"/>
      <c r="EG45" s="9">
        <v>2</v>
      </c>
      <c r="EH45" s="9">
        <v>0</v>
      </c>
      <c r="EI45" s="9" t="s">
        <v>121</v>
      </c>
      <c r="EJ45" s="9" t="s">
        <v>121</v>
      </c>
      <c r="EK45" s="9" t="s">
        <v>121</v>
      </c>
      <c r="EL45" s="9">
        <v>2</v>
      </c>
      <c r="EM45" s="9" t="s">
        <v>38</v>
      </c>
      <c r="EN45" s="9">
        <v>2</v>
      </c>
      <c r="EO45" s="9">
        <v>2</v>
      </c>
      <c r="EP45" s="565" t="s">
        <v>38</v>
      </c>
      <c r="EQ45" s="9"/>
      <c r="ER45" s="328">
        <v>8834</v>
      </c>
      <c r="ES45" s="467">
        <v>75</v>
      </c>
      <c r="ET45" s="299">
        <v>1247906</v>
      </c>
      <c r="EU45" s="299">
        <v>2</v>
      </c>
      <c r="EV45" s="433">
        <v>33277.493333333332</v>
      </c>
      <c r="EW45" s="468">
        <v>303274</v>
      </c>
      <c r="EX45" s="435">
        <v>8087.3066666666664</v>
      </c>
      <c r="EY45" s="436">
        <v>186008.05333333332</v>
      </c>
      <c r="EZ45" s="657">
        <v>28</v>
      </c>
      <c r="FA45" s="351">
        <v>343243</v>
      </c>
      <c r="FB45" s="351">
        <v>10000</v>
      </c>
      <c r="FC45" s="220"/>
      <c r="FD45" s="658">
        <v>12258.678571428571</v>
      </c>
      <c r="FE45" s="659">
        <v>122586.7857142857</v>
      </c>
      <c r="FF45" s="660">
        <v>1.5173581087839616</v>
      </c>
      <c r="FG45" s="661"/>
      <c r="FH45" s="612"/>
      <c r="FI45" s="612"/>
      <c r="FJ45" s="732"/>
      <c r="FK45" s="514"/>
      <c r="FL45" s="557"/>
      <c r="FM45" s="157">
        <v>24.302631768738991</v>
      </c>
      <c r="FN45" s="145">
        <f t="shared" si="27"/>
        <v>8.0873066666666666</v>
      </c>
      <c r="FO45" s="114"/>
      <c r="FP45" s="157">
        <v>24.302631768738991</v>
      </c>
      <c r="FQ45" s="145">
        <v>8.0873066666666666</v>
      </c>
      <c r="FR45" s="114"/>
      <c r="FS45" s="114"/>
      <c r="FT45" s="114"/>
      <c r="FU45" s="114"/>
      <c r="FV45" s="114"/>
      <c r="FW45" s="114"/>
      <c r="FX45" s="55"/>
      <c r="FY45" s="152"/>
      <c r="FZ45" s="213"/>
      <c r="GA45" s="214">
        <v>0.58557137000000004</v>
      </c>
      <c r="GB45" s="215"/>
      <c r="GC45" s="156"/>
      <c r="GD45" s="156"/>
      <c r="GE45" s="156"/>
      <c r="GF45" s="156"/>
      <c r="GG45" s="156"/>
      <c r="GH45" s="156"/>
      <c r="GI45" s="156"/>
      <c r="GJ45" s="156"/>
      <c r="GK45" s="156"/>
      <c r="GL45" s="156"/>
      <c r="GM45" s="156"/>
      <c r="GN45" s="156"/>
      <c r="GO45" s="156"/>
      <c r="GP45" s="156"/>
      <c r="GQ45" s="156"/>
      <c r="GR45" s="156"/>
      <c r="GS45" s="156"/>
      <c r="GT45" s="156"/>
      <c r="GU45" s="156"/>
      <c r="GV45" s="156"/>
      <c r="GW45" s="156"/>
      <c r="GX45" s="156"/>
      <c r="GY45" s="156"/>
      <c r="GZ45" s="156"/>
      <c r="HA45" s="156"/>
      <c r="HB45" s="156"/>
      <c r="HC45" s="156"/>
      <c r="HD45" s="156"/>
      <c r="HE45" s="156"/>
      <c r="HF45" s="156"/>
      <c r="HG45" s="156"/>
      <c r="HH45" s="156"/>
      <c r="HI45" s="156"/>
      <c r="HJ45" s="156"/>
      <c r="HK45" s="156"/>
      <c r="HL45" s="156"/>
      <c r="HM45" s="156"/>
      <c r="HN45" s="156"/>
      <c r="HO45" s="156"/>
      <c r="HP45" s="156"/>
      <c r="HQ45" s="156"/>
      <c r="HR45" s="156"/>
      <c r="HS45" s="156"/>
      <c r="HT45" s="156"/>
      <c r="HU45" s="156"/>
      <c r="HV45" s="156"/>
      <c r="HW45" s="156"/>
    </row>
    <row r="46" spans="1:231" x14ac:dyDescent="0.3">
      <c r="A46" s="7">
        <v>175</v>
      </c>
      <c r="B46" s="7">
        <f>COUNTIFS($D$3:D46,D46,$F$3:F46,F46)</f>
        <v>1</v>
      </c>
      <c r="C46" s="14">
        <v>8991</v>
      </c>
      <c r="D46" s="328" t="s">
        <v>1452</v>
      </c>
      <c r="E46" s="17" t="s">
        <v>1453</v>
      </c>
      <c r="F46" s="330">
        <v>5857130708</v>
      </c>
      <c r="G46" s="11">
        <v>60</v>
      </c>
      <c r="H46" s="17" t="s">
        <v>1454</v>
      </c>
      <c r="I46" s="379" t="s">
        <v>1455</v>
      </c>
      <c r="J46" s="380" t="s">
        <v>35</v>
      </c>
      <c r="K46" s="55" t="s">
        <v>36</v>
      </c>
      <c r="L46" s="11">
        <v>3</v>
      </c>
      <c r="M46" s="17">
        <v>8</v>
      </c>
      <c r="N46" s="17" t="s">
        <v>38</v>
      </c>
      <c r="O46" s="11"/>
      <c r="P46" s="17" t="s">
        <v>682</v>
      </c>
      <c r="Q46" s="11"/>
      <c r="R46" s="11"/>
      <c r="S46" s="454" t="s">
        <v>124</v>
      </c>
      <c r="T46" s="453" t="s">
        <v>123</v>
      </c>
      <c r="U46" s="454" t="s">
        <v>124</v>
      </c>
      <c r="V46" s="602" t="s">
        <v>125</v>
      </c>
      <c r="W46" s="454" t="s">
        <v>126</v>
      </c>
      <c r="X46" s="454" t="s">
        <v>124</v>
      </c>
      <c r="Y46" s="454" t="s">
        <v>124</v>
      </c>
      <c r="Z46" s="863" t="s">
        <v>124</v>
      </c>
      <c r="AA46" s="476" t="s">
        <v>124</v>
      </c>
      <c r="AB46" s="55"/>
      <c r="AC46" s="11"/>
      <c r="AD46" s="361"/>
      <c r="AE46" s="361" t="s">
        <v>124</v>
      </c>
      <c r="AF46" s="361" t="s">
        <v>124</v>
      </c>
      <c r="AG46" s="58" t="s">
        <v>444</v>
      </c>
      <c r="AH46" s="16" t="s">
        <v>808</v>
      </c>
      <c r="AI46" s="7"/>
      <c r="AJ46" s="7"/>
      <c r="AK46" s="189">
        <v>17</v>
      </c>
      <c r="AL46" s="7"/>
      <c r="AM46" s="7"/>
      <c r="AN46" s="7"/>
      <c r="AO46" s="411">
        <v>64.5</v>
      </c>
      <c r="AP46" s="39">
        <v>25</v>
      </c>
      <c r="AQ46" s="40">
        <v>9.02</v>
      </c>
      <c r="AR46" s="41">
        <f t="shared" si="19"/>
        <v>98.52</v>
      </c>
      <c r="AS46" s="42">
        <f t="shared" si="20"/>
        <v>2.58</v>
      </c>
      <c r="AT46" s="43">
        <f t="shared" si="21"/>
        <v>23.271599999999999</v>
      </c>
      <c r="AU46" s="44">
        <f t="shared" si="22"/>
        <v>1.8959435626102294</v>
      </c>
      <c r="AV46" s="45">
        <v>59.469000000000008</v>
      </c>
      <c r="AW46" s="45">
        <f t="shared" si="23"/>
        <v>92.2</v>
      </c>
      <c r="AX46" s="46">
        <v>1.806</v>
      </c>
      <c r="AY46" s="45">
        <v>2.8</v>
      </c>
      <c r="AZ46" s="9" t="s">
        <v>121</v>
      </c>
      <c r="BA46" s="47">
        <v>19.5</v>
      </c>
      <c r="BB46" s="187">
        <v>0.14000000000000001</v>
      </c>
      <c r="BC46" s="317"/>
      <c r="BD46" s="317"/>
      <c r="BE46" s="7"/>
      <c r="BF46" s="7"/>
      <c r="BG46" s="7"/>
      <c r="BH46" s="7"/>
      <c r="BI46" s="48"/>
      <c r="BJ46" s="7">
        <v>47</v>
      </c>
      <c r="BK46" s="7">
        <v>52</v>
      </c>
      <c r="BL46" s="195">
        <v>0.90384615384615385</v>
      </c>
      <c r="BM46" s="79">
        <v>0.2</v>
      </c>
      <c r="BN46" s="80">
        <f t="shared" si="24"/>
        <v>0.31007751937984496</v>
      </c>
      <c r="BO46" s="9" t="s">
        <v>121</v>
      </c>
      <c r="BP46" s="9">
        <v>4.5999999999999996</v>
      </c>
      <c r="BQ46" s="48">
        <v>8.8000000000000007</v>
      </c>
      <c r="BR46" s="81"/>
      <c r="BS46" s="80">
        <f t="shared" ref="BS46:BS77" si="28">BX46+BZ46</f>
        <v>27.9</v>
      </c>
      <c r="BT46" s="84">
        <v>85.4</v>
      </c>
      <c r="BU46" s="305">
        <v>45469</v>
      </c>
      <c r="BV46" s="84">
        <v>14.599999999999994</v>
      </c>
      <c r="BW46" s="561">
        <v>20.86</v>
      </c>
      <c r="BX46" s="84">
        <v>11.6</v>
      </c>
      <c r="BY46" s="84">
        <v>2.89</v>
      </c>
      <c r="BZ46" s="84">
        <v>16.3</v>
      </c>
      <c r="CA46" s="84">
        <v>4.07</v>
      </c>
      <c r="CB46" s="84">
        <v>55.7</v>
      </c>
      <c r="CC46" s="84">
        <v>13.9</v>
      </c>
      <c r="CD46" s="84">
        <v>1.17</v>
      </c>
      <c r="CE46" s="7"/>
      <c r="CF46" s="7"/>
      <c r="CG46" s="7"/>
      <c r="CH46" s="7"/>
      <c r="CI46" s="7"/>
      <c r="CJ46" s="7"/>
      <c r="CK46" s="7"/>
      <c r="CL46" s="45">
        <f t="shared" si="25"/>
        <v>0.71165644171779141</v>
      </c>
      <c r="CM46" s="7"/>
      <c r="CN46" s="7"/>
      <c r="CO46" s="605"/>
      <c r="CP46" s="606"/>
      <c r="CQ46" s="606"/>
      <c r="CR46" s="606"/>
      <c r="CS46" s="606"/>
      <c r="CT46" s="606"/>
      <c r="CU46" s="606"/>
      <c r="CV46" s="606"/>
      <c r="CW46" s="36"/>
      <c r="CX46" s="7"/>
      <c r="CY46" s="121"/>
      <c r="CZ46" s="121">
        <v>3</v>
      </c>
      <c r="DA46" s="9" t="s">
        <v>18</v>
      </c>
      <c r="DB46" s="111" t="s">
        <v>18</v>
      </c>
      <c r="DC46" s="35"/>
      <c r="DD46" s="35"/>
      <c r="DE46" s="11"/>
      <c r="DF46" s="11"/>
      <c r="DG46" s="11"/>
      <c r="DH46" s="11"/>
      <c r="DI46" s="202" t="s">
        <v>294</v>
      </c>
      <c r="DJ46" s="123" t="s">
        <v>444</v>
      </c>
      <c r="DK46" s="9">
        <v>2</v>
      </c>
      <c r="DL46" s="7"/>
      <c r="DM46" s="49" t="s">
        <v>511</v>
      </c>
      <c r="DN46" s="7"/>
      <c r="DO46" s="7"/>
      <c r="DP46" s="7"/>
      <c r="DQ46" s="7"/>
      <c r="DR46" s="11">
        <v>1</v>
      </c>
      <c r="DS46" s="11" t="s">
        <v>38</v>
      </c>
      <c r="DT46" s="11">
        <v>115</v>
      </c>
      <c r="DU46" s="11">
        <v>5.2</v>
      </c>
      <c r="DV46" s="11">
        <v>94.8</v>
      </c>
      <c r="DW46" s="11" t="s">
        <v>38</v>
      </c>
      <c r="DX46" s="11" t="s">
        <v>38</v>
      </c>
      <c r="DY46" s="11" t="s">
        <v>38</v>
      </c>
      <c r="DZ46" s="11" t="s">
        <v>38</v>
      </c>
      <c r="EA46" s="11">
        <v>0</v>
      </c>
      <c r="EB46" s="7"/>
      <c r="EC46" s="116"/>
      <c r="ED46" s="125"/>
      <c r="EE46" s="125"/>
      <c r="EF46" s="7">
        <v>20</v>
      </c>
      <c r="EG46" s="7">
        <v>2</v>
      </c>
      <c r="EH46" s="7">
        <v>1</v>
      </c>
      <c r="EI46" s="7" t="s">
        <v>299</v>
      </c>
      <c r="EJ46" s="7" t="s">
        <v>299</v>
      </c>
      <c r="EK46" s="115" t="s">
        <v>299</v>
      </c>
      <c r="EL46" s="116">
        <v>2</v>
      </c>
      <c r="EM46" s="7"/>
      <c r="EN46" s="116">
        <v>2</v>
      </c>
      <c r="EO46" s="116">
        <v>2</v>
      </c>
      <c r="EP46" s="114"/>
      <c r="EQ46" s="114"/>
      <c r="ER46" s="771">
        <v>8991</v>
      </c>
      <c r="ES46" s="493">
        <v>60</v>
      </c>
      <c r="ET46" s="476">
        <v>14625</v>
      </c>
      <c r="EU46" s="476">
        <v>2</v>
      </c>
      <c r="EV46" s="494">
        <v>487.5</v>
      </c>
      <c r="EW46" s="495">
        <v>2289</v>
      </c>
      <c r="EX46" s="496">
        <v>76.3</v>
      </c>
      <c r="EY46" s="489">
        <v>228.89999999999998</v>
      </c>
      <c r="EZ46" s="689">
        <v>29</v>
      </c>
      <c r="FA46" s="628">
        <v>3859</v>
      </c>
      <c r="FB46" s="628">
        <v>100</v>
      </c>
      <c r="FC46" s="55"/>
      <c r="FD46" s="629">
        <v>133.06896551724137</v>
      </c>
      <c r="FE46" s="630">
        <v>13.306896551724137</v>
      </c>
      <c r="FF46" s="631">
        <v>17.201606633842967</v>
      </c>
      <c r="FG46" s="610"/>
      <c r="FH46" s="615"/>
      <c r="FI46" s="612"/>
      <c r="FJ46" s="616"/>
      <c r="FK46" s="514"/>
      <c r="FL46" s="114"/>
      <c r="FM46" s="157">
        <v>15.651282051282051</v>
      </c>
      <c r="FN46" s="145">
        <f t="shared" si="27"/>
        <v>7.6299999999999993E-2</v>
      </c>
      <c r="FO46" s="114"/>
      <c r="FP46" s="157">
        <v>15.651282051282051</v>
      </c>
      <c r="FQ46" s="145">
        <v>7.6299999999999993E-2</v>
      </c>
      <c r="FR46" s="147">
        <f t="shared" ref="FR46:FR51" si="29">DT46/EX46</f>
        <v>1.507208387942333</v>
      </c>
      <c r="FS46" s="148" t="s">
        <v>423</v>
      </c>
      <c r="FT46" s="112" t="s">
        <v>1456</v>
      </c>
      <c r="FU46" s="49" t="s">
        <v>423</v>
      </c>
      <c r="FV46" s="112" t="s">
        <v>710</v>
      </c>
      <c r="FW46" s="112" t="s">
        <v>299</v>
      </c>
      <c r="FX46" s="158">
        <v>8991</v>
      </c>
      <c r="FY46" s="159" t="s">
        <v>426</v>
      </c>
      <c r="FZ46" s="160">
        <v>6.8299408299999947E-2</v>
      </c>
      <c r="GA46" s="772">
        <v>0.69581036714489619</v>
      </c>
      <c r="GB46" s="162">
        <v>0.32403555299999925</v>
      </c>
      <c r="GC46" s="163">
        <v>19.8</v>
      </c>
      <c r="GD46" s="163">
        <v>0.3</v>
      </c>
      <c r="GE46" s="163">
        <v>2510000</v>
      </c>
      <c r="GF46" s="167">
        <v>7.72</v>
      </c>
      <c r="GG46" s="167">
        <v>53.9</v>
      </c>
      <c r="GH46" s="163">
        <v>1820000</v>
      </c>
      <c r="GI46" s="356">
        <v>228.89999999999998</v>
      </c>
      <c r="GJ46" s="165">
        <f>GF46*GI46/100</f>
        <v>17.671079999999996</v>
      </c>
      <c r="GK46" s="163">
        <v>4.7699999999999996</v>
      </c>
      <c r="GL46" s="163">
        <v>1230000</v>
      </c>
      <c r="GM46" s="311">
        <f>GG46-GK46</f>
        <v>49.129999999999995</v>
      </c>
      <c r="GN46" s="163">
        <f>GH46-GL46</f>
        <v>590000</v>
      </c>
      <c r="GO46" s="165">
        <f>GJ46*GG46/100</f>
        <v>9.5247121199999984</v>
      </c>
      <c r="GP46" s="165">
        <f>GK46*GJ46/100</f>
        <v>0.84291051599999978</v>
      </c>
      <c r="GQ46" s="165">
        <f>GO46-GP46</f>
        <v>8.6818016039999986</v>
      </c>
      <c r="GR46" s="166">
        <v>10</v>
      </c>
      <c r="GS46" s="165">
        <f>GO46/GR46</f>
        <v>0.95247121199999984</v>
      </c>
      <c r="GT46" s="165">
        <f>GP46/GR46</f>
        <v>8.4291051599999972E-2</v>
      </c>
      <c r="GU46" s="165">
        <f>GJ46/GR46</f>
        <v>1.7671079999999997</v>
      </c>
      <c r="GV46" s="167"/>
      <c r="GW46" s="167"/>
      <c r="GX46" s="163"/>
      <c r="GY46" s="163"/>
      <c r="GZ46" s="163"/>
      <c r="HA46" s="163"/>
      <c r="HB46" s="163"/>
      <c r="HC46" s="163"/>
      <c r="HD46" s="163"/>
      <c r="HE46" s="163"/>
      <c r="HF46" s="163"/>
      <c r="HG46" s="163"/>
      <c r="HH46" s="163"/>
      <c r="HI46" s="167"/>
      <c r="HJ46" s="163"/>
      <c r="HK46" s="163"/>
      <c r="HL46" s="163"/>
      <c r="HM46" s="163"/>
      <c r="HN46" s="163"/>
      <c r="HO46" s="163"/>
      <c r="HP46" s="163"/>
      <c r="HQ46" s="163"/>
      <c r="HR46" s="163"/>
      <c r="HS46" s="163"/>
      <c r="HT46" s="163"/>
      <c r="HU46" s="163"/>
      <c r="HV46" s="163"/>
      <c r="HW46" s="163"/>
    </row>
    <row r="47" spans="1:231" x14ac:dyDescent="0.3">
      <c r="A47" s="7">
        <v>180</v>
      </c>
      <c r="B47" s="7">
        <f>COUNTIFS($D$3:D47,D47,$F$3:F47,F47)</f>
        <v>1</v>
      </c>
      <c r="C47" s="14">
        <v>9104</v>
      </c>
      <c r="D47" s="328" t="s">
        <v>824</v>
      </c>
      <c r="E47" s="17" t="s">
        <v>792</v>
      </c>
      <c r="F47" s="17">
        <v>515302283</v>
      </c>
      <c r="G47" s="11">
        <v>67</v>
      </c>
      <c r="H47" s="17" t="s">
        <v>825</v>
      </c>
      <c r="I47" s="379" t="s">
        <v>511</v>
      </c>
      <c r="J47" s="380" t="s">
        <v>35</v>
      </c>
      <c r="K47" s="55" t="s">
        <v>36</v>
      </c>
      <c r="L47" s="11">
        <v>12</v>
      </c>
      <c r="M47" s="17" t="s">
        <v>493</v>
      </c>
      <c r="N47" s="17" t="s">
        <v>38</v>
      </c>
      <c r="O47" s="11"/>
      <c r="P47" s="17" t="s">
        <v>682</v>
      </c>
      <c r="Q47" s="11"/>
      <c r="R47" s="11"/>
      <c r="S47" s="770" t="s">
        <v>124</v>
      </c>
      <c r="T47" s="453" t="s">
        <v>123</v>
      </c>
      <c r="U47" s="601" t="s">
        <v>124</v>
      </c>
      <c r="V47" s="602" t="s">
        <v>125</v>
      </c>
      <c r="W47" s="454" t="s">
        <v>124</v>
      </c>
      <c r="X47" s="454" t="s">
        <v>124</v>
      </c>
      <c r="Y47" s="454" t="s">
        <v>124</v>
      </c>
      <c r="Z47" s="863" t="s">
        <v>124</v>
      </c>
      <c r="AA47" s="476" t="s">
        <v>124</v>
      </c>
      <c r="AB47" s="55"/>
      <c r="AC47" s="163"/>
      <c r="AD47" s="11">
        <v>384380</v>
      </c>
      <c r="AE47" s="361" t="s">
        <v>124</v>
      </c>
      <c r="AF47" s="361" t="s">
        <v>124</v>
      </c>
      <c r="AG47" s="504" t="s">
        <v>444</v>
      </c>
      <c r="AH47" s="7" t="s">
        <v>808</v>
      </c>
      <c r="AI47" s="114"/>
      <c r="AJ47" s="7"/>
      <c r="AK47" s="189">
        <v>53</v>
      </c>
      <c r="AL47" s="7"/>
      <c r="AM47" s="7"/>
      <c r="AN47" s="7"/>
      <c r="AO47" s="411">
        <v>73.5</v>
      </c>
      <c r="AP47" s="39">
        <v>25.1</v>
      </c>
      <c r="AQ47" s="40">
        <v>0.97</v>
      </c>
      <c r="AR47" s="41">
        <f t="shared" si="19"/>
        <v>99.57</v>
      </c>
      <c r="AS47" s="42">
        <f t="shared" si="20"/>
        <v>2.9282868525896411</v>
      </c>
      <c r="AT47" s="43">
        <f t="shared" si="21"/>
        <v>2.8404382470119516</v>
      </c>
      <c r="AU47" s="44">
        <f t="shared" si="22"/>
        <v>2.8193325661680091</v>
      </c>
      <c r="AV47" s="45">
        <v>67.546500000000009</v>
      </c>
      <c r="AW47" s="45">
        <f t="shared" si="23"/>
        <v>91.9</v>
      </c>
      <c r="AX47" s="46">
        <v>2.2784999999999997</v>
      </c>
      <c r="AY47" s="45">
        <v>3.1</v>
      </c>
      <c r="AZ47" s="9" t="s">
        <v>121</v>
      </c>
      <c r="BA47" s="47">
        <v>16.8</v>
      </c>
      <c r="BB47" s="187">
        <v>0.03</v>
      </c>
      <c r="BC47" s="317"/>
      <c r="BD47" s="317"/>
      <c r="BE47" s="7"/>
      <c r="BF47" s="7"/>
      <c r="BG47" s="7"/>
      <c r="BH47" s="7"/>
      <c r="BI47" s="48"/>
      <c r="BJ47" s="7">
        <v>22.8</v>
      </c>
      <c r="BK47" s="7">
        <v>76.400000000000006</v>
      </c>
      <c r="BL47" s="78">
        <v>0.29842931937172773</v>
      </c>
      <c r="BM47" s="79" t="s">
        <v>121</v>
      </c>
      <c r="BN47" s="7" t="s">
        <v>121</v>
      </c>
      <c r="BO47" s="9" t="s">
        <v>121</v>
      </c>
      <c r="BP47" s="7">
        <v>15.7</v>
      </c>
      <c r="BQ47" s="48">
        <v>24</v>
      </c>
      <c r="BR47" s="81"/>
      <c r="BS47" s="80">
        <f t="shared" si="28"/>
        <v>61.900000000000006</v>
      </c>
      <c r="BT47" s="84">
        <v>92.2</v>
      </c>
      <c r="BU47" s="305">
        <v>65691</v>
      </c>
      <c r="BV47" s="84">
        <v>7.7999999999999972</v>
      </c>
      <c r="BW47" s="561">
        <v>22.759999999999998</v>
      </c>
      <c r="BX47" s="84">
        <v>43.6</v>
      </c>
      <c r="BY47" s="84">
        <v>10.9</v>
      </c>
      <c r="BZ47" s="84">
        <v>18.3</v>
      </c>
      <c r="CA47" s="84">
        <v>4.5999999999999996</v>
      </c>
      <c r="CB47" s="84">
        <v>28.9</v>
      </c>
      <c r="CC47" s="84">
        <v>7.26</v>
      </c>
      <c r="CD47" s="84">
        <v>0.54</v>
      </c>
      <c r="CE47" s="7"/>
      <c r="CF47" s="7"/>
      <c r="CG47" s="7"/>
      <c r="CH47" s="7"/>
      <c r="CI47" s="7"/>
      <c r="CJ47" s="7"/>
      <c r="CK47" s="7"/>
      <c r="CL47" s="45">
        <f t="shared" si="25"/>
        <v>2.3825136612021858</v>
      </c>
      <c r="CM47" s="7"/>
      <c r="CN47" s="7"/>
      <c r="CO47" s="605"/>
      <c r="CP47" s="606"/>
      <c r="CQ47" s="606"/>
      <c r="CR47" s="606"/>
      <c r="CS47" s="606"/>
      <c r="CT47" s="606"/>
      <c r="CU47" s="606"/>
      <c r="CV47" s="606"/>
      <c r="CW47" s="36"/>
      <c r="CX47" s="7"/>
      <c r="CY47" s="121"/>
      <c r="CZ47" s="121">
        <v>3</v>
      </c>
      <c r="DA47" s="9" t="s">
        <v>18</v>
      </c>
      <c r="DB47" s="111" t="s">
        <v>18</v>
      </c>
      <c r="DC47" s="35"/>
      <c r="DD47" s="35"/>
      <c r="DE47" s="11"/>
      <c r="DF47" s="11"/>
      <c r="DG47" s="11"/>
      <c r="DH47" s="11"/>
      <c r="DI47" s="202" t="s">
        <v>294</v>
      </c>
      <c r="DJ47" s="123" t="s">
        <v>444</v>
      </c>
      <c r="DK47" s="9">
        <v>2</v>
      </c>
      <c r="DL47" s="7"/>
      <c r="DM47" s="49" t="s">
        <v>511</v>
      </c>
      <c r="DN47" s="7"/>
      <c r="DO47" s="7"/>
      <c r="DP47" s="7"/>
      <c r="DQ47" s="7"/>
      <c r="DR47" s="11" t="s">
        <v>38</v>
      </c>
      <c r="DS47" s="11" t="s">
        <v>38</v>
      </c>
      <c r="DT47" s="11">
        <v>412</v>
      </c>
      <c r="DU47" s="11">
        <v>7.5</v>
      </c>
      <c r="DV47" s="11">
        <v>92.5</v>
      </c>
      <c r="DW47" s="11">
        <v>0.7</v>
      </c>
      <c r="DX47" s="11">
        <v>933.1</v>
      </c>
      <c r="DY47" s="11" t="s">
        <v>38</v>
      </c>
      <c r="DZ47" s="11">
        <v>1.99</v>
      </c>
      <c r="EA47" s="11">
        <v>0</v>
      </c>
      <c r="EB47" s="7"/>
      <c r="EC47" s="116"/>
      <c r="ED47" s="125"/>
      <c r="EE47" s="125"/>
      <c r="EF47" s="7">
        <v>25</v>
      </c>
      <c r="EG47" s="212">
        <v>3</v>
      </c>
      <c r="EH47" s="7">
        <v>0</v>
      </c>
      <c r="EI47" s="7" t="s">
        <v>299</v>
      </c>
      <c r="EJ47" s="7" t="s">
        <v>299</v>
      </c>
      <c r="EK47" s="115" t="s">
        <v>299</v>
      </c>
      <c r="EL47" s="116">
        <v>2</v>
      </c>
      <c r="EM47" s="7"/>
      <c r="EN47" s="116">
        <v>1</v>
      </c>
      <c r="EO47" s="116">
        <v>1</v>
      </c>
      <c r="EP47" s="114"/>
      <c r="EQ47" s="114"/>
      <c r="ER47" s="753">
        <v>9104</v>
      </c>
      <c r="ES47" s="493">
        <v>47</v>
      </c>
      <c r="ET47" s="476">
        <v>18919</v>
      </c>
      <c r="EU47" s="476">
        <v>2</v>
      </c>
      <c r="EV47" s="494">
        <v>805.063829787234</v>
      </c>
      <c r="EW47" s="495">
        <v>6410</v>
      </c>
      <c r="EX47" s="496">
        <v>272.7659574468085</v>
      </c>
      <c r="EY47" s="489">
        <v>3273.1914893617022</v>
      </c>
      <c r="EZ47" s="689">
        <v>10</v>
      </c>
      <c r="FA47" s="628">
        <v>38438</v>
      </c>
      <c r="FB47" s="719">
        <v>400</v>
      </c>
      <c r="FC47" s="55"/>
      <c r="FD47" s="629">
        <v>3843.8</v>
      </c>
      <c r="FE47" s="630">
        <v>1537.52</v>
      </c>
      <c r="FF47" s="631">
        <v>2.1288773410178092</v>
      </c>
      <c r="FG47" s="610"/>
      <c r="FH47" s="615"/>
      <c r="FI47" s="612"/>
      <c r="FJ47" s="616"/>
      <c r="FK47" s="514"/>
      <c r="FL47" s="114"/>
      <c r="FM47" s="157">
        <v>33.881283365928432</v>
      </c>
      <c r="FN47" s="145">
        <f t="shared" si="27"/>
        <v>0.27276595744680848</v>
      </c>
      <c r="FO47" s="114"/>
      <c r="FP47" s="157">
        <v>33.881283365928432</v>
      </c>
      <c r="FQ47" s="145">
        <v>0.27276595744680848</v>
      </c>
      <c r="FR47" s="147">
        <f t="shared" si="29"/>
        <v>1.510452418096724</v>
      </c>
      <c r="FS47" s="148" t="s">
        <v>423</v>
      </c>
      <c r="FT47" s="112" t="s">
        <v>829</v>
      </c>
      <c r="FU47" s="49" t="s">
        <v>423</v>
      </c>
      <c r="FV47" s="112" t="s">
        <v>830</v>
      </c>
      <c r="FW47" s="112" t="s">
        <v>425</v>
      </c>
      <c r="FX47" s="158">
        <v>9104</v>
      </c>
      <c r="FY47" s="159" t="s">
        <v>426</v>
      </c>
      <c r="FZ47" s="160">
        <v>0.2</v>
      </c>
      <c r="GA47" s="161">
        <v>0.66823175000000012</v>
      </c>
      <c r="GB47" s="162">
        <v>0.33522277700000042</v>
      </c>
      <c r="GC47" s="163">
        <v>24.9</v>
      </c>
      <c r="GD47" s="163">
        <v>0.32</v>
      </c>
      <c r="GE47" s="163">
        <v>2640000</v>
      </c>
      <c r="GF47" s="167">
        <v>0.59</v>
      </c>
      <c r="GG47" s="167">
        <v>12.7</v>
      </c>
      <c r="GH47" s="163">
        <v>748000</v>
      </c>
      <c r="GI47" s="356">
        <v>3273.1914893617022</v>
      </c>
      <c r="GJ47" s="165">
        <f>GF47*GI47/100</f>
        <v>19.311829787234043</v>
      </c>
      <c r="GK47" s="163">
        <v>1.23</v>
      </c>
      <c r="GL47" s="163">
        <v>2900000</v>
      </c>
      <c r="GM47" s="311">
        <f>GG47-GK47</f>
        <v>11.469999999999999</v>
      </c>
      <c r="GN47" s="163"/>
      <c r="GO47" s="165">
        <f>GJ47*GG47/100</f>
        <v>2.4526023829787231</v>
      </c>
      <c r="GP47" s="165">
        <f>GK47*GJ47/100</f>
        <v>0.23753550638297874</v>
      </c>
      <c r="GQ47" s="165">
        <f>GO47-GP47</f>
        <v>2.2150668765957442</v>
      </c>
      <c r="GR47" s="166">
        <v>13</v>
      </c>
      <c r="GS47" s="165">
        <f>GO47/GR47</f>
        <v>0.18866172176759408</v>
      </c>
      <c r="GT47" s="165">
        <f>GP47/GR47</f>
        <v>1.8271962029459902E-2</v>
      </c>
      <c r="GU47" s="165">
        <f>GJ47/GR47</f>
        <v>1.4855253682487726</v>
      </c>
      <c r="GV47" s="167"/>
      <c r="GW47" s="167"/>
      <c r="GX47" s="163"/>
      <c r="GY47" s="163"/>
      <c r="GZ47" s="163"/>
      <c r="HA47" s="163"/>
      <c r="HB47" s="163"/>
      <c r="HC47" s="163"/>
      <c r="HD47" s="163"/>
      <c r="HE47" s="163"/>
      <c r="HF47" s="163"/>
      <c r="HG47" s="163"/>
      <c r="HH47" s="163"/>
      <c r="HI47" s="167"/>
      <c r="HJ47" s="163"/>
      <c r="HK47" s="163"/>
      <c r="HL47" s="163"/>
      <c r="HM47" s="163"/>
      <c r="HN47" s="163"/>
      <c r="HO47" s="163"/>
      <c r="HP47" s="163"/>
      <c r="HQ47" s="163"/>
      <c r="HR47" s="163"/>
      <c r="HS47" s="163"/>
      <c r="HT47" s="163"/>
      <c r="HU47" s="163"/>
      <c r="HV47" s="163"/>
      <c r="HW47" s="163"/>
    </row>
    <row r="48" spans="1:231" x14ac:dyDescent="0.3">
      <c r="A48" s="550">
        <v>204</v>
      </c>
      <c r="B48" s="7">
        <f>COUNTIFS($D$3:D48,D48,$F$3:F48,F48)</f>
        <v>1</v>
      </c>
      <c r="C48" s="14">
        <v>9245</v>
      </c>
      <c r="D48" s="328" t="s">
        <v>1162</v>
      </c>
      <c r="E48" s="17" t="s">
        <v>589</v>
      </c>
      <c r="F48" s="17">
        <v>350302424</v>
      </c>
      <c r="G48" s="11">
        <v>83</v>
      </c>
      <c r="H48" s="17" t="s">
        <v>1546</v>
      </c>
      <c r="I48" s="470" t="s">
        <v>513</v>
      </c>
      <c r="J48" s="380" t="s">
        <v>35</v>
      </c>
      <c r="K48" s="156" t="s">
        <v>36</v>
      </c>
      <c r="L48" s="11">
        <v>16</v>
      </c>
      <c r="M48" s="17" t="s">
        <v>434</v>
      </c>
      <c r="N48" s="17" t="s">
        <v>38</v>
      </c>
      <c r="O48" s="11"/>
      <c r="P48" s="17" t="s">
        <v>682</v>
      </c>
      <c r="Q48" s="11"/>
      <c r="R48" s="11"/>
      <c r="S48" s="454" t="s">
        <v>124</v>
      </c>
      <c r="T48" s="453" t="s">
        <v>123</v>
      </c>
      <c r="U48" s="454" t="s">
        <v>124</v>
      </c>
      <c r="V48" s="602" t="s">
        <v>125</v>
      </c>
      <c r="W48" s="454" t="s">
        <v>126</v>
      </c>
      <c r="X48" s="454" t="s">
        <v>124</v>
      </c>
      <c r="Y48" s="454" t="s">
        <v>124</v>
      </c>
      <c r="Z48" s="455"/>
      <c r="AA48" s="11"/>
      <c r="AB48" s="20"/>
      <c r="AC48" s="56">
        <v>19931</v>
      </c>
      <c r="AD48" s="56">
        <v>498275</v>
      </c>
      <c r="AE48" s="56" t="s">
        <v>124</v>
      </c>
      <c r="AF48" s="56" t="s">
        <v>124</v>
      </c>
      <c r="AG48" s="504" t="s">
        <v>128</v>
      </c>
      <c r="AH48" s="550"/>
      <c r="AI48" s="579"/>
      <c r="AJ48" s="579"/>
      <c r="AK48" s="579"/>
      <c r="AL48" s="579"/>
      <c r="AM48" s="579"/>
      <c r="AN48" s="550"/>
      <c r="AO48" s="934">
        <v>60.4</v>
      </c>
      <c r="AP48" s="936">
        <v>29.9</v>
      </c>
      <c r="AQ48" s="559">
        <v>7.13</v>
      </c>
      <c r="AR48" s="41">
        <f t="shared" si="19"/>
        <v>97.429999999999993</v>
      </c>
      <c r="AS48" s="42">
        <f t="shared" si="20"/>
        <v>2.020066889632107</v>
      </c>
      <c r="AT48" s="43">
        <f t="shared" si="21"/>
        <v>14.403076923076922</v>
      </c>
      <c r="AU48" s="44">
        <f t="shared" si="22"/>
        <v>1.6311099108830678</v>
      </c>
      <c r="AV48" s="564">
        <v>56.528359999999999</v>
      </c>
      <c r="AW48" s="45">
        <f t="shared" si="23"/>
        <v>93.59</v>
      </c>
      <c r="AX48" s="564">
        <v>0.85163999999999984</v>
      </c>
      <c r="AY48" s="564">
        <v>1.41</v>
      </c>
      <c r="AZ48" s="1080" t="s">
        <v>121</v>
      </c>
      <c r="BA48" s="84">
        <v>11.4</v>
      </c>
      <c r="BB48" s="298">
        <v>0.27</v>
      </c>
      <c r="BC48" s="941"/>
      <c r="BD48" s="941"/>
      <c r="BE48" s="941"/>
      <c r="BF48" s="941"/>
      <c r="BG48" s="941"/>
      <c r="BH48" s="941"/>
      <c r="BI48" s="298"/>
      <c r="BJ48" s="564">
        <v>24</v>
      </c>
      <c r="BK48" s="564">
        <v>76.2</v>
      </c>
      <c r="BL48" s="1009">
        <v>0.31496062992125984</v>
      </c>
      <c r="BM48" s="583">
        <v>0.42</v>
      </c>
      <c r="BN48" s="80">
        <f t="shared" ref="BN48:BN56" si="30">BM48*100/AO48</f>
        <v>0.69536423841059603</v>
      </c>
      <c r="BO48" s="1081" t="s">
        <v>121</v>
      </c>
      <c r="BP48" s="564">
        <v>3.02</v>
      </c>
      <c r="BQ48" s="282">
        <v>10.8</v>
      </c>
      <c r="BR48" s="939"/>
      <c r="BS48" s="561">
        <f t="shared" si="28"/>
        <v>57.6</v>
      </c>
      <c r="BT48" s="561">
        <v>90.9</v>
      </c>
      <c r="BU48" s="1082">
        <v>38369</v>
      </c>
      <c r="BV48" s="561">
        <v>9.0999999999999943</v>
      </c>
      <c r="BW48" s="561">
        <v>26.449999999999996</v>
      </c>
      <c r="BX48" s="561">
        <v>38.700000000000003</v>
      </c>
      <c r="BY48" s="561">
        <v>11.6</v>
      </c>
      <c r="BZ48" s="561">
        <v>18.899999999999999</v>
      </c>
      <c r="CA48" s="561">
        <v>5.66</v>
      </c>
      <c r="CB48" s="581">
        <v>30.7</v>
      </c>
      <c r="CC48" s="581">
        <v>9.19</v>
      </c>
      <c r="CD48" s="581">
        <v>0.96</v>
      </c>
      <c r="CE48" s="550"/>
      <c r="CF48" s="550"/>
      <c r="CG48" s="550"/>
      <c r="CH48" s="550"/>
      <c r="CI48" s="550"/>
      <c r="CJ48" s="550"/>
      <c r="CK48" s="550"/>
      <c r="CL48" s="45">
        <f t="shared" si="25"/>
        <v>2.0476190476190479</v>
      </c>
      <c r="CM48" s="550"/>
      <c r="CN48" s="550"/>
      <c r="CO48" s="618"/>
      <c r="CP48" s="551"/>
      <c r="CQ48" s="551"/>
      <c r="CR48" s="551"/>
      <c r="CS48" s="551"/>
      <c r="CT48" s="551"/>
      <c r="CU48" s="551"/>
      <c r="CV48" s="551"/>
      <c r="CW48" s="36"/>
      <c r="CX48" s="550"/>
      <c r="CY48" s="585"/>
      <c r="CZ48" s="585">
        <v>3</v>
      </c>
      <c r="DA48" s="565" t="s">
        <v>884</v>
      </c>
      <c r="DB48" s="943" t="s">
        <v>295</v>
      </c>
      <c r="DC48" s="552"/>
      <c r="DD48" s="552"/>
      <c r="DE48" s="11"/>
      <c r="DF48" s="11"/>
      <c r="DG48" s="11"/>
      <c r="DH48" s="11"/>
      <c r="DI48" s="243" t="s">
        <v>297</v>
      </c>
      <c r="DJ48" s="930" t="s">
        <v>128</v>
      </c>
      <c r="DK48" s="565">
        <v>2</v>
      </c>
      <c r="DL48" s="550"/>
      <c r="DM48" s="7" t="s">
        <v>513</v>
      </c>
      <c r="DN48" s="550"/>
      <c r="DO48" s="550"/>
      <c r="DP48" s="550"/>
      <c r="DQ48" s="550"/>
      <c r="DR48" s="11" t="s">
        <v>38</v>
      </c>
      <c r="DS48" s="11" t="s">
        <v>38</v>
      </c>
      <c r="DT48" s="11">
        <v>289</v>
      </c>
      <c r="DU48" s="11">
        <v>24.2</v>
      </c>
      <c r="DV48" s="11">
        <v>75.8</v>
      </c>
      <c r="DW48" s="11" t="s">
        <v>38</v>
      </c>
      <c r="DX48" s="11" t="s">
        <v>38</v>
      </c>
      <c r="DY48" s="11" t="s">
        <v>38</v>
      </c>
      <c r="DZ48" s="11" t="s">
        <v>38</v>
      </c>
      <c r="EA48" s="11">
        <v>0</v>
      </c>
      <c r="EB48" s="550"/>
      <c r="EC48" s="566"/>
      <c r="ED48" s="567"/>
      <c r="EE48" s="567"/>
      <c r="EF48" s="550">
        <v>20</v>
      </c>
      <c r="EG48" s="550">
        <v>2</v>
      </c>
      <c r="EH48" s="550">
        <v>1</v>
      </c>
      <c r="EI48" s="550">
        <v>175</v>
      </c>
      <c r="EJ48" s="550">
        <v>105</v>
      </c>
      <c r="EK48" s="115">
        <f>EJ48/(EI48*EI48*0.01*0.01)</f>
        <v>34.285714285714285</v>
      </c>
      <c r="EL48" s="566">
        <v>2</v>
      </c>
      <c r="EM48" s="550"/>
      <c r="EN48" s="566">
        <v>2</v>
      </c>
      <c r="EO48" s="566">
        <v>1</v>
      </c>
      <c r="EP48" s="586"/>
      <c r="EQ48" s="557"/>
      <c r="ER48" s="753">
        <v>9245</v>
      </c>
      <c r="ES48" s="467">
        <v>57</v>
      </c>
      <c r="ET48" s="299">
        <v>60895</v>
      </c>
      <c r="EU48" s="299">
        <v>2</v>
      </c>
      <c r="EV48" s="433">
        <v>2136.6666666666665</v>
      </c>
      <c r="EW48" s="468">
        <v>3709</v>
      </c>
      <c r="EX48" s="435">
        <v>130.14035087719299</v>
      </c>
      <c r="EY48" s="436">
        <v>2082.2456140350878</v>
      </c>
      <c r="EZ48" s="657">
        <v>31</v>
      </c>
      <c r="FA48" s="351">
        <v>13271</v>
      </c>
      <c r="FB48" s="351">
        <v>1000</v>
      </c>
      <c r="FC48" s="220"/>
      <c r="FD48" s="658">
        <v>428.09677419354841</v>
      </c>
      <c r="FE48" s="659">
        <v>428.09677419354841</v>
      </c>
      <c r="FF48" s="660">
        <v>4.8639600659398479</v>
      </c>
      <c r="FG48" s="661"/>
      <c r="FH48" s="612"/>
      <c r="FI48" s="612"/>
      <c r="FJ48" s="732"/>
      <c r="FK48" s="514"/>
      <c r="FL48" s="114"/>
      <c r="FM48" s="157">
        <v>6.0908120535347727</v>
      </c>
      <c r="FN48" s="595">
        <f t="shared" si="27"/>
        <v>0.13014035087719297</v>
      </c>
      <c r="FO48" s="557"/>
      <c r="FP48" s="594">
        <v>6.0908120535347727</v>
      </c>
      <c r="FQ48" s="595">
        <v>0.13014035087719297</v>
      </c>
      <c r="FR48" s="986">
        <f t="shared" si="29"/>
        <v>2.220679428417363</v>
      </c>
      <c r="FS48" s="1084" t="s">
        <v>423</v>
      </c>
      <c r="FT48" s="944" t="s">
        <v>579</v>
      </c>
      <c r="FU48" s="569" t="s">
        <v>423</v>
      </c>
      <c r="FV48" s="944" t="s">
        <v>1547</v>
      </c>
      <c r="FW48" s="944" t="s">
        <v>1548</v>
      </c>
      <c r="FX48" s="158">
        <v>9245</v>
      </c>
      <c r="FY48" s="159" t="s">
        <v>1137</v>
      </c>
      <c r="FZ48" s="350">
        <v>0.30115076839999999</v>
      </c>
      <c r="GA48" s="161">
        <v>0.30487603084400006</v>
      </c>
      <c r="GB48" s="162">
        <v>0.17902162499999985</v>
      </c>
      <c r="GC48" s="163"/>
      <c r="GD48" s="163"/>
      <c r="GE48" s="163"/>
      <c r="GF48" s="163"/>
      <c r="GG48" s="163"/>
      <c r="GH48" s="163"/>
      <c r="GI48" s="163"/>
      <c r="GJ48" s="163"/>
      <c r="GK48" s="163"/>
      <c r="GL48" s="163"/>
      <c r="GM48" s="163"/>
      <c r="GN48" s="163"/>
      <c r="GO48" s="163"/>
      <c r="GP48" s="163"/>
      <c r="GQ48" s="163"/>
      <c r="GR48" s="166"/>
      <c r="GS48" s="163"/>
      <c r="GT48" s="163"/>
      <c r="GU48" s="163"/>
      <c r="GV48" s="163"/>
      <c r="GW48" s="163"/>
      <c r="GX48" s="163"/>
      <c r="GY48" s="163"/>
      <c r="GZ48" s="163"/>
      <c r="HA48" s="163"/>
      <c r="HB48" s="163"/>
      <c r="HC48" s="163"/>
      <c r="HD48" s="163"/>
      <c r="HE48" s="163"/>
      <c r="HF48" s="163"/>
      <c r="HG48" s="163"/>
      <c r="HH48" s="163"/>
      <c r="HI48" s="163"/>
      <c r="HJ48" s="163"/>
      <c r="HK48" s="163"/>
      <c r="HL48" s="163"/>
      <c r="HM48" s="163"/>
      <c r="HN48" s="163"/>
      <c r="HO48" s="163"/>
      <c r="HP48" s="163"/>
      <c r="HQ48" s="163"/>
      <c r="HR48" s="163"/>
      <c r="HS48" s="163"/>
      <c r="HT48" s="163"/>
      <c r="HU48" s="163"/>
      <c r="HV48" s="163"/>
      <c r="HW48" s="163"/>
    </row>
    <row r="49" spans="1:231" x14ac:dyDescent="0.3">
      <c r="A49" s="7">
        <v>209</v>
      </c>
      <c r="B49" s="7">
        <f>COUNTIFS($D$3:D49,D49,$F$3:F49,F49)</f>
        <v>1</v>
      </c>
      <c r="C49" s="14">
        <v>9277</v>
      </c>
      <c r="D49" s="328" t="s">
        <v>840</v>
      </c>
      <c r="E49" s="17" t="s">
        <v>636</v>
      </c>
      <c r="F49" s="17">
        <v>6311261902</v>
      </c>
      <c r="G49" s="11">
        <v>55</v>
      </c>
      <c r="H49" s="17" t="s">
        <v>841</v>
      </c>
      <c r="I49" s="470" t="s">
        <v>511</v>
      </c>
      <c r="J49" s="380" t="s">
        <v>35</v>
      </c>
      <c r="K49" s="17" t="s">
        <v>36</v>
      </c>
      <c r="L49" s="11">
        <v>11</v>
      </c>
      <c r="M49" s="17" t="s">
        <v>493</v>
      </c>
      <c r="N49" s="17" t="s">
        <v>38</v>
      </c>
      <c r="O49" s="11"/>
      <c r="P49" s="17" t="s">
        <v>682</v>
      </c>
      <c r="Q49" s="11"/>
      <c r="R49" s="11"/>
      <c r="S49" s="454" t="s">
        <v>122</v>
      </c>
      <c r="T49" s="453" t="s">
        <v>123</v>
      </c>
      <c r="U49" s="454" t="s">
        <v>124</v>
      </c>
      <c r="V49" s="602" t="s">
        <v>847</v>
      </c>
      <c r="W49" s="454" t="s">
        <v>848</v>
      </c>
      <c r="X49" s="454" t="s">
        <v>124</v>
      </c>
      <c r="Y49" s="454" t="s">
        <v>124</v>
      </c>
      <c r="Z49" s="455"/>
      <c r="AA49" s="11"/>
      <c r="AB49" s="183"/>
      <c r="AC49" s="492">
        <v>63256</v>
      </c>
      <c r="AD49" s="492">
        <v>633</v>
      </c>
      <c r="AE49" s="361" t="s">
        <v>124</v>
      </c>
      <c r="AF49" s="361" t="s">
        <v>124</v>
      </c>
      <c r="AG49" s="504" t="s">
        <v>444</v>
      </c>
      <c r="AH49" s="114"/>
      <c r="AI49" s="114"/>
      <c r="AJ49" s="114"/>
      <c r="AK49" s="114"/>
      <c r="AL49" s="114"/>
      <c r="AM49" s="114"/>
      <c r="AN49" s="114"/>
      <c r="AO49" s="934">
        <v>71.2</v>
      </c>
      <c r="AP49" s="39">
        <v>21.8</v>
      </c>
      <c r="AQ49" s="40">
        <v>6.15</v>
      </c>
      <c r="AR49" s="41">
        <f t="shared" si="19"/>
        <v>99.15</v>
      </c>
      <c r="AS49" s="42">
        <f t="shared" si="20"/>
        <v>3.2660550458715596</v>
      </c>
      <c r="AT49" s="43">
        <f t="shared" si="21"/>
        <v>20.086238532110091</v>
      </c>
      <c r="AU49" s="44">
        <f t="shared" si="22"/>
        <v>2.547406082289803</v>
      </c>
      <c r="AV49" s="84">
        <v>66.956480000000013</v>
      </c>
      <c r="AW49" s="45">
        <f t="shared" si="23"/>
        <v>94.04</v>
      </c>
      <c r="AX49" s="84">
        <v>0.68352000000000002</v>
      </c>
      <c r="AY49" s="84">
        <v>0.96</v>
      </c>
      <c r="AZ49" s="221" t="s">
        <v>121</v>
      </c>
      <c r="BA49" s="84">
        <v>22.1</v>
      </c>
      <c r="BB49" s="298">
        <v>5.3999999999999999E-2</v>
      </c>
      <c r="BC49" s="87"/>
      <c r="BD49" s="87"/>
      <c r="BE49" s="87"/>
      <c r="BF49" s="87"/>
      <c r="BG49" s="87"/>
      <c r="BH49" s="87"/>
      <c r="BI49" s="298"/>
      <c r="BJ49" s="84">
        <v>47.4</v>
      </c>
      <c r="BK49" s="84">
        <v>52.9</v>
      </c>
      <c r="BL49" s="195">
        <v>0.89603024574669188</v>
      </c>
      <c r="BM49" s="79">
        <v>0.3</v>
      </c>
      <c r="BN49" s="80">
        <f t="shared" si="30"/>
        <v>0.42134831460674155</v>
      </c>
      <c r="BO49" s="304" t="s">
        <v>121</v>
      </c>
      <c r="BP49" s="84">
        <v>16.899999999999999</v>
      </c>
      <c r="BQ49" s="282">
        <v>17.2</v>
      </c>
      <c r="BR49" s="114"/>
      <c r="BS49" s="80">
        <f t="shared" si="28"/>
        <v>39.700000000000003</v>
      </c>
      <c r="BT49" s="80">
        <v>92.1</v>
      </c>
      <c r="BU49" s="305">
        <v>53310</v>
      </c>
      <c r="BV49" s="80">
        <v>7.9000000000000057</v>
      </c>
      <c r="BW49" s="80">
        <v>19.46</v>
      </c>
      <c r="BX49" s="80">
        <v>25.1</v>
      </c>
      <c r="BY49" s="80">
        <v>5.47</v>
      </c>
      <c r="BZ49" s="80">
        <v>14.6</v>
      </c>
      <c r="CA49" s="80">
        <v>3.19</v>
      </c>
      <c r="CB49" s="45">
        <v>49.4</v>
      </c>
      <c r="CC49" s="45">
        <v>10.8</v>
      </c>
      <c r="CD49" s="45">
        <v>0.66</v>
      </c>
      <c r="CE49" s="114"/>
      <c r="CF49" s="114"/>
      <c r="CG49" s="114"/>
      <c r="CH49" s="114"/>
      <c r="CI49" s="114"/>
      <c r="CJ49" s="114"/>
      <c r="CK49" s="114"/>
      <c r="CL49" s="45">
        <f t="shared" si="25"/>
        <v>1.719178082191781</v>
      </c>
      <c r="CM49" s="114"/>
      <c r="CN49" s="114"/>
      <c r="CO49" s="505"/>
      <c r="CP49" s="114"/>
      <c r="CQ49" s="114"/>
      <c r="CR49" s="114"/>
      <c r="CS49" s="114"/>
      <c r="CT49" s="114"/>
      <c r="CU49" s="114"/>
      <c r="CV49" s="114"/>
      <c r="CW49" s="505"/>
      <c r="CX49" s="114"/>
      <c r="CY49" s="114"/>
      <c r="CZ49" s="121">
        <v>3</v>
      </c>
      <c r="DA49" s="49" t="s">
        <v>295</v>
      </c>
      <c r="DB49" s="111" t="s">
        <v>295</v>
      </c>
      <c r="DC49" s="114"/>
      <c r="DD49" s="35"/>
      <c r="DE49" s="55"/>
      <c r="DF49" s="55"/>
      <c r="DG49" s="55"/>
      <c r="DH49" s="55"/>
      <c r="DI49" s="243" t="s">
        <v>297</v>
      </c>
      <c r="DJ49" s="123" t="s">
        <v>444</v>
      </c>
      <c r="DK49" s="9">
        <v>2</v>
      </c>
      <c r="DL49" s="114"/>
      <c r="DM49" s="114"/>
      <c r="DN49" s="114"/>
      <c r="DO49" s="114"/>
      <c r="DP49" s="114"/>
      <c r="DQ49" s="114"/>
      <c r="DR49" s="11" t="s">
        <v>38</v>
      </c>
      <c r="DS49" s="11" t="s">
        <v>38</v>
      </c>
      <c r="DT49" s="11">
        <v>470</v>
      </c>
      <c r="DU49" s="11">
        <v>8.6999999999999993</v>
      </c>
      <c r="DV49" s="11">
        <v>91.3</v>
      </c>
      <c r="DW49" s="11" t="s">
        <v>38</v>
      </c>
      <c r="DX49" s="11" t="s">
        <v>38</v>
      </c>
      <c r="DY49" s="11" t="s">
        <v>38</v>
      </c>
      <c r="DZ49" s="11" t="s">
        <v>38</v>
      </c>
      <c r="EA49" s="11">
        <v>0</v>
      </c>
      <c r="EB49" s="7"/>
      <c r="EC49" s="116"/>
      <c r="ED49" s="125"/>
      <c r="EE49" s="125"/>
      <c r="EF49" s="7"/>
      <c r="EG49" s="7"/>
      <c r="EH49" s="7"/>
      <c r="EI49" s="7"/>
      <c r="EJ49" s="7"/>
      <c r="EK49" s="116"/>
      <c r="EL49" s="116"/>
      <c r="EM49" s="7"/>
      <c r="EN49" s="116"/>
      <c r="EO49" s="116"/>
      <c r="EP49" s="550"/>
      <c r="EQ49" s="114"/>
      <c r="ER49" s="753">
        <v>9277</v>
      </c>
      <c r="ES49" s="493">
        <v>55</v>
      </c>
      <c r="ET49" s="476">
        <v>21427</v>
      </c>
      <c r="EU49" s="476">
        <v>2</v>
      </c>
      <c r="EV49" s="494">
        <v>779.16363636363633</v>
      </c>
      <c r="EW49" s="495">
        <v>4489</v>
      </c>
      <c r="EX49" s="496">
        <v>163.23636363636365</v>
      </c>
      <c r="EY49" s="489">
        <v>1795.6000000000001</v>
      </c>
      <c r="EZ49" s="689">
        <v>29</v>
      </c>
      <c r="FA49" s="628">
        <v>63256</v>
      </c>
      <c r="FB49" s="628">
        <v>400</v>
      </c>
      <c r="FC49" s="55"/>
      <c r="FD49" s="629">
        <v>2181.2413793103447</v>
      </c>
      <c r="FE49" s="630">
        <v>872.49655172413782</v>
      </c>
      <c r="FF49" s="631">
        <v>2.0580024029341093</v>
      </c>
      <c r="FG49" s="610"/>
      <c r="FH49" s="597"/>
      <c r="FI49" s="662"/>
      <c r="FJ49" s="598"/>
      <c r="FK49" s="55"/>
      <c r="FL49" s="114"/>
      <c r="FM49" s="157">
        <v>20.950203014887759</v>
      </c>
      <c r="FN49" s="145">
        <f t="shared" si="27"/>
        <v>0.16323636363636365</v>
      </c>
      <c r="FO49" s="114"/>
      <c r="FP49" s="157">
        <v>20.950203014887759</v>
      </c>
      <c r="FQ49" s="145">
        <v>0.16323636363636365</v>
      </c>
      <c r="FR49" s="147">
        <f t="shared" si="29"/>
        <v>2.8792604143461795</v>
      </c>
      <c r="FS49" s="114"/>
      <c r="FT49" s="114"/>
      <c r="FU49" s="114"/>
      <c r="FV49" s="114"/>
      <c r="FW49" s="114"/>
      <c r="FX49" s="55"/>
      <c r="FY49" s="152"/>
      <c r="FZ49" s="213"/>
      <c r="GA49" s="11"/>
      <c r="GB49" s="215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6"/>
      <c r="HO49" s="156"/>
      <c r="HP49" s="156"/>
      <c r="HQ49" s="156"/>
      <c r="HR49" s="156"/>
      <c r="HS49" s="156"/>
      <c r="HT49" s="156"/>
      <c r="HU49" s="156"/>
      <c r="HV49" s="156"/>
      <c r="HW49" s="156"/>
    </row>
    <row r="50" spans="1:231" x14ac:dyDescent="0.3">
      <c r="A50" s="7">
        <v>222</v>
      </c>
      <c r="B50" s="7">
        <f>COUNTIFS($D$3:D50,D50,$F$3:F50,F50)</f>
        <v>1</v>
      </c>
      <c r="C50" s="14">
        <v>9362</v>
      </c>
      <c r="D50" s="328" t="s">
        <v>679</v>
      </c>
      <c r="E50" s="17" t="s">
        <v>478</v>
      </c>
      <c r="F50" s="17">
        <v>9101176150</v>
      </c>
      <c r="G50" s="11">
        <v>27</v>
      </c>
      <c r="H50" s="17" t="s">
        <v>680</v>
      </c>
      <c r="I50" s="470" t="s">
        <v>681</v>
      </c>
      <c r="J50" s="380" t="s">
        <v>35</v>
      </c>
      <c r="K50" s="17" t="s">
        <v>36</v>
      </c>
      <c r="L50" s="11">
        <v>19</v>
      </c>
      <c r="M50" s="11" t="s">
        <v>493</v>
      </c>
      <c r="N50" s="17" t="s">
        <v>38</v>
      </c>
      <c r="O50" s="11"/>
      <c r="P50" s="17" t="s">
        <v>682</v>
      </c>
      <c r="Q50" s="11"/>
      <c r="R50" s="11"/>
      <c r="S50" s="454" t="s">
        <v>122</v>
      </c>
      <c r="T50" s="453" t="s">
        <v>123</v>
      </c>
      <c r="U50" s="454" t="s">
        <v>124</v>
      </c>
      <c r="V50" s="602" t="s">
        <v>125</v>
      </c>
      <c r="W50" s="454" t="s">
        <v>126</v>
      </c>
      <c r="X50" s="454" t="s">
        <v>124</v>
      </c>
      <c r="Y50" s="454" t="s">
        <v>124</v>
      </c>
      <c r="Z50" s="455"/>
      <c r="AA50" s="11"/>
      <c r="AB50" s="220"/>
      <c r="AC50" s="56">
        <v>11864</v>
      </c>
      <c r="AD50" s="56">
        <v>890</v>
      </c>
      <c r="AE50" s="56" t="s">
        <v>124</v>
      </c>
      <c r="AF50" s="56" t="s">
        <v>124</v>
      </c>
      <c r="AG50" s="504" t="s">
        <v>128</v>
      </c>
      <c r="AI50" s="114"/>
      <c r="AJ50" s="114"/>
      <c r="AK50" s="114"/>
      <c r="AL50" s="114"/>
      <c r="AM50" s="114"/>
      <c r="AN50" s="114"/>
      <c r="AO50" s="934">
        <v>78.599999999999994</v>
      </c>
      <c r="AP50" s="39">
        <v>18.399999999999999</v>
      </c>
      <c r="AQ50" s="40">
        <v>1.51</v>
      </c>
      <c r="AR50" s="41">
        <f t="shared" si="19"/>
        <v>98.51</v>
      </c>
      <c r="AS50" s="42">
        <f t="shared" si="20"/>
        <v>4.2717391304347823</v>
      </c>
      <c r="AT50" s="43">
        <f t="shared" si="21"/>
        <v>6.4503260869565215</v>
      </c>
      <c r="AU50" s="44">
        <f t="shared" si="22"/>
        <v>3.94776494224008</v>
      </c>
      <c r="AV50" s="84">
        <v>67.981139999999982</v>
      </c>
      <c r="AW50" s="45">
        <f t="shared" si="23"/>
        <v>86.49</v>
      </c>
      <c r="AX50" s="84">
        <v>6.68886</v>
      </c>
      <c r="AY50" s="84">
        <v>8.51</v>
      </c>
      <c r="AZ50" s="221" t="s">
        <v>121</v>
      </c>
      <c r="BA50" s="84">
        <v>2.36</v>
      </c>
      <c r="BB50" s="298">
        <v>0.19</v>
      </c>
      <c r="BC50" s="87"/>
      <c r="BD50" s="87"/>
      <c r="BE50" s="87"/>
      <c r="BF50" s="87"/>
      <c r="BG50" s="87"/>
      <c r="BH50" s="87"/>
      <c r="BI50" s="298"/>
      <c r="BJ50" s="84">
        <v>40.5</v>
      </c>
      <c r="BK50" s="84">
        <v>60</v>
      </c>
      <c r="BL50" s="195">
        <v>0.67500000000000004</v>
      </c>
      <c r="BM50" s="79">
        <v>0.36</v>
      </c>
      <c r="BN50" s="80">
        <f t="shared" si="30"/>
        <v>0.45801526717557256</v>
      </c>
      <c r="BO50" s="304" t="s">
        <v>121</v>
      </c>
      <c r="BP50" s="84">
        <v>22.4</v>
      </c>
      <c r="BQ50" s="282">
        <v>26.9</v>
      </c>
      <c r="BR50" s="114"/>
      <c r="BS50" s="80">
        <f t="shared" si="28"/>
        <v>11.209999999999999</v>
      </c>
      <c r="BT50" s="80">
        <v>89.9</v>
      </c>
      <c r="BU50" s="305">
        <v>66191</v>
      </c>
      <c r="BV50" s="80">
        <v>10.099999999999994</v>
      </c>
      <c r="BW50" s="80">
        <v>16.36</v>
      </c>
      <c r="BX50" s="80">
        <v>2.44</v>
      </c>
      <c r="BY50" s="80">
        <v>0.45</v>
      </c>
      <c r="BZ50" s="80">
        <v>8.77</v>
      </c>
      <c r="CA50" s="80">
        <v>1.61</v>
      </c>
      <c r="CB50" s="45">
        <v>77.900000000000006</v>
      </c>
      <c r="CC50" s="45">
        <v>14.3</v>
      </c>
      <c r="CD50" s="45">
        <v>0.55000000000000004</v>
      </c>
      <c r="CE50" s="114"/>
      <c r="CF50" s="114"/>
      <c r="CG50" s="114"/>
      <c r="CH50" s="114"/>
      <c r="CI50" s="114"/>
      <c r="CJ50" s="114"/>
      <c r="CK50" s="114"/>
      <c r="CL50" s="45">
        <f t="shared" si="25"/>
        <v>0.27822120866590649</v>
      </c>
      <c r="CM50" s="114"/>
      <c r="CN50" s="114"/>
      <c r="CO50" s="505"/>
      <c r="CP50" s="114"/>
      <c r="CQ50" s="114"/>
      <c r="CR50" s="114"/>
      <c r="CS50" s="114"/>
      <c r="CT50" s="114"/>
      <c r="CU50" s="114"/>
      <c r="CV50" s="114"/>
      <c r="CW50" s="505"/>
      <c r="CX50" s="114"/>
      <c r="CY50" s="114"/>
      <c r="CZ50" s="114"/>
      <c r="DA50" s="49" t="s">
        <v>295</v>
      </c>
      <c r="DB50" s="111" t="s">
        <v>295</v>
      </c>
      <c r="DC50" s="114"/>
      <c r="DD50" s="35"/>
      <c r="DE50" s="55"/>
      <c r="DF50" s="55"/>
      <c r="DG50" s="55"/>
      <c r="DH50" s="55"/>
      <c r="DI50" s="243" t="s">
        <v>297</v>
      </c>
      <c r="DJ50" s="123" t="s">
        <v>128</v>
      </c>
      <c r="DK50" s="9">
        <v>2</v>
      </c>
      <c r="DL50" s="114"/>
      <c r="DM50" s="114"/>
      <c r="DN50" s="114"/>
      <c r="DO50" s="114"/>
      <c r="DP50" s="114"/>
      <c r="DQ50" s="114"/>
      <c r="DR50" s="11" t="s">
        <v>38</v>
      </c>
      <c r="DS50" s="11" t="s">
        <v>38</v>
      </c>
      <c r="DT50" s="11">
        <v>405</v>
      </c>
      <c r="DU50" s="11">
        <v>6.7</v>
      </c>
      <c r="DV50" s="11">
        <v>93.3</v>
      </c>
      <c r="DW50" s="11" t="s">
        <v>38</v>
      </c>
      <c r="DX50" s="11" t="s">
        <v>38</v>
      </c>
      <c r="DY50" s="11" t="s">
        <v>38</v>
      </c>
      <c r="DZ50" s="11" t="s">
        <v>38</v>
      </c>
      <c r="EA50" s="11">
        <v>0</v>
      </c>
      <c r="EB50" s="7"/>
      <c r="EC50" s="116"/>
      <c r="ED50" s="125"/>
      <c r="EE50" s="125"/>
      <c r="EF50" s="7"/>
      <c r="EG50" s="7"/>
      <c r="EH50" s="7"/>
      <c r="EI50" s="7"/>
      <c r="EJ50" s="7"/>
      <c r="EK50" s="116"/>
      <c r="EL50" s="116"/>
      <c r="EM50" s="7"/>
      <c r="EN50" s="116"/>
      <c r="EO50" s="116"/>
      <c r="EP50" s="550"/>
      <c r="EQ50" s="114"/>
      <c r="ER50" s="753">
        <v>9362</v>
      </c>
      <c r="ES50" s="467">
        <v>69</v>
      </c>
      <c r="ET50" s="299">
        <v>24567</v>
      </c>
      <c r="EU50" s="299">
        <v>2</v>
      </c>
      <c r="EV50" s="433">
        <v>712.08695652173913</v>
      </c>
      <c r="EW50" s="468">
        <v>9273</v>
      </c>
      <c r="EX50" s="435">
        <v>268.78260869565219</v>
      </c>
      <c r="EY50" s="436">
        <v>5106.8695652173919</v>
      </c>
      <c r="EZ50" s="657">
        <v>29</v>
      </c>
      <c r="FA50" s="351">
        <v>11058</v>
      </c>
      <c r="FB50" s="351">
        <v>3000</v>
      </c>
      <c r="FC50" s="220"/>
      <c r="FD50" s="658">
        <v>381.31034482758622</v>
      </c>
      <c r="FE50" s="659">
        <v>1143.9310344827588</v>
      </c>
      <c r="FF50" s="660">
        <v>4.4643159519896409</v>
      </c>
      <c r="FG50" s="661"/>
      <c r="FH50" s="662"/>
      <c r="FI50" s="662"/>
      <c r="FJ50" s="577"/>
      <c r="FK50" s="55"/>
      <c r="FL50" s="114"/>
      <c r="FM50" s="157">
        <v>37.745756502625476</v>
      </c>
      <c r="FN50" s="145">
        <f t="shared" si="27"/>
        <v>0.26878260869565218</v>
      </c>
      <c r="FO50" s="114"/>
      <c r="FP50" s="157">
        <v>37.745756502625476</v>
      </c>
      <c r="FQ50" s="145">
        <v>0.26878260869565218</v>
      </c>
      <c r="FR50" s="147">
        <f t="shared" si="29"/>
        <v>1.5067939178259462</v>
      </c>
      <c r="FS50" s="114"/>
      <c r="FT50" s="114"/>
      <c r="FU50" s="114"/>
      <c r="FV50" s="114"/>
      <c r="FW50" s="114"/>
      <c r="FX50" s="55"/>
      <c r="FY50" s="152"/>
      <c r="FZ50" s="213"/>
      <c r="GA50" s="20"/>
      <c r="GB50" s="215"/>
      <c r="GC50" s="156"/>
      <c r="GD50" s="156"/>
      <c r="GE50" s="156"/>
      <c r="GF50" s="156"/>
      <c r="GG50" s="156"/>
      <c r="GH50" s="156"/>
      <c r="GI50" s="156"/>
      <c r="GJ50" s="156"/>
      <c r="GK50" s="156"/>
      <c r="GL50" s="156"/>
      <c r="GM50" s="156"/>
      <c r="GN50" s="156"/>
      <c r="GO50" s="156"/>
      <c r="GP50" s="156"/>
      <c r="GQ50" s="156"/>
      <c r="GR50" s="156"/>
      <c r="GS50" s="156"/>
      <c r="GT50" s="156"/>
      <c r="GU50" s="156"/>
      <c r="GV50" s="156"/>
      <c r="GW50" s="156"/>
      <c r="GX50" s="156"/>
      <c r="GY50" s="156"/>
      <c r="GZ50" s="156"/>
      <c r="HA50" s="156"/>
      <c r="HB50" s="156"/>
      <c r="HC50" s="156"/>
      <c r="HD50" s="156"/>
      <c r="HE50" s="156"/>
      <c r="HF50" s="156"/>
      <c r="HG50" s="156"/>
      <c r="HH50" s="156"/>
      <c r="HI50" s="156"/>
      <c r="HJ50" s="156"/>
      <c r="HK50" s="156"/>
      <c r="HL50" s="156"/>
      <c r="HM50" s="156"/>
      <c r="HN50" s="156"/>
      <c r="HO50" s="156"/>
      <c r="HP50" s="156"/>
      <c r="HQ50" s="156"/>
      <c r="HR50" s="156"/>
      <c r="HS50" s="156"/>
      <c r="HT50" s="156"/>
      <c r="HU50" s="156"/>
      <c r="HV50" s="156"/>
      <c r="HW50" s="156"/>
    </row>
    <row r="51" spans="1:231" x14ac:dyDescent="0.3">
      <c r="A51" s="7">
        <v>226</v>
      </c>
      <c r="B51" s="7">
        <f>COUNTIFS($D$3:D51,D51,$F$3:F51,F51)</f>
        <v>1</v>
      </c>
      <c r="C51" s="14">
        <v>9383</v>
      </c>
      <c r="D51" s="328" t="s">
        <v>1442</v>
      </c>
      <c r="E51" s="17" t="s">
        <v>601</v>
      </c>
      <c r="F51" s="17">
        <v>7107205325</v>
      </c>
      <c r="G51" s="11">
        <v>47</v>
      </c>
      <c r="H51" s="17" t="s">
        <v>1443</v>
      </c>
      <c r="I51" s="470" t="s">
        <v>432</v>
      </c>
      <c r="J51" s="380" t="s">
        <v>35</v>
      </c>
      <c r="K51" s="17" t="s">
        <v>36</v>
      </c>
      <c r="L51" s="11">
        <v>8</v>
      </c>
      <c r="M51" s="11" t="s">
        <v>674</v>
      </c>
      <c r="N51" s="17" t="s">
        <v>38</v>
      </c>
      <c r="O51" s="11"/>
      <c r="P51" s="17" t="s">
        <v>682</v>
      </c>
      <c r="Q51" s="11"/>
      <c r="R51" s="11"/>
      <c r="S51" s="454" t="s">
        <v>124</v>
      </c>
      <c r="T51" s="453" t="s">
        <v>124</v>
      </c>
      <c r="U51" s="454" t="s">
        <v>124</v>
      </c>
      <c r="V51" s="474" t="s">
        <v>573</v>
      </c>
      <c r="W51" s="474" t="s">
        <v>126</v>
      </c>
      <c r="X51" s="454" t="s">
        <v>124</v>
      </c>
      <c r="Y51" s="454" t="s">
        <v>124</v>
      </c>
      <c r="Z51" s="455"/>
      <c r="AA51" s="11"/>
      <c r="AB51" s="220"/>
      <c r="AC51" s="56">
        <v>17808</v>
      </c>
      <c r="AD51" s="56">
        <v>178</v>
      </c>
      <c r="AE51" s="56" t="s">
        <v>124</v>
      </c>
      <c r="AF51" s="56" t="s">
        <v>124</v>
      </c>
      <c r="AG51" s="504" t="s">
        <v>128</v>
      </c>
      <c r="AH51" s="905"/>
      <c r="AI51" s="114"/>
      <c r="AJ51" s="114"/>
      <c r="AK51" s="114"/>
      <c r="AL51" s="114"/>
      <c r="AM51" s="114"/>
      <c r="AN51" s="114"/>
      <c r="AO51" s="411">
        <v>65</v>
      </c>
      <c r="AP51" s="39">
        <v>28.3</v>
      </c>
      <c r="AQ51" s="40">
        <v>4.72</v>
      </c>
      <c r="AR51" s="41">
        <f t="shared" si="19"/>
        <v>98.02</v>
      </c>
      <c r="AS51" s="42">
        <f t="shared" si="20"/>
        <v>2.2968197879858656</v>
      </c>
      <c r="AT51" s="43">
        <f t="shared" si="21"/>
        <v>10.840989399293285</v>
      </c>
      <c r="AU51" s="44">
        <f t="shared" si="22"/>
        <v>1.9685039370078738</v>
      </c>
      <c r="AV51" s="45">
        <v>60.339500000000001</v>
      </c>
      <c r="AW51" s="45">
        <f t="shared" si="23"/>
        <v>92.83</v>
      </c>
      <c r="AX51" s="46">
        <v>1.4104999999999999</v>
      </c>
      <c r="AY51" s="45">
        <v>2.17</v>
      </c>
      <c r="AZ51" s="84" t="s">
        <v>121</v>
      </c>
      <c r="BA51" s="235">
        <v>9.65</v>
      </c>
      <c r="BB51" s="187" t="s">
        <v>121</v>
      </c>
      <c r="BC51" s="114"/>
      <c r="BD51" s="114"/>
      <c r="BE51" s="114"/>
      <c r="BF51" s="114"/>
      <c r="BG51" s="114"/>
      <c r="BH51" s="114"/>
      <c r="BI51" s="117"/>
      <c r="BJ51" s="9">
        <v>50.3</v>
      </c>
      <c r="BK51" s="9">
        <v>50.6</v>
      </c>
      <c r="BL51" s="195">
        <v>0.99407114624505921</v>
      </c>
      <c r="BM51" s="79">
        <v>2.7</v>
      </c>
      <c r="BN51" s="80">
        <f t="shared" si="30"/>
        <v>4.1538461538461542</v>
      </c>
      <c r="BO51" s="9" t="s">
        <v>121</v>
      </c>
      <c r="BP51" s="84">
        <v>7.9</v>
      </c>
      <c r="BQ51" s="282">
        <v>14.4</v>
      </c>
      <c r="BR51" s="84"/>
      <c r="BS51" s="80">
        <f t="shared" si="28"/>
        <v>38.799999999999997</v>
      </c>
      <c r="BT51" s="221" t="s">
        <v>121</v>
      </c>
      <c r="BU51" s="535" t="s">
        <v>121</v>
      </c>
      <c r="BV51" s="221" t="s">
        <v>121</v>
      </c>
      <c r="BW51" s="422">
        <v>27.5</v>
      </c>
      <c r="BX51" s="84">
        <v>22</v>
      </c>
      <c r="BY51" s="84">
        <v>6.23</v>
      </c>
      <c r="BZ51" s="84">
        <v>16.8</v>
      </c>
      <c r="CA51" s="84">
        <v>4.7699999999999996</v>
      </c>
      <c r="CB51" s="84">
        <v>58.3</v>
      </c>
      <c r="CC51" s="84">
        <v>16.5</v>
      </c>
      <c r="CD51" s="45" t="s">
        <v>121</v>
      </c>
      <c r="CE51" s="114"/>
      <c r="CF51" s="114"/>
      <c r="CG51" s="114"/>
      <c r="CH51" s="114"/>
      <c r="CI51" s="114"/>
      <c r="CJ51" s="114"/>
      <c r="CK51" s="114"/>
      <c r="CL51" s="45">
        <f t="shared" si="25"/>
        <v>1.3095238095238095</v>
      </c>
      <c r="CM51" s="114"/>
      <c r="CN51" s="114"/>
      <c r="CO51" s="505"/>
      <c r="CP51" s="114"/>
      <c r="CQ51" s="114"/>
      <c r="CR51" s="114"/>
      <c r="CS51" s="114"/>
      <c r="CT51" s="114"/>
      <c r="CU51" s="114"/>
      <c r="CV51" s="114"/>
      <c r="CW51" s="505"/>
      <c r="CX51" s="114"/>
      <c r="CY51" s="114"/>
      <c r="CZ51" s="114"/>
      <c r="DA51" s="9" t="s">
        <v>884</v>
      </c>
      <c r="DB51" s="111" t="s">
        <v>295</v>
      </c>
      <c r="DC51" s="114"/>
      <c r="DD51" s="35"/>
      <c r="DE51" s="55"/>
      <c r="DF51" s="55"/>
      <c r="DG51" s="55"/>
      <c r="DH51" s="55"/>
      <c r="DI51" s="243" t="s">
        <v>297</v>
      </c>
      <c r="DJ51" s="123" t="s">
        <v>128</v>
      </c>
      <c r="DK51" s="9">
        <v>2</v>
      </c>
      <c r="DL51" s="114"/>
      <c r="DM51" s="114"/>
      <c r="DN51" s="114"/>
      <c r="DO51" s="114"/>
      <c r="DP51" s="114"/>
      <c r="DQ51" s="114"/>
      <c r="DR51" s="11" t="s">
        <v>38</v>
      </c>
      <c r="DS51" s="11" t="s">
        <v>38</v>
      </c>
      <c r="DT51" s="11">
        <v>600</v>
      </c>
      <c r="DU51" s="11">
        <v>14.5</v>
      </c>
      <c r="DV51" s="11">
        <v>85.5</v>
      </c>
      <c r="DW51" s="11" t="s">
        <v>38</v>
      </c>
      <c r="DX51" s="11" t="s">
        <v>38</v>
      </c>
      <c r="DY51" s="11" t="s">
        <v>38</v>
      </c>
      <c r="DZ51" s="11" t="s">
        <v>38</v>
      </c>
      <c r="EA51" s="11">
        <v>0</v>
      </c>
      <c r="EB51" s="7"/>
      <c r="EC51" s="116"/>
      <c r="ED51" s="125"/>
      <c r="EE51" s="125"/>
      <c r="EF51" s="7"/>
      <c r="EG51" s="7"/>
      <c r="EH51" s="7"/>
      <c r="EI51" s="7"/>
      <c r="EJ51" s="7"/>
      <c r="EK51" s="116"/>
      <c r="EL51" s="116"/>
      <c r="EM51" s="7"/>
      <c r="EN51" s="116"/>
      <c r="EO51" s="116"/>
      <c r="EP51" s="7"/>
      <c r="EQ51" s="114"/>
      <c r="ER51" s="753">
        <v>9383</v>
      </c>
      <c r="ES51" s="467">
        <v>58</v>
      </c>
      <c r="ET51" s="299">
        <v>17249</v>
      </c>
      <c r="EU51" s="299">
        <v>2</v>
      </c>
      <c r="EV51" s="433">
        <v>594.79310344827582</v>
      </c>
      <c r="EW51" s="468">
        <v>5351</v>
      </c>
      <c r="EX51" s="435">
        <v>184.51724137931035</v>
      </c>
      <c r="EY51" s="436">
        <v>1476.1379310344828</v>
      </c>
      <c r="EZ51" s="657">
        <v>11</v>
      </c>
      <c r="FA51" s="351">
        <v>20709</v>
      </c>
      <c r="FB51" s="351">
        <v>400</v>
      </c>
      <c r="FC51" s="220"/>
      <c r="FD51" s="658">
        <v>1882.6363636363637</v>
      </c>
      <c r="FE51" s="659">
        <v>753.05454545454552</v>
      </c>
      <c r="FF51" s="660">
        <v>1.9602005458229887</v>
      </c>
      <c r="FG51" s="661"/>
      <c r="FH51" s="662"/>
      <c r="FI51" s="662"/>
      <c r="FJ51" s="577"/>
      <c r="FK51" s="55"/>
      <c r="FL51" s="505"/>
      <c r="FM51" s="157">
        <v>31.022088236999245</v>
      </c>
      <c r="FN51" s="145">
        <f t="shared" si="27"/>
        <v>0.18451724137931036</v>
      </c>
      <c r="FO51" s="114"/>
      <c r="FP51" s="157">
        <v>31.022088236999245</v>
      </c>
      <c r="FQ51" s="145">
        <v>0.18451724137931036</v>
      </c>
      <c r="FR51" s="147">
        <f t="shared" si="29"/>
        <v>3.251728648850682</v>
      </c>
      <c r="FS51" s="114"/>
      <c r="FT51" s="114"/>
      <c r="FU51" s="114"/>
      <c r="FV51" s="114"/>
      <c r="FW51" s="114"/>
      <c r="FX51" s="55"/>
      <c r="FY51" s="152"/>
      <c r="FZ51" s="213"/>
      <c r="GA51" s="11"/>
      <c r="GB51" s="215"/>
      <c r="GC51" s="156"/>
      <c r="GD51" s="156"/>
      <c r="GE51" s="156"/>
      <c r="GF51" s="156"/>
      <c r="GG51" s="156"/>
      <c r="GH51" s="156"/>
      <c r="GI51" s="156"/>
      <c r="GJ51" s="156"/>
      <c r="GK51" s="156"/>
      <c r="GL51" s="156"/>
      <c r="GM51" s="156"/>
      <c r="GN51" s="156"/>
      <c r="GO51" s="156"/>
      <c r="GP51" s="156"/>
      <c r="GQ51" s="156"/>
      <c r="GR51" s="156"/>
      <c r="GS51" s="156"/>
      <c r="GT51" s="156"/>
      <c r="GU51" s="156"/>
      <c r="GV51" s="156"/>
      <c r="GW51" s="156"/>
      <c r="GX51" s="156"/>
      <c r="GY51" s="156"/>
      <c r="GZ51" s="156"/>
      <c r="HA51" s="156"/>
      <c r="HB51" s="156"/>
      <c r="HC51" s="156"/>
      <c r="HD51" s="156"/>
      <c r="HE51" s="156"/>
      <c r="HF51" s="156"/>
      <c r="HG51" s="156"/>
      <c r="HH51" s="156"/>
      <c r="HI51" s="156"/>
      <c r="HJ51" s="156"/>
      <c r="HK51" s="156"/>
      <c r="HL51" s="156"/>
      <c r="HM51" s="156"/>
      <c r="HN51" s="156"/>
      <c r="HO51" s="156"/>
      <c r="HP51" s="156"/>
      <c r="HQ51" s="156"/>
      <c r="HR51" s="156"/>
      <c r="HS51" s="156"/>
      <c r="HT51" s="156"/>
      <c r="HU51" s="156"/>
      <c r="HV51" s="156"/>
      <c r="HW51" s="156"/>
    </row>
    <row r="52" spans="1:231" x14ac:dyDescent="0.3">
      <c r="A52" s="7">
        <v>253</v>
      </c>
      <c r="B52" s="7">
        <f>COUNTIFS($D$3:D52,D52,$F$3:F52,F52)</f>
        <v>1</v>
      </c>
      <c r="C52" s="14">
        <v>9504</v>
      </c>
      <c r="D52" s="328" t="s">
        <v>630</v>
      </c>
      <c r="E52" s="17" t="s">
        <v>631</v>
      </c>
      <c r="F52" s="330">
        <v>1455220030</v>
      </c>
      <c r="G52" s="11">
        <v>4</v>
      </c>
      <c r="H52" s="17" t="s">
        <v>632</v>
      </c>
      <c r="I52" s="379" t="s">
        <v>633</v>
      </c>
      <c r="J52" s="849" t="s">
        <v>433</v>
      </c>
      <c r="K52" s="11" t="s">
        <v>36</v>
      </c>
      <c r="L52" s="17">
        <v>1.5</v>
      </c>
      <c r="M52" s="17">
        <v>6</v>
      </c>
      <c r="N52" s="17" t="s">
        <v>38</v>
      </c>
      <c r="O52" s="11"/>
      <c r="P52" s="17" t="s">
        <v>1560</v>
      </c>
      <c r="Q52" s="11"/>
      <c r="R52" s="11"/>
      <c r="S52" s="454" t="s">
        <v>122</v>
      </c>
      <c r="T52" s="453" t="s">
        <v>123</v>
      </c>
      <c r="U52" s="454" t="s">
        <v>124</v>
      </c>
      <c r="V52" s="602" t="s">
        <v>125</v>
      </c>
      <c r="W52" s="454" t="s">
        <v>126</v>
      </c>
      <c r="X52" s="454" t="s">
        <v>124</v>
      </c>
      <c r="Y52" s="454" t="s">
        <v>124</v>
      </c>
      <c r="Z52" s="469"/>
      <c r="AA52" s="476"/>
      <c r="AB52" s="16"/>
      <c r="AC52" s="337">
        <v>75100</v>
      </c>
      <c r="AD52" s="56">
        <v>5632</v>
      </c>
      <c r="AE52" s="56">
        <v>3</v>
      </c>
      <c r="AF52" s="56">
        <v>1330</v>
      </c>
      <c r="AG52" s="504" t="s">
        <v>444</v>
      </c>
      <c r="AH52" s="36"/>
      <c r="AI52" s="7"/>
      <c r="AJ52" s="7"/>
      <c r="AK52" s="7"/>
      <c r="AL52" s="114"/>
      <c r="AM52" s="114"/>
      <c r="AN52" s="114"/>
      <c r="AO52" s="411">
        <v>60</v>
      </c>
      <c r="AP52" s="39">
        <v>14</v>
      </c>
      <c r="AQ52" s="40">
        <v>23.9</v>
      </c>
      <c r="AR52" s="41">
        <f t="shared" si="19"/>
        <v>97.9</v>
      </c>
      <c r="AS52" s="42">
        <f t="shared" si="20"/>
        <v>4.2857142857142856</v>
      </c>
      <c r="AT52" s="43">
        <f t="shared" si="21"/>
        <v>102.42857142857142</v>
      </c>
      <c r="AU52" s="44">
        <f t="shared" si="22"/>
        <v>1.5831134564643801</v>
      </c>
      <c r="AV52" s="84">
        <v>53.225999999999992</v>
      </c>
      <c r="AW52" s="45">
        <f t="shared" si="23"/>
        <v>88.71</v>
      </c>
      <c r="AX52" s="84">
        <v>3.7739999999999996</v>
      </c>
      <c r="AY52" s="84">
        <v>6.29</v>
      </c>
      <c r="AZ52" s="221" t="s">
        <v>121</v>
      </c>
      <c r="BA52" s="84">
        <v>6.11</v>
      </c>
      <c r="BB52" s="298">
        <v>6.5000000000000002E-2</v>
      </c>
      <c r="BC52" s="87"/>
      <c r="BD52" s="87"/>
      <c r="BE52" s="87"/>
      <c r="BF52" s="87"/>
      <c r="BG52" s="87"/>
      <c r="BH52" s="87"/>
      <c r="BI52" s="298"/>
      <c r="BJ52" s="84">
        <v>41.9</v>
      </c>
      <c r="BK52" s="84">
        <v>58.7</v>
      </c>
      <c r="BL52" s="195">
        <v>0.71379897785349222</v>
      </c>
      <c r="BM52" s="79">
        <v>0.7</v>
      </c>
      <c r="BN52" s="80">
        <f t="shared" si="30"/>
        <v>1.1666666666666667</v>
      </c>
      <c r="BO52" s="304" t="s">
        <v>121</v>
      </c>
      <c r="BP52" s="84">
        <v>19</v>
      </c>
      <c r="BQ52" s="282">
        <v>13.8</v>
      </c>
      <c r="BR52" s="49"/>
      <c r="BS52" s="80">
        <f t="shared" si="28"/>
        <v>40.9</v>
      </c>
      <c r="BT52" s="80">
        <v>90.9</v>
      </c>
      <c r="BU52" s="305">
        <v>35465</v>
      </c>
      <c r="BV52" s="80">
        <v>9.0999999999999943</v>
      </c>
      <c r="BW52" s="80">
        <v>11.84</v>
      </c>
      <c r="BX52" s="80">
        <v>12.7</v>
      </c>
      <c r="BY52" s="80">
        <v>1.78</v>
      </c>
      <c r="BZ52" s="80">
        <v>28.2</v>
      </c>
      <c r="CA52" s="80">
        <v>3.96</v>
      </c>
      <c r="CB52" s="45">
        <v>43.5</v>
      </c>
      <c r="CC52" s="45">
        <v>6.1</v>
      </c>
      <c r="CD52" s="45">
        <v>1.94</v>
      </c>
      <c r="CE52" s="7"/>
      <c r="CF52" s="7"/>
      <c r="CG52" s="7"/>
      <c r="CH52" s="7"/>
      <c r="CI52" s="7"/>
      <c r="CJ52" s="7"/>
      <c r="CK52" s="7"/>
      <c r="CL52" s="45">
        <f t="shared" si="25"/>
        <v>0.450354609929078</v>
      </c>
      <c r="CM52" s="13"/>
      <c r="CN52" s="13"/>
      <c r="CO52" s="618"/>
      <c r="CP52" s="13"/>
      <c r="CQ52" s="13"/>
      <c r="CR52" s="13"/>
      <c r="CS52" s="13"/>
      <c r="CT52" s="7"/>
      <c r="CU52" s="7"/>
      <c r="CV52" s="121"/>
      <c r="CW52" s="752"/>
      <c r="CX52" s="49"/>
      <c r="CY52" s="49"/>
      <c r="CZ52" s="35"/>
      <c r="DA52" s="9" t="s">
        <v>18</v>
      </c>
      <c r="DB52" s="111" t="s">
        <v>18</v>
      </c>
      <c r="DC52" s="7"/>
      <c r="DD52" s="35"/>
      <c r="DE52" s="11"/>
      <c r="DF52" s="328"/>
      <c r="DG52" s="11"/>
      <c r="DH52" s="11"/>
      <c r="DI52" s="202" t="s">
        <v>294</v>
      </c>
      <c r="DJ52" s="123" t="s">
        <v>444</v>
      </c>
      <c r="DK52" s="9">
        <v>2</v>
      </c>
      <c r="DL52" s="7"/>
      <c r="DM52" s="7"/>
      <c r="DN52" s="7"/>
      <c r="DO52" s="7"/>
      <c r="DP52" s="7"/>
      <c r="DQ52" s="7"/>
      <c r="DR52" s="11">
        <v>15</v>
      </c>
      <c r="DS52" s="11" t="s">
        <v>38</v>
      </c>
      <c r="DT52" s="11" t="s">
        <v>38</v>
      </c>
      <c r="DU52" s="11" t="s">
        <v>38</v>
      </c>
      <c r="DV52" s="11" t="s">
        <v>38</v>
      </c>
      <c r="DW52" s="11" t="s">
        <v>38</v>
      </c>
      <c r="DX52" s="11" t="s">
        <v>38</v>
      </c>
      <c r="DY52" s="11" t="s">
        <v>38</v>
      </c>
      <c r="DZ52" s="11" t="s">
        <v>38</v>
      </c>
      <c r="EA52" s="11">
        <v>0</v>
      </c>
      <c r="EB52" s="7"/>
      <c r="EC52" s="116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8"/>
      <c r="EP52" s="114"/>
      <c r="EQ52" s="114"/>
      <c r="ER52" s="753">
        <v>9504</v>
      </c>
      <c r="ES52" s="467">
        <v>68</v>
      </c>
      <c r="ET52" s="299">
        <v>549960</v>
      </c>
      <c r="EU52" s="299">
        <v>2</v>
      </c>
      <c r="EV52" s="433">
        <v>16175.294117647059</v>
      </c>
      <c r="EW52" s="468">
        <v>231078</v>
      </c>
      <c r="EX52" s="435">
        <v>6796.411764705882</v>
      </c>
      <c r="EY52" s="436">
        <v>10194.617647058823</v>
      </c>
      <c r="EZ52" s="657">
        <v>26</v>
      </c>
      <c r="FA52" s="351">
        <v>75119</v>
      </c>
      <c r="FB52" s="351">
        <v>3000</v>
      </c>
      <c r="FC52" s="220"/>
      <c r="FD52" s="658">
        <v>2889.1923076923076</v>
      </c>
      <c r="FE52" s="659">
        <v>8667.576923076922</v>
      </c>
      <c r="FF52" s="660">
        <v>1.1761785026581355</v>
      </c>
      <c r="FG52" s="661"/>
      <c r="FH52" s="754"/>
      <c r="FI52" s="662"/>
      <c r="FJ52" s="452"/>
      <c r="FK52" s="55"/>
      <c r="FL52" s="505"/>
      <c r="FM52" s="157">
        <v>42.017237617281253</v>
      </c>
      <c r="FN52" s="145">
        <f t="shared" si="27"/>
        <v>6.7964117647058817</v>
      </c>
      <c r="FO52" s="114"/>
      <c r="FP52" s="157">
        <v>42.017237617281253</v>
      </c>
      <c r="FQ52" s="145">
        <v>6.7964117647058817</v>
      </c>
      <c r="FR52" s="114"/>
      <c r="FS52" s="114"/>
      <c r="FT52" s="114"/>
      <c r="FU52" s="114"/>
      <c r="FV52" s="114"/>
      <c r="FW52" s="114"/>
      <c r="FX52" s="55"/>
      <c r="FY52" s="152"/>
      <c r="FZ52" s="213"/>
      <c r="GA52" s="11"/>
      <c r="GB52" s="215"/>
      <c r="GC52" s="156"/>
      <c r="GD52" s="156"/>
      <c r="GE52" s="156"/>
      <c r="GF52" s="156"/>
      <c r="GG52" s="156"/>
      <c r="GH52" s="156"/>
      <c r="GI52" s="156"/>
      <c r="GJ52" s="156"/>
      <c r="GK52" s="156"/>
      <c r="GL52" s="156"/>
      <c r="GM52" s="156"/>
      <c r="GN52" s="156"/>
      <c r="GO52" s="156"/>
      <c r="GP52" s="156"/>
      <c r="GQ52" s="156"/>
      <c r="GR52" s="156"/>
      <c r="GS52" s="156"/>
      <c r="GT52" s="156"/>
      <c r="GU52" s="156"/>
      <c r="GV52" s="156"/>
      <c r="GW52" s="156"/>
      <c r="GX52" s="156"/>
      <c r="GY52" s="156"/>
      <c r="GZ52" s="156"/>
      <c r="HA52" s="156"/>
      <c r="HB52" s="156"/>
      <c r="HC52" s="156"/>
      <c r="HD52" s="156"/>
      <c r="HE52" s="156"/>
      <c r="HF52" s="156"/>
      <c r="HG52" s="156"/>
      <c r="HH52" s="156"/>
      <c r="HI52" s="156"/>
      <c r="HJ52" s="156"/>
      <c r="HK52" s="156"/>
      <c r="HL52" s="156"/>
      <c r="HM52" s="156"/>
      <c r="HN52" s="156"/>
      <c r="HO52" s="156"/>
      <c r="HP52" s="156"/>
      <c r="HQ52" s="156"/>
      <c r="HR52" s="156"/>
      <c r="HS52" s="156"/>
      <c r="HT52" s="156"/>
      <c r="HU52" s="156"/>
      <c r="HV52" s="156"/>
      <c r="HW52" s="156"/>
    </row>
    <row r="53" spans="1:231" x14ac:dyDescent="0.3">
      <c r="A53" s="7">
        <v>254</v>
      </c>
      <c r="B53" s="7">
        <f>COUNTIFS($D$3:D53,D53,$F$3:F53,F53)</f>
        <v>2</v>
      </c>
      <c r="C53" s="14">
        <v>9505</v>
      </c>
      <c r="D53" s="328" t="s">
        <v>630</v>
      </c>
      <c r="E53" s="17" t="s">
        <v>631</v>
      </c>
      <c r="F53" s="330">
        <v>1455220030</v>
      </c>
      <c r="G53" s="11">
        <v>4</v>
      </c>
      <c r="H53" s="17" t="s">
        <v>632</v>
      </c>
      <c r="I53" s="379" t="s">
        <v>633</v>
      </c>
      <c r="J53" s="849" t="s">
        <v>433</v>
      </c>
      <c r="K53" s="11" t="s">
        <v>36</v>
      </c>
      <c r="L53" s="17">
        <v>3</v>
      </c>
      <c r="M53" s="17">
        <v>10</v>
      </c>
      <c r="N53" s="17" t="s">
        <v>38</v>
      </c>
      <c r="O53" s="11"/>
      <c r="P53" s="17" t="s">
        <v>634</v>
      </c>
      <c r="Q53" s="11"/>
      <c r="R53" s="11"/>
      <c r="S53" s="454" t="s">
        <v>122</v>
      </c>
      <c r="T53" s="453" t="s">
        <v>123</v>
      </c>
      <c r="U53" s="454" t="s">
        <v>124</v>
      </c>
      <c r="V53" s="602" t="s">
        <v>125</v>
      </c>
      <c r="W53" s="454" t="s">
        <v>126</v>
      </c>
      <c r="X53" s="454" t="s">
        <v>124</v>
      </c>
      <c r="Y53" s="454" t="s">
        <v>124</v>
      </c>
      <c r="Z53" s="469"/>
      <c r="AA53" s="476"/>
      <c r="AB53" s="16"/>
      <c r="AC53" s="337">
        <v>60000</v>
      </c>
      <c r="AD53" s="56">
        <v>4500</v>
      </c>
      <c r="AE53" s="56">
        <v>3</v>
      </c>
      <c r="AF53" s="56">
        <v>960</v>
      </c>
      <c r="AG53" s="504" t="s">
        <v>693</v>
      </c>
      <c r="AH53" s="550"/>
      <c r="AI53" s="7"/>
      <c r="AJ53" s="7"/>
      <c r="AK53" s="7"/>
      <c r="AL53" s="114"/>
      <c r="AM53" s="114"/>
      <c r="AN53" s="114"/>
      <c r="AO53" s="934">
        <v>80.8</v>
      </c>
      <c r="AP53" s="39">
        <v>4.9400000000000004</v>
      </c>
      <c r="AQ53" s="40">
        <v>11</v>
      </c>
      <c r="AR53" s="41">
        <f t="shared" si="19"/>
        <v>96.74</v>
      </c>
      <c r="AS53" s="42">
        <f t="shared" si="20"/>
        <v>16.356275303643724</v>
      </c>
      <c r="AT53" s="43">
        <f t="shared" si="21"/>
        <v>179.91902834008096</v>
      </c>
      <c r="AU53" s="44">
        <f t="shared" si="22"/>
        <v>5.0690087829360095</v>
      </c>
      <c r="AV53" s="84">
        <v>73.4876</v>
      </c>
      <c r="AW53" s="45">
        <f t="shared" si="23"/>
        <v>90.95</v>
      </c>
      <c r="AX53" s="84">
        <v>3.2723999999999993</v>
      </c>
      <c r="AY53" s="84">
        <v>4.05</v>
      </c>
      <c r="AZ53" s="221" t="s">
        <v>121</v>
      </c>
      <c r="BA53" s="84">
        <v>1.59</v>
      </c>
      <c r="BB53" s="298">
        <v>6.7000000000000004E-2</v>
      </c>
      <c r="BC53" s="87"/>
      <c r="BD53" s="87"/>
      <c r="BE53" s="87"/>
      <c r="BF53" s="87"/>
      <c r="BG53" s="87"/>
      <c r="BH53" s="87"/>
      <c r="BI53" s="298"/>
      <c r="BJ53" s="84">
        <v>28.4</v>
      </c>
      <c r="BK53" s="84">
        <v>72</v>
      </c>
      <c r="BL53" s="78">
        <v>0.39444444444444443</v>
      </c>
      <c r="BM53" s="79">
        <v>0.45</v>
      </c>
      <c r="BN53" s="80">
        <f t="shared" si="30"/>
        <v>0.55693069306930698</v>
      </c>
      <c r="BO53" s="304" t="s">
        <v>121</v>
      </c>
      <c r="BP53" s="84">
        <v>2.42</v>
      </c>
      <c r="BQ53" s="282">
        <v>1.06</v>
      </c>
      <c r="BR53" s="49"/>
      <c r="BS53" s="80">
        <f t="shared" si="28"/>
        <v>45.4</v>
      </c>
      <c r="BT53" s="80">
        <v>99</v>
      </c>
      <c r="BU53" s="305">
        <v>51542</v>
      </c>
      <c r="BV53" s="80">
        <v>1</v>
      </c>
      <c r="BW53" s="561">
        <v>4.7799999999999994</v>
      </c>
      <c r="BX53" s="80">
        <v>17.7</v>
      </c>
      <c r="BY53" s="80">
        <v>0.88</v>
      </c>
      <c r="BZ53" s="80">
        <v>27.7</v>
      </c>
      <c r="CA53" s="80">
        <v>1.37</v>
      </c>
      <c r="CB53" s="45">
        <v>51.2</v>
      </c>
      <c r="CC53" s="45">
        <v>2.5299999999999998</v>
      </c>
      <c r="CD53" s="45">
        <v>0.64</v>
      </c>
      <c r="CE53" s="7"/>
      <c r="CF53" s="7"/>
      <c r="CG53" s="7"/>
      <c r="CH53" s="7"/>
      <c r="CI53" s="7"/>
      <c r="CJ53" s="7"/>
      <c r="CK53" s="7"/>
      <c r="CL53" s="45">
        <f t="shared" si="25"/>
        <v>0.63898916967509023</v>
      </c>
      <c r="CM53" s="13"/>
      <c r="CN53" s="13"/>
      <c r="CO53" s="618"/>
      <c r="CP53" s="13"/>
      <c r="CQ53" s="13"/>
      <c r="CR53" s="13"/>
      <c r="CS53" s="13"/>
      <c r="CT53" s="7"/>
      <c r="CU53" s="7"/>
      <c r="CV53" s="121"/>
      <c r="CW53" s="752"/>
      <c r="CX53" s="49"/>
      <c r="CY53" s="49"/>
      <c r="CZ53" s="35"/>
      <c r="DA53" s="9" t="s">
        <v>18</v>
      </c>
      <c r="DB53" s="111" t="s">
        <v>18</v>
      </c>
      <c r="DC53" s="7"/>
      <c r="DD53" s="35"/>
      <c r="DE53" s="11"/>
      <c r="DF53" s="328"/>
      <c r="DG53" s="11"/>
      <c r="DH53" s="11"/>
      <c r="DI53" s="202" t="s">
        <v>294</v>
      </c>
      <c r="DJ53" s="123" t="s">
        <v>693</v>
      </c>
      <c r="DK53" s="9">
        <v>2</v>
      </c>
      <c r="DL53" s="7"/>
      <c r="DM53" s="7"/>
      <c r="DN53" s="7"/>
      <c r="DO53" s="7"/>
      <c r="DP53" s="7"/>
      <c r="DQ53" s="7"/>
      <c r="DR53" s="11">
        <v>15</v>
      </c>
      <c r="DS53" s="11" t="s">
        <v>38</v>
      </c>
      <c r="DT53" s="11" t="s">
        <v>38</v>
      </c>
      <c r="DU53" s="11" t="s">
        <v>38</v>
      </c>
      <c r="DV53" s="11" t="s">
        <v>38</v>
      </c>
      <c r="DW53" s="11" t="s">
        <v>38</v>
      </c>
      <c r="DX53" s="11" t="s">
        <v>38</v>
      </c>
      <c r="DY53" s="11" t="s">
        <v>38</v>
      </c>
      <c r="DZ53" s="11" t="s">
        <v>38</v>
      </c>
      <c r="EA53" s="11">
        <v>0</v>
      </c>
      <c r="EB53" s="9" t="s">
        <v>705</v>
      </c>
      <c r="EC53" s="116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8"/>
      <c r="EP53" s="557"/>
      <c r="EQ53" s="114"/>
      <c r="ER53" s="753">
        <v>9505</v>
      </c>
      <c r="ES53" s="467">
        <v>45</v>
      </c>
      <c r="ET53" s="299">
        <v>950106</v>
      </c>
      <c r="EU53" s="299">
        <v>2</v>
      </c>
      <c r="EV53" s="433">
        <v>42226.933333333334</v>
      </c>
      <c r="EW53" s="468">
        <v>53716</v>
      </c>
      <c r="EX53" s="435">
        <v>2387.3777777777777</v>
      </c>
      <c r="EY53" s="436">
        <v>7162.1333333333332</v>
      </c>
      <c r="EZ53" s="657">
        <v>29</v>
      </c>
      <c r="FA53" s="351">
        <v>48321</v>
      </c>
      <c r="FB53" s="351">
        <v>3000</v>
      </c>
      <c r="FC53" s="220"/>
      <c r="FD53" s="658">
        <v>1666.2413793103449</v>
      </c>
      <c r="FE53" s="659">
        <v>4998.7241379310353</v>
      </c>
      <c r="FF53" s="660">
        <v>1.4327922757301286</v>
      </c>
      <c r="FG53" s="661"/>
      <c r="FH53" s="754"/>
      <c r="FI53" s="662"/>
      <c r="FJ53" s="452"/>
      <c r="FK53" s="55"/>
      <c r="FL53" s="114"/>
      <c r="FM53" s="157">
        <v>5.6536849572574006</v>
      </c>
      <c r="FN53" s="145">
        <f t="shared" si="27"/>
        <v>2.3873777777777776</v>
      </c>
      <c r="FO53" s="114"/>
      <c r="FP53" s="157">
        <v>5.6536849572574006</v>
      </c>
      <c r="FQ53" s="145">
        <v>2.3873777777777776</v>
      </c>
      <c r="FR53" s="114"/>
      <c r="FS53" s="114"/>
      <c r="FT53" s="114"/>
      <c r="FU53" s="114"/>
      <c r="FV53" s="114"/>
      <c r="FW53" s="114"/>
      <c r="FX53" s="55"/>
      <c r="FY53" s="152"/>
      <c r="FZ53" s="213"/>
      <c r="GA53" s="329"/>
      <c r="GB53" s="215"/>
      <c r="GC53" s="156"/>
      <c r="GD53" s="156"/>
      <c r="GE53" s="156"/>
      <c r="GF53" s="156"/>
      <c r="GG53" s="156"/>
      <c r="GH53" s="156"/>
      <c r="GI53" s="156"/>
      <c r="GJ53" s="156"/>
      <c r="GK53" s="156"/>
      <c r="GL53" s="156"/>
      <c r="GM53" s="156"/>
      <c r="GN53" s="156"/>
      <c r="GO53" s="156"/>
      <c r="GP53" s="156"/>
      <c r="GQ53" s="156"/>
      <c r="GR53" s="156"/>
      <c r="GS53" s="156"/>
      <c r="GT53" s="156"/>
      <c r="GU53" s="156"/>
      <c r="GV53" s="156"/>
      <c r="GW53" s="156"/>
      <c r="GX53" s="156"/>
      <c r="GY53" s="156"/>
      <c r="GZ53" s="156"/>
      <c r="HA53" s="156"/>
      <c r="HB53" s="156"/>
      <c r="HC53" s="156"/>
      <c r="HD53" s="156"/>
      <c r="HE53" s="156"/>
      <c r="HF53" s="156"/>
      <c r="HG53" s="156"/>
      <c r="HH53" s="156"/>
      <c r="HI53" s="156"/>
      <c r="HJ53" s="156"/>
      <c r="HK53" s="156"/>
      <c r="HL53" s="156"/>
      <c r="HM53" s="156"/>
      <c r="HN53" s="156"/>
      <c r="HO53" s="156"/>
      <c r="HP53" s="156"/>
      <c r="HQ53" s="156"/>
      <c r="HR53" s="156"/>
      <c r="HS53" s="156"/>
      <c r="HT53" s="156"/>
      <c r="HU53" s="156"/>
      <c r="HV53" s="156"/>
      <c r="HW53" s="156"/>
    </row>
    <row r="54" spans="1:231" x14ac:dyDescent="0.3">
      <c r="A54" s="7">
        <v>255</v>
      </c>
      <c r="B54" s="7">
        <f>COUNTIFS($D$3:D54,D54,$F$3:F54,F54)</f>
        <v>3</v>
      </c>
      <c r="C54" s="14" t="s">
        <v>629</v>
      </c>
      <c r="D54" s="328" t="s">
        <v>630</v>
      </c>
      <c r="E54" s="17" t="s">
        <v>631</v>
      </c>
      <c r="F54" s="330">
        <v>1455220030</v>
      </c>
      <c r="G54" s="11">
        <v>4</v>
      </c>
      <c r="H54" s="17" t="s">
        <v>632</v>
      </c>
      <c r="I54" s="379" t="s">
        <v>633</v>
      </c>
      <c r="J54" s="849" t="s">
        <v>433</v>
      </c>
      <c r="K54" s="11" t="s">
        <v>36</v>
      </c>
      <c r="L54" s="17">
        <v>3</v>
      </c>
      <c r="M54" s="17" t="s">
        <v>493</v>
      </c>
      <c r="N54" s="17" t="s">
        <v>38</v>
      </c>
      <c r="O54" s="11"/>
      <c r="P54" s="17" t="s">
        <v>634</v>
      </c>
      <c r="Q54" s="11"/>
      <c r="R54" s="11"/>
      <c r="S54" s="454" t="s">
        <v>122</v>
      </c>
      <c r="T54" s="453" t="s">
        <v>123</v>
      </c>
      <c r="U54" s="454" t="s">
        <v>124</v>
      </c>
      <c r="V54" s="602" t="s">
        <v>125</v>
      </c>
      <c r="W54" s="454" t="s">
        <v>126</v>
      </c>
      <c r="X54" s="454" t="s">
        <v>124</v>
      </c>
      <c r="Y54" s="454" t="s">
        <v>124</v>
      </c>
      <c r="Z54" s="469"/>
      <c r="AA54" s="476"/>
      <c r="AB54" s="16"/>
      <c r="AC54" s="337">
        <v>56000</v>
      </c>
      <c r="AD54" s="56">
        <v>4200</v>
      </c>
      <c r="AE54" s="56">
        <v>2</v>
      </c>
      <c r="AF54" s="56">
        <v>1100</v>
      </c>
      <c r="AG54" s="504" t="s">
        <v>692</v>
      </c>
      <c r="AH54" s="550"/>
      <c r="AI54" s="7"/>
      <c r="AJ54" s="7"/>
      <c r="AK54" s="7"/>
      <c r="AL54" s="114"/>
      <c r="AM54" s="114"/>
      <c r="AN54" s="114"/>
      <c r="AO54" s="411">
        <v>81.2</v>
      </c>
      <c r="AP54" s="39">
        <v>14.6</v>
      </c>
      <c r="AQ54" s="40">
        <v>2.84</v>
      </c>
      <c r="AR54" s="41">
        <f t="shared" si="19"/>
        <v>98.64</v>
      </c>
      <c r="AS54" s="42">
        <f t="shared" si="20"/>
        <v>5.5616438356164384</v>
      </c>
      <c r="AT54" s="43">
        <f t="shared" si="21"/>
        <v>15.795068493150684</v>
      </c>
      <c r="AU54" s="44">
        <f t="shared" si="22"/>
        <v>4.6559633027522942</v>
      </c>
      <c r="AV54" s="84">
        <v>73.299239999999998</v>
      </c>
      <c r="AW54" s="45">
        <f t="shared" si="23"/>
        <v>90.27</v>
      </c>
      <c r="AX54" s="84">
        <v>3.8407600000000004</v>
      </c>
      <c r="AY54" s="84">
        <v>4.7300000000000004</v>
      </c>
      <c r="AZ54" s="221" t="s">
        <v>121</v>
      </c>
      <c r="BA54" s="84">
        <v>5.34</v>
      </c>
      <c r="BB54" s="298">
        <v>3.9E-2</v>
      </c>
      <c r="BC54" s="87"/>
      <c r="BD54" s="87"/>
      <c r="BE54" s="87"/>
      <c r="BF54" s="87"/>
      <c r="BG54" s="87"/>
      <c r="BH54" s="87"/>
      <c r="BI54" s="298"/>
      <c r="BJ54" s="84">
        <v>41.6</v>
      </c>
      <c r="BK54" s="84">
        <v>59</v>
      </c>
      <c r="BL54" s="195">
        <v>0.70508474576271185</v>
      </c>
      <c r="BM54" s="79">
        <v>0.46</v>
      </c>
      <c r="BN54" s="80">
        <f t="shared" si="30"/>
        <v>0.56650246305418717</v>
      </c>
      <c r="BO54" s="304" t="s">
        <v>121</v>
      </c>
      <c r="BP54" s="84">
        <v>15.4</v>
      </c>
      <c r="BQ54" s="282">
        <v>8.67</v>
      </c>
      <c r="BR54" s="49"/>
      <c r="BS54" s="80">
        <f t="shared" si="28"/>
        <v>43.400000000000006</v>
      </c>
      <c r="BT54" s="80">
        <v>89.1</v>
      </c>
      <c r="BU54" s="305">
        <v>39352</v>
      </c>
      <c r="BV54" s="80">
        <v>10.900000000000006</v>
      </c>
      <c r="BW54" s="80">
        <v>12.5</v>
      </c>
      <c r="BX54" s="80">
        <v>22.8</v>
      </c>
      <c r="BY54" s="80">
        <v>3.32</v>
      </c>
      <c r="BZ54" s="80">
        <v>20.6</v>
      </c>
      <c r="CA54" s="80">
        <v>3.01</v>
      </c>
      <c r="CB54" s="45">
        <v>42.4</v>
      </c>
      <c r="CC54" s="45">
        <v>6.17</v>
      </c>
      <c r="CD54" s="45">
        <v>2.02</v>
      </c>
      <c r="CE54" s="7"/>
      <c r="CF54" s="7"/>
      <c r="CG54" s="7"/>
      <c r="CH54" s="7"/>
      <c r="CI54" s="7"/>
      <c r="CJ54" s="7"/>
      <c r="CK54" s="7"/>
      <c r="CL54" s="45">
        <f t="shared" si="25"/>
        <v>1.1067961165048543</v>
      </c>
      <c r="CM54" s="13"/>
      <c r="CN54" s="13"/>
      <c r="CO54" s="618"/>
      <c r="CP54" s="13"/>
      <c r="CQ54" s="13"/>
      <c r="CR54" s="13"/>
      <c r="CS54" s="13"/>
      <c r="CT54" s="7"/>
      <c r="CU54" s="7"/>
      <c r="CV54" s="121"/>
      <c r="CW54" s="752"/>
      <c r="CX54" s="49"/>
      <c r="CY54" s="49"/>
      <c r="CZ54" s="121">
        <v>5</v>
      </c>
      <c r="DA54" s="9" t="s">
        <v>18</v>
      </c>
      <c r="DB54" s="111" t="s">
        <v>18</v>
      </c>
      <c r="DC54" s="7"/>
      <c r="DD54" s="35"/>
      <c r="DE54" s="11"/>
      <c r="DF54" s="328"/>
      <c r="DG54" s="11"/>
      <c r="DH54" s="11"/>
      <c r="DI54" s="202" t="s">
        <v>294</v>
      </c>
      <c r="DJ54" s="123" t="s">
        <v>692</v>
      </c>
      <c r="DK54" s="9">
        <v>2</v>
      </c>
      <c r="DL54" s="7"/>
      <c r="DM54" s="7"/>
      <c r="DN54" s="7"/>
      <c r="DO54" s="7"/>
      <c r="DP54" s="7"/>
      <c r="DQ54" s="7"/>
      <c r="DR54" s="348">
        <v>15</v>
      </c>
      <c r="DS54" s="349" t="s">
        <v>38</v>
      </c>
      <c r="DT54" s="349" t="s">
        <v>38</v>
      </c>
      <c r="DU54" s="349" t="s">
        <v>38</v>
      </c>
      <c r="DV54" s="349" t="s">
        <v>38</v>
      </c>
      <c r="DW54" s="349" t="s">
        <v>38</v>
      </c>
      <c r="DX54" s="349" t="s">
        <v>38</v>
      </c>
      <c r="DY54" s="349" t="s">
        <v>38</v>
      </c>
      <c r="DZ54" s="349" t="s">
        <v>38</v>
      </c>
      <c r="EA54" s="348">
        <v>0</v>
      </c>
      <c r="EB54" s="9" t="s">
        <v>704</v>
      </c>
      <c r="EC54" s="116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8"/>
      <c r="EP54" s="114"/>
      <c r="EQ54" s="114"/>
      <c r="ER54" s="753" t="s">
        <v>629</v>
      </c>
      <c r="ES54" s="467">
        <v>57</v>
      </c>
      <c r="ET54" s="299">
        <v>476187</v>
      </c>
      <c r="EU54" s="299">
        <v>2</v>
      </c>
      <c r="EV54" s="433">
        <v>16708.315789473683</v>
      </c>
      <c r="EW54" s="468">
        <v>228421</v>
      </c>
      <c r="EX54" s="435">
        <v>8014.7719298245611</v>
      </c>
      <c r="EY54" s="436">
        <v>24044.315789473683</v>
      </c>
      <c r="EZ54" s="657">
        <v>23</v>
      </c>
      <c r="FA54" s="351">
        <v>55959</v>
      </c>
      <c r="FB54" s="351">
        <v>3000</v>
      </c>
      <c r="FC54" s="220"/>
      <c r="FD54" s="658">
        <v>2433</v>
      </c>
      <c r="FE54" s="659">
        <v>7299</v>
      </c>
      <c r="FF54" s="660">
        <v>3.294193148304382</v>
      </c>
      <c r="FG54" s="661"/>
      <c r="FH54" s="754"/>
      <c r="FI54" s="662"/>
      <c r="FJ54" s="452"/>
      <c r="FK54" s="55"/>
      <c r="FL54" s="114"/>
      <c r="FM54" s="157">
        <v>47.968760171949256</v>
      </c>
      <c r="FN54" s="145">
        <f t="shared" si="27"/>
        <v>8.0147719298245619</v>
      </c>
      <c r="FO54" s="114"/>
      <c r="FP54" s="157">
        <v>47.968760171949256</v>
      </c>
      <c r="FQ54" s="145">
        <v>8.0147719298245619</v>
      </c>
      <c r="FR54" s="114"/>
      <c r="FS54" s="114"/>
      <c r="FT54" s="114"/>
      <c r="FU54" s="114"/>
      <c r="FV54" s="114"/>
      <c r="FW54" s="114"/>
      <c r="FX54" s="55"/>
      <c r="FY54" s="152"/>
      <c r="FZ54" s="213"/>
      <c r="GA54" s="11"/>
      <c r="GB54" s="215"/>
      <c r="GC54" s="156"/>
      <c r="GD54" s="156"/>
      <c r="GE54" s="156"/>
      <c r="GF54" s="156"/>
      <c r="GG54" s="156"/>
      <c r="GH54" s="156"/>
      <c r="GI54" s="156"/>
      <c r="GJ54" s="156"/>
      <c r="GK54" s="156"/>
      <c r="GL54" s="156"/>
      <c r="GM54" s="156"/>
      <c r="GN54" s="156"/>
      <c r="GO54" s="156"/>
      <c r="GP54" s="156"/>
      <c r="GQ54" s="156"/>
      <c r="GR54" s="156"/>
      <c r="GS54" s="156"/>
      <c r="GT54" s="156"/>
      <c r="GU54" s="156"/>
      <c r="GV54" s="156"/>
      <c r="GW54" s="156"/>
      <c r="GX54" s="156"/>
      <c r="GY54" s="156"/>
      <c r="GZ54" s="156"/>
      <c r="HA54" s="156"/>
      <c r="HB54" s="156"/>
      <c r="HC54" s="156"/>
      <c r="HD54" s="156"/>
      <c r="HE54" s="156"/>
      <c r="HF54" s="156"/>
      <c r="HG54" s="156"/>
      <c r="HH54" s="156"/>
      <c r="HI54" s="156"/>
      <c r="HJ54" s="156"/>
      <c r="HK54" s="156"/>
      <c r="HL54" s="156"/>
      <c r="HM54" s="156"/>
      <c r="HN54" s="156"/>
      <c r="HO54" s="156"/>
      <c r="HP54" s="156"/>
      <c r="HQ54" s="156"/>
      <c r="HR54" s="156"/>
      <c r="HS54" s="156"/>
      <c r="HT54" s="156"/>
      <c r="HU54" s="156"/>
      <c r="HV54" s="156"/>
      <c r="HW54" s="156"/>
    </row>
    <row r="55" spans="1:231" x14ac:dyDescent="0.3">
      <c r="A55" s="7">
        <v>266</v>
      </c>
      <c r="B55" s="7">
        <f>COUNTIFS($D$3:D55,D55,$F$3:F55,F55)</f>
        <v>1</v>
      </c>
      <c r="C55" s="14">
        <v>9551</v>
      </c>
      <c r="D55" s="328" t="s">
        <v>1436</v>
      </c>
      <c r="E55" s="17" t="s">
        <v>512</v>
      </c>
      <c r="F55" s="330">
        <v>420304141</v>
      </c>
      <c r="G55" s="11">
        <v>76</v>
      </c>
      <c r="H55" s="17" t="s">
        <v>1317</v>
      </c>
      <c r="I55" s="379" t="s">
        <v>1437</v>
      </c>
      <c r="J55" s="380" t="s">
        <v>35</v>
      </c>
      <c r="K55" s="11" t="s">
        <v>36</v>
      </c>
      <c r="L55" s="17">
        <v>5</v>
      </c>
      <c r="M55" s="17">
        <v>3</v>
      </c>
      <c r="N55" s="17" t="s">
        <v>38</v>
      </c>
      <c r="O55" s="11"/>
      <c r="P55" s="17" t="s">
        <v>533</v>
      </c>
      <c r="Q55" s="11"/>
      <c r="R55" s="11"/>
      <c r="S55" s="454" t="s">
        <v>124</v>
      </c>
      <c r="T55" s="453" t="s">
        <v>124</v>
      </c>
      <c r="U55" s="454" t="s">
        <v>124</v>
      </c>
      <c r="V55" s="474" t="s">
        <v>573</v>
      </c>
      <c r="W55" s="474" t="s">
        <v>126</v>
      </c>
      <c r="X55" s="454" t="s">
        <v>124</v>
      </c>
      <c r="Y55" s="454" t="s">
        <v>124</v>
      </c>
      <c r="Z55" s="596"/>
      <c r="AA55" s="920"/>
      <c r="AB55" s="17"/>
      <c r="AC55" s="575">
        <v>22377</v>
      </c>
      <c r="AD55" s="558">
        <v>224</v>
      </c>
      <c r="AE55" s="558" t="s">
        <v>124</v>
      </c>
      <c r="AF55" s="558" t="s">
        <v>124</v>
      </c>
      <c r="AG55" s="930" t="s">
        <v>128</v>
      </c>
      <c r="AH55" s="7"/>
      <c r="AI55" s="7"/>
      <c r="AJ55" s="7"/>
      <c r="AK55" s="7"/>
      <c r="AL55" s="114"/>
      <c r="AM55" s="114"/>
      <c r="AN55" s="114"/>
      <c r="AO55" s="934">
        <v>65.7</v>
      </c>
      <c r="AP55" s="39">
        <v>29.8</v>
      </c>
      <c r="AQ55" s="40">
        <v>1.69</v>
      </c>
      <c r="AR55" s="41">
        <f t="shared" si="19"/>
        <v>97.19</v>
      </c>
      <c r="AS55" s="42">
        <f t="shared" si="20"/>
        <v>2.2046979865771812</v>
      </c>
      <c r="AT55" s="43">
        <f t="shared" si="21"/>
        <v>3.7259395973154361</v>
      </c>
      <c r="AU55" s="44">
        <f t="shared" si="22"/>
        <v>2.086376627500794</v>
      </c>
      <c r="AV55" s="45">
        <v>62.001090000000005</v>
      </c>
      <c r="AW55" s="45">
        <f t="shared" si="23"/>
        <v>94.37</v>
      </c>
      <c r="AX55" s="46">
        <v>0.41391000000000006</v>
      </c>
      <c r="AY55" s="45">
        <v>0.63</v>
      </c>
      <c r="AZ55" s="84" t="s">
        <v>121</v>
      </c>
      <c r="BA55" s="235">
        <v>11.3</v>
      </c>
      <c r="BB55" s="187" t="s">
        <v>121</v>
      </c>
      <c r="BC55" s="67"/>
      <c r="BD55" s="67"/>
      <c r="BE55" s="67"/>
      <c r="BF55" s="67"/>
      <c r="BG55" s="7"/>
      <c r="BH55" s="7"/>
      <c r="BI55" s="536"/>
      <c r="BJ55" s="9">
        <v>42</v>
      </c>
      <c r="BK55" s="9">
        <v>58</v>
      </c>
      <c r="BL55" s="195">
        <v>0.72413793103448276</v>
      </c>
      <c r="BM55" s="79">
        <v>0.9</v>
      </c>
      <c r="BN55" s="80">
        <f t="shared" si="30"/>
        <v>1.3698630136986301</v>
      </c>
      <c r="BO55" s="9" t="s">
        <v>121</v>
      </c>
      <c r="BP55" s="84">
        <v>2.4300000000000002</v>
      </c>
      <c r="BQ55" s="282">
        <v>2.08</v>
      </c>
      <c r="BR55" s="84"/>
      <c r="BS55" s="80">
        <f t="shared" si="28"/>
        <v>44.3</v>
      </c>
      <c r="BT55" s="221" t="s">
        <v>121</v>
      </c>
      <c r="BU55" s="535" t="s">
        <v>121</v>
      </c>
      <c r="BV55" s="221" t="s">
        <v>121</v>
      </c>
      <c r="BW55" s="80">
        <v>29.419999999999998</v>
      </c>
      <c r="BX55" s="84">
        <v>24.3</v>
      </c>
      <c r="BY55" s="84">
        <v>7.26</v>
      </c>
      <c r="BZ55" s="84">
        <v>20</v>
      </c>
      <c r="CA55" s="84">
        <v>5.96</v>
      </c>
      <c r="CB55" s="84">
        <v>54.2</v>
      </c>
      <c r="CC55" s="84">
        <v>16.2</v>
      </c>
      <c r="CD55" s="45" t="s">
        <v>121</v>
      </c>
      <c r="CE55" s="7"/>
      <c r="CF55" s="7"/>
      <c r="CG55" s="7"/>
      <c r="CH55" s="7"/>
      <c r="CI55" s="7"/>
      <c r="CJ55" s="7"/>
      <c r="CK55" s="7"/>
      <c r="CL55" s="45">
        <f t="shared" si="25"/>
        <v>1.2150000000000001</v>
      </c>
      <c r="CM55" s="13"/>
      <c r="CN55" s="13"/>
      <c r="CO55" s="618"/>
      <c r="CP55" s="13"/>
      <c r="CQ55" s="13"/>
      <c r="CR55" s="13"/>
      <c r="CS55" s="13"/>
      <c r="CT55" s="7"/>
      <c r="CU55" s="7"/>
      <c r="CV55" s="121"/>
      <c r="CW55" s="752"/>
      <c r="CX55" s="49"/>
      <c r="CY55" s="49"/>
      <c r="CZ55" s="121">
        <v>4</v>
      </c>
      <c r="DA55" s="9" t="s">
        <v>884</v>
      </c>
      <c r="DB55" s="111" t="s">
        <v>295</v>
      </c>
      <c r="DC55" s="7"/>
      <c r="DD55" s="35"/>
      <c r="DE55" s="11"/>
      <c r="DF55" s="328"/>
      <c r="DG55" s="11"/>
      <c r="DH55" s="11"/>
      <c r="DI55" s="10" t="s">
        <v>297</v>
      </c>
      <c r="DJ55" s="490" t="s">
        <v>128</v>
      </c>
      <c r="DK55" s="245">
        <v>2</v>
      </c>
      <c r="DL55" s="894" t="s">
        <v>1437</v>
      </c>
      <c r="DM55" s="49"/>
      <c r="DN55" s="116">
        <v>0</v>
      </c>
      <c r="DO55" s="116">
        <v>0</v>
      </c>
      <c r="DP55" s="124" t="s">
        <v>38</v>
      </c>
      <c r="DQ55" s="124" t="s">
        <v>38</v>
      </c>
      <c r="DR55" s="11">
        <v>0.6</v>
      </c>
      <c r="DS55" s="11" t="s">
        <v>38</v>
      </c>
      <c r="DT55" s="11">
        <v>387</v>
      </c>
      <c r="DU55" s="11">
        <v>16.5</v>
      </c>
      <c r="DV55" s="11">
        <v>83.5</v>
      </c>
      <c r="DW55" s="11" t="s">
        <v>38</v>
      </c>
      <c r="DX55" s="11" t="s">
        <v>38</v>
      </c>
      <c r="DY55" s="11" t="s">
        <v>38</v>
      </c>
      <c r="DZ55" s="11" t="s">
        <v>38</v>
      </c>
      <c r="EA55" s="11" t="s">
        <v>38</v>
      </c>
      <c r="EB55" s="7"/>
      <c r="EC55" s="116"/>
      <c r="ED55" s="9">
        <v>5</v>
      </c>
      <c r="EE55" s="9">
        <v>3</v>
      </c>
      <c r="EF55" s="7">
        <v>10</v>
      </c>
      <c r="EG55" s="7">
        <v>2</v>
      </c>
      <c r="EH55" s="7">
        <v>1</v>
      </c>
      <c r="EI55" s="7">
        <v>185</v>
      </c>
      <c r="EJ55" s="7">
        <v>113</v>
      </c>
      <c r="EK55" s="115">
        <v>33.016800584368156</v>
      </c>
      <c r="EL55" s="116">
        <v>1</v>
      </c>
      <c r="EM55" s="7" t="s">
        <v>38</v>
      </c>
      <c r="EN55" s="116">
        <v>3</v>
      </c>
      <c r="EO55" s="116" t="s">
        <v>38</v>
      </c>
      <c r="EP55" s="586" t="s">
        <v>38</v>
      </c>
      <c r="EQ55" s="114"/>
      <c r="ER55" s="753">
        <v>9551</v>
      </c>
      <c r="ES55" s="953">
        <v>55</v>
      </c>
      <c r="ET55" s="920">
        <v>15467</v>
      </c>
      <c r="EU55" s="920">
        <v>2</v>
      </c>
      <c r="EV55" s="956">
        <f t="shared" ref="EV55:EV81" si="31">ET55/ES55*EU55</f>
        <v>562.43636363636358</v>
      </c>
      <c r="EW55" s="920">
        <v>4684</v>
      </c>
      <c r="EX55" s="507">
        <f t="shared" ref="EX55:EX81" si="32">EW55/ES55*EU55</f>
        <v>170.32727272727271</v>
      </c>
      <c r="EY55" s="959">
        <f t="shared" ref="EY55:EY71" si="33">L55*EX55</f>
        <v>851.63636363636351</v>
      </c>
      <c r="EZ55" s="962">
        <v>30</v>
      </c>
      <c r="FA55" s="963">
        <v>22377</v>
      </c>
      <c r="FB55" s="963">
        <v>400</v>
      </c>
      <c r="FC55" s="557"/>
      <c r="FD55" s="965">
        <f>FA55/EZ55</f>
        <v>745.9</v>
      </c>
      <c r="FE55" s="965">
        <f>FB55*FD55/1000</f>
        <v>298.36</v>
      </c>
      <c r="FF55" s="970">
        <f>EY55/FE55</f>
        <v>2.8543918877743781</v>
      </c>
      <c r="FG55" s="716"/>
      <c r="FH55" s="553"/>
      <c r="FI55" s="662"/>
      <c r="FJ55" s="215"/>
      <c r="FK55" s="557"/>
      <c r="FL55" s="114"/>
      <c r="FM55" s="157">
        <f t="shared" ref="FM55:FM86" si="34">EW55*100/ET55</f>
        <v>30.283830089868754</v>
      </c>
      <c r="FN55" s="145">
        <f t="shared" si="27"/>
        <v>0.17032727272727272</v>
      </c>
      <c r="FO55" s="114"/>
      <c r="FP55" s="157">
        <v>30.283830089868754</v>
      </c>
      <c r="FQ55" s="145">
        <v>0.17032727272727272</v>
      </c>
      <c r="FR55" s="147">
        <f t="shared" ref="FR55:FR68" si="35">DT55/EX55</f>
        <v>2.2720964987190437</v>
      </c>
      <c r="FS55" s="49"/>
      <c r="FT55" s="112"/>
      <c r="FU55" s="49"/>
      <c r="FV55" s="112"/>
      <c r="FW55" s="112"/>
      <c r="FX55" s="262"/>
      <c r="FY55" s="152"/>
      <c r="FZ55" s="263"/>
      <c r="GA55" s="163"/>
      <c r="GB55" s="264"/>
      <c r="GC55" s="156"/>
      <c r="GD55" s="156"/>
      <c r="GE55" s="156"/>
      <c r="GF55" s="156"/>
      <c r="GG55" s="156"/>
      <c r="GH55" s="156"/>
      <c r="GI55" s="156"/>
      <c r="GJ55" s="156"/>
      <c r="GK55" s="156"/>
      <c r="GL55" s="156"/>
      <c r="GM55" s="156"/>
      <c r="GN55" s="156"/>
      <c r="GO55" s="156"/>
      <c r="GP55" s="156"/>
      <c r="GQ55" s="156"/>
      <c r="GR55" s="156"/>
      <c r="GS55" s="156"/>
      <c r="GT55" s="156"/>
      <c r="GU55" s="156"/>
      <c r="GV55" s="156"/>
      <c r="GW55" s="156"/>
      <c r="GX55" s="156"/>
      <c r="GY55" s="156"/>
      <c r="GZ55" s="156"/>
      <c r="HA55" s="156"/>
      <c r="HB55" s="156"/>
      <c r="HC55" s="156"/>
      <c r="HD55" s="156"/>
      <c r="HE55" s="156"/>
      <c r="HF55" s="156"/>
      <c r="HG55" s="156"/>
      <c r="HH55" s="156"/>
      <c r="HI55" s="156"/>
      <c r="HJ55" s="156"/>
      <c r="HK55" s="156"/>
      <c r="HL55" s="156"/>
      <c r="HM55" s="156"/>
      <c r="HN55" s="156"/>
      <c r="HO55" s="156"/>
      <c r="HP55" s="156"/>
      <c r="HQ55" s="156"/>
      <c r="HR55" s="156"/>
      <c r="HS55" s="156"/>
      <c r="HT55" s="156"/>
      <c r="HU55" s="156"/>
      <c r="HV55" s="156"/>
      <c r="HW55" s="156"/>
    </row>
    <row r="56" spans="1:231" x14ac:dyDescent="0.3">
      <c r="A56" s="7">
        <v>272</v>
      </c>
      <c r="B56" s="7">
        <f>COUNTIFS($D$3:D56,D56,$F$3:F56,F56)</f>
        <v>1</v>
      </c>
      <c r="C56" s="14">
        <v>9563</v>
      </c>
      <c r="D56" s="223" t="s">
        <v>529</v>
      </c>
      <c r="E56" s="275" t="s">
        <v>530</v>
      </c>
      <c r="F56" s="275">
        <v>475517152</v>
      </c>
      <c r="G56" s="275">
        <v>71</v>
      </c>
      <c r="H56" s="275" t="s">
        <v>531</v>
      </c>
      <c r="I56" s="910" t="s">
        <v>532</v>
      </c>
      <c r="J56" s="911" t="s">
        <v>35</v>
      </c>
      <c r="K56" s="275" t="s">
        <v>36</v>
      </c>
      <c r="L56" s="275">
        <v>10</v>
      </c>
      <c r="M56" s="275">
        <v>3</v>
      </c>
      <c r="N56" s="275" t="s">
        <v>38</v>
      </c>
      <c r="O56" s="183"/>
      <c r="P56" s="275" t="s">
        <v>533</v>
      </c>
      <c r="Q56" s="183"/>
      <c r="R56" s="183"/>
      <c r="S56" s="912" t="s">
        <v>122</v>
      </c>
      <c r="T56" s="913" t="s">
        <v>123</v>
      </c>
      <c r="U56" s="912" t="s">
        <v>124</v>
      </c>
      <c r="V56" s="914" t="s">
        <v>125</v>
      </c>
      <c r="W56" s="912" t="s">
        <v>126</v>
      </c>
      <c r="X56" s="912" t="s">
        <v>124</v>
      </c>
      <c r="Y56" s="912" t="s">
        <v>124</v>
      </c>
      <c r="Z56" s="918"/>
      <c r="AA56" s="922"/>
      <c r="AB56" s="275"/>
      <c r="AC56" s="588">
        <v>32155</v>
      </c>
      <c r="AD56" s="588">
        <v>804</v>
      </c>
      <c r="AE56" s="588" t="s">
        <v>569</v>
      </c>
      <c r="AF56" s="588" t="s">
        <v>569</v>
      </c>
      <c r="AG56" s="930" t="s">
        <v>444</v>
      </c>
      <c r="AH56" s="7"/>
      <c r="AI56" s="7"/>
      <c r="AJ56" s="7"/>
      <c r="AK56" s="7"/>
      <c r="AL56" s="114"/>
      <c r="AM56" s="114"/>
      <c r="AN56" s="114"/>
      <c r="AO56" s="934">
        <v>85.2</v>
      </c>
      <c r="AP56" s="39">
        <v>11.7</v>
      </c>
      <c r="AQ56" s="40">
        <v>2.34</v>
      </c>
      <c r="AR56" s="41">
        <f t="shared" si="19"/>
        <v>99.240000000000009</v>
      </c>
      <c r="AS56" s="42">
        <f t="shared" si="20"/>
        <v>7.2820512820512828</v>
      </c>
      <c r="AT56" s="43">
        <f t="shared" si="21"/>
        <v>17.04</v>
      </c>
      <c r="AU56" s="44">
        <f t="shared" si="22"/>
        <v>6.068376068376069</v>
      </c>
      <c r="AV56" s="45">
        <v>79.159319999999994</v>
      </c>
      <c r="AW56" s="45">
        <f t="shared" si="23"/>
        <v>92.91</v>
      </c>
      <c r="AX56" s="46">
        <v>1.7806799999999998</v>
      </c>
      <c r="AY56" s="84">
        <v>2.09</v>
      </c>
      <c r="AZ56" s="221" t="s">
        <v>121</v>
      </c>
      <c r="BA56" s="84">
        <v>10.9</v>
      </c>
      <c r="BB56" s="298">
        <v>8.4000000000000005E-2</v>
      </c>
      <c r="BC56" s="87"/>
      <c r="BD56" s="87"/>
      <c r="BE56" s="87"/>
      <c r="BF56" s="87"/>
      <c r="BG56" s="87"/>
      <c r="BH56" s="87"/>
      <c r="BI56" s="298"/>
      <c r="BJ56" s="84">
        <v>52.9</v>
      </c>
      <c r="BK56" s="84">
        <v>47.6</v>
      </c>
      <c r="BL56" s="195">
        <v>1.1113445378151259</v>
      </c>
      <c r="BM56" s="79">
        <v>0.3</v>
      </c>
      <c r="BN56" s="80">
        <f t="shared" si="30"/>
        <v>0.352112676056338</v>
      </c>
      <c r="BO56" s="304" t="s">
        <v>121</v>
      </c>
      <c r="BP56" s="84">
        <v>19</v>
      </c>
      <c r="BQ56" s="282">
        <v>33.799999999999997</v>
      </c>
      <c r="BR56" s="49"/>
      <c r="BS56" s="80">
        <f t="shared" si="28"/>
        <v>27.799999999999997</v>
      </c>
      <c r="BT56" s="80">
        <v>85.1</v>
      </c>
      <c r="BU56" s="305">
        <v>32143</v>
      </c>
      <c r="BV56" s="80">
        <v>14.900000000000006</v>
      </c>
      <c r="BW56" s="561">
        <v>9.82</v>
      </c>
      <c r="BX56" s="80">
        <v>14.2</v>
      </c>
      <c r="BY56" s="80">
        <v>1.66</v>
      </c>
      <c r="BZ56" s="80">
        <v>13.6</v>
      </c>
      <c r="CA56" s="80">
        <v>1.58</v>
      </c>
      <c r="CB56" s="45">
        <v>56.3</v>
      </c>
      <c r="CC56" s="45">
        <v>6.58</v>
      </c>
      <c r="CD56" s="45">
        <v>0.71</v>
      </c>
      <c r="CE56" s="7"/>
      <c r="CF56" s="7"/>
      <c r="CG56" s="7"/>
      <c r="CH56" s="7"/>
      <c r="CI56" s="7"/>
      <c r="CJ56" s="7"/>
      <c r="CK56" s="7"/>
      <c r="CL56" s="45">
        <f t="shared" si="25"/>
        <v>1.0441176470588236</v>
      </c>
      <c r="CM56" s="13"/>
      <c r="CN56" s="13"/>
      <c r="CO56" s="618"/>
      <c r="CP56" s="13"/>
      <c r="CQ56" s="13"/>
      <c r="CR56" s="13"/>
      <c r="CS56" s="13"/>
      <c r="CT56" s="7"/>
      <c r="CU56" s="7"/>
      <c r="CV56" s="121"/>
      <c r="CW56" s="752"/>
      <c r="CX56" s="49"/>
      <c r="CY56" s="49"/>
      <c r="CZ56" s="35"/>
      <c r="DA56" s="9" t="s">
        <v>18</v>
      </c>
      <c r="DB56" s="111" t="s">
        <v>18</v>
      </c>
      <c r="DC56" s="7"/>
      <c r="DD56" s="35"/>
      <c r="DE56" s="11"/>
      <c r="DF56" s="328"/>
      <c r="DG56" s="11"/>
      <c r="DH56" s="11"/>
      <c r="DI56" s="202" t="s">
        <v>294</v>
      </c>
      <c r="DJ56" s="123" t="s">
        <v>444</v>
      </c>
      <c r="DK56" s="9">
        <v>2</v>
      </c>
      <c r="DL56" s="7"/>
      <c r="DM56" s="7"/>
      <c r="DN56" s="7"/>
      <c r="DO56" s="7"/>
      <c r="DP56" s="7"/>
      <c r="DQ56" s="7"/>
      <c r="DR56" s="11" t="s">
        <v>38</v>
      </c>
      <c r="DS56" s="11" t="s">
        <v>38</v>
      </c>
      <c r="DT56" s="11">
        <v>752</v>
      </c>
      <c r="DU56" s="11">
        <v>8.6</v>
      </c>
      <c r="DV56" s="11">
        <v>91.4</v>
      </c>
      <c r="DW56" s="11" t="s">
        <v>38</v>
      </c>
      <c r="DX56" s="11" t="s">
        <v>38</v>
      </c>
      <c r="DY56" s="11" t="s">
        <v>38</v>
      </c>
      <c r="DZ56" s="11" t="s">
        <v>38</v>
      </c>
      <c r="EA56" s="11">
        <v>0</v>
      </c>
      <c r="EB56" s="7"/>
      <c r="EC56" s="116"/>
      <c r="ED56" s="247">
        <v>10</v>
      </c>
      <c r="EE56" s="247">
        <v>3</v>
      </c>
      <c r="EF56" s="7"/>
      <c r="EG56" s="7"/>
      <c r="EH56" s="7"/>
      <c r="EI56" s="7"/>
      <c r="EJ56" s="7"/>
      <c r="EK56" s="116"/>
      <c r="EL56" s="116"/>
      <c r="EM56" s="7"/>
      <c r="EN56" s="116"/>
      <c r="EO56" s="116"/>
      <c r="EP56" s="586"/>
      <c r="EQ56" s="114"/>
      <c r="ER56" s="753">
        <v>9563</v>
      </c>
      <c r="ES56" s="953">
        <v>59</v>
      </c>
      <c r="ET56" s="920">
        <v>24983</v>
      </c>
      <c r="EU56" s="920">
        <v>2</v>
      </c>
      <c r="EV56" s="956">
        <f t="shared" si="31"/>
        <v>846.88135593220341</v>
      </c>
      <c r="EW56" s="920">
        <v>16245</v>
      </c>
      <c r="EX56" s="507">
        <f t="shared" si="32"/>
        <v>550.67796610169489</v>
      </c>
      <c r="EY56" s="959">
        <f t="shared" si="33"/>
        <v>5506.7796610169489</v>
      </c>
      <c r="EZ56" s="962">
        <v>28</v>
      </c>
      <c r="FA56" s="963">
        <v>33300</v>
      </c>
      <c r="FB56" s="585">
        <v>1000</v>
      </c>
      <c r="FC56" s="557"/>
      <c r="FD56" s="965">
        <f>FA56/EZ56</f>
        <v>1189.2857142857142</v>
      </c>
      <c r="FE56" s="965">
        <f>FB56*FD56/1000</f>
        <v>1189.2857142857142</v>
      </c>
      <c r="FF56" s="970">
        <f>EY56/FE56</f>
        <v>4.6303252404947317</v>
      </c>
      <c r="FG56" s="716"/>
      <c r="FH56" s="553"/>
      <c r="FI56" s="662"/>
      <c r="FJ56" s="215"/>
      <c r="FK56" s="557"/>
      <c r="FL56" s="114"/>
      <c r="FM56" s="157">
        <f t="shared" si="34"/>
        <v>65.024216467197689</v>
      </c>
      <c r="FN56" s="145">
        <f t="shared" si="27"/>
        <v>0.55067796610169484</v>
      </c>
      <c r="FO56" s="114"/>
      <c r="FP56" s="157">
        <v>65.024216467197689</v>
      </c>
      <c r="FQ56" s="145">
        <v>0.55067796610169484</v>
      </c>
      <c r="FR56" s="147">
        <f t="shared" si="35"/>
        <v>1.3655894121268084</v>
      </c>
      <c r="FS56" s="114"/>
      <c r="FT56" s="114"/>
      <c r="FU56" s="114"/>
      <c r="FV56" s="114"/>
      <c r="FW56" s="114"/>
      <c r="FX56" s="55"/>
      <c r="FY56" s="152"/>
      <c r="FZ56" s="213"/>
      <c r="GA56" s="11"/>
      <c r="GB56" s="215"/>
      <c r="GC56" s="156"/>
      <c r="GD56" s="156"/>
      <c r="GE56" s="156"/>
      <c r="GF56" s="156"/>
      <c r="GG56" s="156"/>
      <c r="GH56" s="156"/>
      <c r="GI56" s="156"/>
      <c r="GJ56" s="156"/>
      <c r="GK56" s="156"/>
      <c r="GL56" s="156"/>
      <c r="GM56" s="156"/>
      <c r="GN56" s="156"/>
      <c r="GO56" s="156"/>
      <c r="GP56" s="156"/>
      <c r="GQ56" s="156"/>
      <c r="GR56" s="156"/>
      <c r="GS56" s="156"/>
      <c r="GT56" s="156"/>
      <c r="GU56" s="156"/>
      <c r="GV56" s="156"/>
      <c r="GW56" s="156"/>
      <c r="GX56" s="156"/>
      <c r="GY56" s="156"/>
      <c r="GZ56" s="156"/>
      <c r="HA56" s="156"/>
      <c r="HB56" s="156"/>
      <c r="HC56" s="156"/>
      <c r="HD56" s="156"/>
      <c r="HE56" s="156"/>
      <c r="HF56" s="156"/>
      <c r="HG56" s="156"/>
      <c r="HH56" s="156"/>
      <c r="HI56" s="156"/>
      <c r="HJ56" s="156"/>
      <c r="HK56" s="156"/>
      <c r="HL56" s="156"/>
      <c r="HM56" s="156"/>
      <c r="HN56" s="156"/>
      <c r="HO56" s="156"/>
      <c r="HP56" s="156"/>
      <c r="HQ56" s="156"/>
      <c r="HR56" s="156"/>
      <c r="HS56" s="156"/>
      <c r="HT56" s="156"/>
      <c r="HU56" s="156"/>
      <c r="HV56" s="156"/>
      <c r="HW56" s="156"/>
    </row>
    <row r="57" spans="1:231" x14ac:dyDescent="0.3">
      <c r="A57" s="7">
        <v>304</v>
      </c>
      <c r="B57" s="7">
        <f>COUNTIFS($D$3:D57,D57,$F$3:F57,F57)</f>
        <v>1</v>
      </c>
      <c r="C57" s="14">
        <v>9819</v>
      </c>
      <c r="D57" s="328" t="s">
        <v>1234</v>
      </c>
      <c r="E57" s="17" t="s">
        <v>1235</v>
      </c>
      <c r="F57" s="17">
        <v>6407210733</v>
      </c>
      <c r="G57" s="11">
        <f>LEFT(H57,4)-CONCATENATE(19,LEFT(F57,2))</f>
        <v>54</v>
      </c>
      <c r="H57" s="17" t="s">
        <v>1559</v>
      </c>
      <c r="I57" s="470" t="s">
        <v>511</v>
      </c>
      <c r="J57" s="380" t="s">
        <v>35</v>
      </c>
      <c r="K57" s="17" t="s">
        <v>36</v>
      </c>
      <c r="L57" s="11">
        <v>4</v>
      </c>
      <c r="M57" s="17" t="s">
        <v>37</v>
      </c>
      <c r="N57" s="17" t="s">
        <v>38</v>
      </c>
      <c r="O57" s="11"/>
      <c r="P57" s="11" t="s">
        <v>854</v>
      </c>
      <c r="Q57" s="11"/>
      <c r="R57" s="11"/>
      <c r="S57" s="454" t="s">
        <v>124</v>
      </c>
      <c r="T57" s="454" t="s">
        <v>124</v>
      </c>
      <c r="U57" s="454" t="s">
        <v>124</v>
      </c>
      <c r="V57" s="474" t="s">
        <v>573</v>
      </c>
      <c r="W57" s="454" t="s">
        <v>124</v>
      </c>
      <c r="X57" s="476" t="s">
        <v>124</v>
      </c>
      <c r="Y57" s="476" t="s">
        <v>124</v>
      </c>
      <c r="Z57" s="455"/>
      <c r="AA57" s="11"/>
      <c r="AB57" s="55"/>
      <c r="AC57" s="361"/>
      <c r="AD57" s="755"/>
      <c r="AE57" s="361" t="s">
        <v>124</v>
      </c>
      <c r="AF57" s="361" t="s">
        <v>124</v>
      </c>
      <c r="AG57" s="504" t="s">
        <v>128</v>
      </c>
      <c r="AH57" s="123"/>
      <c r="AI57" s="7"/>
      <c r="AJ57" s="7"/>
      <c r="AK57" s="114"/>
      <c r="AL57" s="114"/>
      <c r="AM57" s="114"/>
      <c r="AN57" s="114"/>
      <c r="AO57" s="934">
        <v>60</v>
      </c>
      <c r="AP57" s="39">
        <v>28.1</v>
      </c>
      <c r="AQ57" s="40">
        <v>6.9</v>
      </c>
      <c r="AR57" s="41">
        <f t="shared" si="19"/>
        <v>95</v>
      </c>
      <c r="AS57" s="42">
        <f t="shared" si="20"/>
        <v>2.1352313167259784</v>
      </c>
      <c r="AT57" s="43">
        <f t="shared" si="21"/>
        <v>14.733096085409253</v>
      </c>
      <c r="AU57" s="44">
        <f t="shared" si="22"/>
        <v>1.7142857142857142</v>
      </c>
      <c r="AV57" s="521">
        <v>56.16</v>
      </c>
      <c r="AW57" s="45">
        <f t="shared" si="23"/>
        <v>93.6</v>
      </c>
      <c r="AX57" s="46">
        <v>0.84</v>
      </c>
      <c r="AY57" s="62">
        <v>1.4</v>
      </c>
      <c r="AZ57" s="477" t="s">
        <v>121</v>
      </c>
      <c r="BA57" s="64">
        <v>27</v>
      </c>
      <c r="BB57" s="298" t="s">
        <v>121</v>
      </c>
      <c r="BC57" s="522"/>
      <c r="BD57" s="67"/>
      <c r="BE57" s="67"/>
      <c r="BF57" s="67"/>
      <c r="BG57" s="67"/>
      <c r="BH57" s="67"/>
      <c r="BI57" s="48"/>
      <c r="BJ57" s="7">
        <v>56.7</v>
      </c>
      <c r="BK57" s="84">
        <v>43.3</v>
      </c>
      <c r="BL57" s="195">
        <f t="shared" ref="BL57:BL88" si="36">BJ57/BK57</f>
        <v>1.3094688221709008</v>
      </c>
      <c r="BM57" s="79" t="s">
        <v>121</v>
      </c>
      <c r="BN57" s="7" t="s">
        <v>121</v>
      </c>
      <c r="BO57" s="304" t="s">
        <v>121</v>
      </c>
      <c r="BP57" s="7">
        <v>6.6</v>
      </c>
      <c r="BQ57" s="523">
        <v>7.7</v>
      </c>
      <c r="BR57" s="49"/>
      <c r="BS57" s="80">
        <f t="shared" si="28"/>
        <v>47.8</v>
      </c>
      <c r="BT57" s="49" t="s">
        <v>121</v>
      </c>
      <c r="BU57" s="86" t="s">
        <v>121</v>
      </c>
      <c r="BV57" s="80" t="s">
        <v>121</v>
      </c>
      <c r="BW57" s="561">
        <f t="shared" ref="BW57:BW88" si="37">BY57+CA57+CC57</f>
        <v>27.799999999999997</v>
      </c>
      <c r="BX57" s="49">
        <v>19</v>
      </c>
      <c r="BY57" s="49">
        <v>5.3</v>
      </c>
      <c r="BZ57" s="49">
        <v>28.8</v>
      </c>
      <c r="CA57" s="49">
        <v>8.1</v>
      </c>
      <c r="CB57" s="49">
        <v>51.4</v>
      </c>
      <c r="CC57" s="49">
        <v>14.4</v>
      </c>
      <c r="CD57" s="9" t="s">
        <v>121</v>
      </c>
      <c r="CE57" s="7"/>
      <c r="CF57" s="7"/>
      <c r="CG57" s="7"/>
      <c r="CH57" s="7"/>
      <c r="CI57" s="7"/>
      <c r="CJ57" s="7"/>
      <c r="CK57" s="7"/>
      <c r="CL57" s="45">
        <f t="shared" si="25"/>
        <v>0.65972222222222221</v>
      </c>
      <c r="CM57" s="7"/>
      <c r="CN57" s="13"/>
      <c r="CO57" s="618"/>
      <c r="CP57" s="13"/>
      <c r="CQ57" s="13"/>
      <c r="CR57" s="13"/>
      <c r="CS57" s="13"/>
      <c r="CT57" s="13"/>
      <c r="CU57" s="13"/>
      <c r="CV57" s="7"/>
      <c r="CW57" s="36"/>
      <c r="CX57" s="121"/>
      <c r="CY57" s="121"/>
      <c r="CZ57" s="121">
        <v>3</v>
      </c>
      <c r="DA57" s="9" t="s">
        <v>884</v>
      </c>
      <c r="DB57" s="111" t="s">
        <v>295</v>
      </c>
      <c r="DC57" s="7"/>
      <c r="DD57" s="35"/>
      <c r="DE57" s="11"/>
      <c r="DF57" s="11"/>
      <c r="DG57" s="11"/>
      <c r="DH57" s="328"/>
      <c r="DI57" s="243" t="s">
        <v>297</v>
      </c>
      <c r="DJ57" s="123" t="s">
        <v>128</v>
      </c>
      <c r="DK57" s="9">
        <v>2</v>
      </c>
      <c r="DL57" s="7"/>
      <c r="DM57" s="7"/>
      <c r="DN57" s="7"/>
      <c r="DO57" s="7"/>
      <c r="DP57" s="7"/>
      <c r="DQ57" s="7"/>
      <c r="DR57" s="11" t="s">
        <v>38</v>
      </c>
      <c r="DS57" s="11" t="s">
        <v>38</v>
      </c>
      <c r="DT57" s="11">
        <v>319</v>
      </c>
      <c r="DU57" s="11">
        <v>45.1</v>
      </c>
      <c r="DV57" s="11">
        <v>54.9</v>
      </c>
      <c r="DW57" s="11">
        <v>1</v>
      </c>
      <c r="DX57" s="11" t="s">
        <v>38</v>
      </c>
      <c r="DY57" s="11" t="s">
        <v>38</v>
      </c>
      <c r="DZ57" s="11">
        <v>2.64</v>
      </c>
      <c r="EA57" s="11">
        <v>0</v>
      </c>
      <c r="EB57" s="7"/>
      <c r="EC57" s="116"/>
      <c r="ED57" s="125"/>
      <c r="EE57" s="125"/>
      <c r="EF57" s="7"/>
      <c r="EG57" s="7"/>
      <c r="EH57" s="7"/>
      <c r="EI57" s="7"/>
      <c r="EJ57" s="7"/>
      <c r="EK57" s="116"/>
      <c r="EL57" s="116"/>
      <c r="EM57" s="7"/>
      <c r="EN57" s="116"/>
      <c r="EO57" s="116"/>
      <c r="EP57" s="586"/>
      <c r="EQ57" s="7"/>
      <c r="ER57" s="492">
        <v>9819</v>
      </c>
      <c r="ES57" s="493">
        <v>42</v>
      </c>
      <c r="ET57" s="476">
        <v>8154</v>
      </c>
      <c r="EU57" s="476">
        <v>2</v>
      </c>
      <c r="EV57" s="494">
        <f t="shared" si="31"/>
        <v>388.28571428571428</v>
      </c>
      <c r="EW57" s="495">
        <v>942</v>
      </c>
      <c r="EX57" s="496">
        <f t="shared" si="32"/>
        <v>44.857142857142854</v>
      </c>
      <c r="EY57" s="489">
        <f t="shared" si="33"/>
        <v>179.42857142857142</v>
      </c>
      <c r="EZ57" s="689" t="s">
        <v>121</v>
      </c>
      <c r="FA57" s="628" t="s">
        <v>121</v>
      </c>
      <c r="FB57" s="628">
        <v>100</v>
      </c>
      <c r="FC57" s="55"/>
      <c r="FD57" s="629" t="s">
        <v>121</v>
      </c>
      <c r="FE57" s="630" t="s">
        <v>121</v>
      </c>
      <c r="FF57" s="631" t="s">
        <v>121</v>
      </c>
      <c r="FG57" s="610"/>
      <c r="FH57" s="615"/>
      <c r="FI57" s="694"/>
      <c r="FJ57" s="677"/>
      <c r="FK57" s="55"/>
      <c r="FL57" s="7"/>
      <c r="FM57" s="157">
        <f t="shared" si="34"/>
        <v>11.552612214863871</v>
      </c>
      <c r="FN57" s="145">
        <f t="shared" si="27"/>
        <v>4.4857142857142852E-2</v>
      </c>
      <c r="FO57" s="114"/>
      <c r="FP57" s="157">
        <v>11.552612214863871</v>
      </c>
      <c r="FQ57" s="145">
        <v>4.4857142857142852E-2</v>
      </c>
      <c r="FR57" s="147">
        <f t="shared" si="35"/>
        <v>7.111464968152867</v>
      </c>
      <c r="FS57" s="114"/>
      <c r="FT57" s="114"/>
      <c r="FU57" s="114"/>
      <c r="FV57" s="114"/>
      <c r="FW57" s="114"/>
      <c r="FX57" s="55"/>
      <c r="FY57" s="152"/>
      <c r="FZ57" s="213"/>
      <c r="GA57" s="218">
        <v>1</v>
      </c>
      <c r="GB57" s="215"/>
      <c r="GC57" s="156"/>
      <c r="GD57" s="156"/>
      <c r="GE57" s="156"/>
      <c r="GF57" s="156"/>
      <c r="GG57" s="156"/>
      <c r="GH57" s="156"/>
      <c r="GI57" s="156"/>
      <c r="GJ57" s="156"/>
      <c r="GK57" s="156"/>
      <c r="GL57" s="156"/>
      <c r="GM57" s="156"/>
      <c r="GN57" s="156"/>
      <c r="GO57" s="156"/>
      <c r="GP57" s="156"/>
      <c r="GQ57" s="156"/>
      <c r="GR57" s="156"/>
      <c r="GS57" s="156"/>
      <c r="GT57" s="156"/>
      <c r="GU57" s="156"/>
      <c r="GV57" s="156"/>
      <c r="GW57" s="156"/>
      <c r="GX57" s="156"/>
      <c r="GY57" s="156"/>
      <c r="GZ57" s="156"/>
      <c r="HA57" s="156"/>
      <c r="HB57" s="156"/>
      <c r="HC57" s="156"/>
      <c r="HD57" s="156"/>
      <c r="HE57" s="156"/>
      <c r="HF57" s="156"/>
      <c r="HG57" s="156"/>
      <c r="HH57" s="156"/>
      <c r="HI57" s="156"/>
      <c r="HJ57" s="156"/>
      <c r="HK57" s="156"/>
      <c r="HL57" s="156"/>
      <c r="HM57" s="156"/>
      <c r="HN57" s="156"/>
      <c r="HO57" s="156"/>
      <c r="HP57" s="156"/>
      <c r="HQ57" s="156"/>
      <c r="HR57" s="156"/>
      <c r="HS57" s="156"/>
      <c r="HT57" s="156"/>
      <c r="HU57" s="156"/>
      <c r="HV57" s="156"/>
      <c r="HW57" s="156"/>
    </row>
    <row r="58" spans="1:231" x14ac:dyDescent="0.3">
      <c r="A58" s="7">
        <v>309</v>
      </c>
      <c r="B58" s="7">
        <f>COUNTIFS($D$3:D58,D58,$F$3:F58,F58)</f>
        <v>1</v>
      </c>
      <c r="C58" s="14">
        <v>9833</v>
      </c>
      <c r="D58" s="328" t="s">
        <v>1484</v>
      </c>
      <c r="E58" s="17" t="s">
        <v>616</v>
      </c>
      <c r="F58" s="17">
        <v>6006072050</v>
      </c>
      <c r="G58" s="11">
        <f>LEFT(H58,4)-CONCATENATE(19,LEFT(F58,2))</f>
        <v>58</v>
      </c>
      <c r="H58" s="17" t="s">
        <v>1485</v>
      </c>
      <c r="I58" s="470" t="s">
        <v>1486</v>
      </c>
      <c r="J58" s="380" t="s">
        <v>35</v>
      </c>
      <c r="K58" s="17" t="s">
        <v>36</v>
      </c>
      <c r="L58" s="11">
        <v>9</v>
      </c>
      <c r="M58" s="11" t="s">
        <v>554</v>
      </c>
      <c r="N58" s="11" t="s">
        <v>38</v>
      </c>
      <c r="O58" s="11"/>
      <c r="P58" s="11" t="s">
        <v>854</v>
      </c>
      <c r="Q58" s="11"/>
      <c r="R58" s="11"/>
      <c r="S58" s="454" t="s">
        <v>122</v>
      </c>
      <c r="T58" s="454" t="s">
        <v>123</v>
      </c>
      <c r="U58" s="454" t="s">
        <v>124</v>
      </c>
      <c r="V58" s="602" t="s">
        <v>125</v>
      </c>
      <c r="W58" s="454" t="s">
        <v>126</v>
      </c>
      <c r="X58" s="476" t="s">
        <v>124</v>
      </c>
      <c r="Y58" s="476" t="s">
        <v>124</v>
      </c>
      <c r="Z58" s="455"/>
      <c r="AA58" s="11"/>
      <c r="AB58" s="11"/>
      <c r="AC58" s="361">
        <v>48570</v>
      </c>
      <c r="AD58" s="755">
        <v>1214</v>
      </c>
      <c r="AE58" s="11"/>
      <c r="AF58" s="11"/>
      <c r="AG58" s="504" t="s">
        <v>444</v>
      </c>
      <c r="AH58" s="930"/>
      <c r="AI58" s="7"/>
      <c r="AJ58" s="7"/>
      <c r="AK58" s="114"/>
      <c r="AL58" s="114"/>
      <c r="AM58" s="114"/>
      <c r="AN58" s="114"/>
      <c r="AO58" s="934">
        <v>62.3</v>
      </c>
      <c r="AP58" s="39">
        <v>31.5</v>
      </c>
      <c r="AQ58" s="40">
        <v>3.7</v>
      </c>
      <c r="AR58" s="41">
        <f t="shared" si="19"/>
        <v>97.5</v>
      </c>
      <c r="AS58" s="42">
        <f t="shared" si="20"/>
        <v>1.9777777777777776</v>
      </c>
      <c r="AT58" s="43">
        <f t="shared" si="21"/>
        <v>7.3177777777777777</v>
      </c>
      <c r="AU58" s="44">
        <f t="shared" si="22"/>
        <v>1.7698863636363633</v>
      </c>
      <c r="AV58" s="521">
        <v>58.499700000000004</v>
      </c>
      <c r="AW58" s="45">
        <f t="shared" si="23"/>
        <v>93.9</v>
      </c>
      <c r="AX58" s="46">
        <v>0.68530000000000002</v>
      </c>
      <c r="AY58" s="62">
        <v>1.1000000000000001</v>
      </c>
      <c r="AZ58" s="477" t="s">
        <v>121</v>
      </c>
      <c r="BA58" s="64">
        <v>14.5</v>
      </c>
      <c r="BB58" s="298">
        <v>0.11</v>
      </c>
      <c r="BC58" s="522"/>
      <c r="BD58" s="67"/>
      <c r="BE58" s="67"/>
      <c r="BF58" s="67"/>
      <c r="BG58" s="67"/>
      <c r="BH58" s="67"/>
      <c r="BI58" s="48"/>
      <c r="BJ58" s="7">
        <v>44.7</v>
      </c>
      <c r="BK58" s="84">
        <v>55.9</v>
      </c>
      <c r="BL58" s="195">
        <f t="shared" si="36"/>
        <v>0.79964221824686943</v>
      </c>
      <c r="BM58" s="79">
        <v>0.3</v>
      </c>
      <c r="BN58" s="80">
        <f t="shared" ref="BN58:BN64" si="38">BM58*100/AO58</f>
        <v>0.48154093097913325</v>
      </c>
      <c r="BO58" s="304" t="s">
        <v>121</v>
      </c>
      <c r="BP58" s="7">
        <v>14.8</v>
      </c>
      <c r="BQ58" s="523">
        <v>20.6</v>
      </c>
      <c r="BR58" s="49"/>
      <c r="BS58" s="80">
        <f t="shared" si="28"/>
        <v>68.3</v>
      </c>
      <c r="BT58" s="49">
        <v>92.7</v>
      </c>
      <c r="BU58" s="86">
        <v>66098</v>
      </c>
      <c r="BV58" s="80">
        <f t="shared" ref="BV58:BV64" si="39">100-BT58</f>
        <v>7.2999999999999972</v>
      </c>
      <c r="BW58" s="561">
        <f t="shared" si="37"/>
        <v>31.153500000000001</v>
      </c>
      <c r="BX58" s="9">
        <v>40.1</v>
      </c>
      <c r="BY58" s="84">
        <f>BX58*AP58/100</f>
        <v>12.631500000000001</v>
      </c>
      <c r="BZ58" s="9">
        <v>28.2</v>
      </c>
      <c r="CA58" s="84">
        <f>BZ58*AP58/100</f>
        <v>8.8829999999999991</v>
      </c>
      <c r="CB58" s="9">
        <v>30.6</v>
      </c>
      <c r="CC58" s="84">
        <f>CB58*AP58/100</f>
        <v>9.6390000000000011</v>
      </c>
      <c r="CD58" s="7">
        <v>0.35</v>
      </c>
      <c r="CE58" s="7"/>
      <c r="CF58" s="7"/>
      <c r="CG58" s="7"/>
      <c r="CH58" s="7"/>
      <c r="CI58" s="7"/>
      <c r="CJ58" s="7"/>
      <c r="CK58" s="7"/>
      <c r="CL58" s="45">
        <f t="shared" si="25"/>
        <v>1.4219858156028369</v>
      </c>
      <c r="CM58" s="7"/>
      <c r="CN58" s="13"/>
      <c r="CO58" s="618"/>
      <c r="CP58" s="13"/>
      <c r="CQ58" s="13"/>
      <c r="CR58" s="13"/>
      <c r="CS58" s="13"/>
      <c r="CT58" s="13"/>
      <c r="CU58" s="13"/>
      <c r="CV58" s="7"/>
      <c r="CW58" s="36"/>
      <c r="CX58" s="121"/>
      <c r="CY58" s="121"/>
      <c r="CZ58" s="49"/>
      <c r="DA58" s="9" t="s">
        <v>884</v>
      </c>
      <c r="DB58" s="111" t="s">
        <v>295</v>
      </c>
      <c r="DC58" s="7"/>
      <c r="DD58" s="35"/>
      <c r="DE58" s="11"/>
      <c r="DF58" s="11"/>
      <c r="DG58" s="11"/>
      <c r="DH58" s="328"/>
      <c r="DI58" s="243" t="s">
        <v>297</v>
      </c>
      <c r="DJ58" s="123" t="s">
        <v>444</v>
      </c>
      <c r="DK58" s="9">
        <v>2</v>
      </c>
      <c r="DL58" s="7"/>
      <c r="DM58" s="7"/>
      <c r="DN58" s="7"/>
      <c r="DO58" s="7"/>
      <c r="DP58" s="7"/>
      <c r="DQ58" s="7"/>
      <c r="DR58" s="11" t="s">
        <v>38</v>
      </c>
      <c r="DS58" s="11" t="s">
        <v>38</v>
      </c>
      <c r="DT58" s="11">
        <v>860</v>
      </c>
      <c r="DU58" s="11">
        <v>6.9</v>
      </c>
      <c r="DV58" s="11">
        <v>93.1</v>
      </c>
      <c r="DW58" s="11" t="s">
        <v>38</v>
      </c>
      <c r="DX58" s="11" t="s">
        <v>38</v>
      </c>
      <c r="DY58" s="11" t="s">
        <v>38</v>
      </c>
      <c r="DZ58" s="11" t="s">
        <v>38</v>
      </c>
      <c r="EA58" s="11">
        <v>0</v>
      </c>
      <c r="EB58" s="7"/>
      <c r="EC58" s="116"/>
      <c r="ED58" s="125"/>
      <c r="EE58" s="125"/>
      <c r="EF58" s="7"/>
      <c r="EG58" s="7"/>
      <c r="EH58" s="7"/>
      <c r="EI58" s="7"/>
      <c r="EJ58" s="7"/>
      <c r="EK58" s="116"/>
      <c r="EL58" s="116"/>
      <c r="EM58" s="7"/>
      <c r="EN58" s="116"/>
      <c r="EO58" s="116"/>
      <c r="EP58" s="586"/>
      <c r="EQ58" s="7"/>
      <c r="ER58" s="492">
        <v>9833</v>
      </c>
      <c r="ES58" s="830">
        <v>55</v>
      </c>
      <c r="ET58" s="431">
        <v>31637</v>
      </c>
      <c r="EU58" s="431">
        <v>2</v>
      </c>
      <c r="EV58" s="831">
        <f t="shared" si="31"/>
        <v>1150.4363636363637</v>
      </c>
      <c r="EW58" s="431">
        <v>14047</v>
      </c>
      <c r="EX58" s="432">
        <f t="shared" si="32"/>
        <v>510.8</v>
      </c>
      <c r="EY58" s="959">
        <f t="shared" si="33"/>
        <v>4597.2</v>
      </c>
      <c r="EZ58" s="962">
        <v>30</v>
      </c>
      <c r="FA58" s="832">
        <v>48570</v>
      </c>
      <c r="FB58" s="832">
        <v>1000</v>
      </c>
      <c r="FC58" s="811"/>
      <c r="FD58" s="833">
        <f t="shared" ref="FD58:FD66" si="40">FA58/EZ58</f>
        <v>1619</v>
      </c>
      <c r="FE58" s="833">
        <f t="shared" ref="FE58:FE64" si="41">FB58*FD58/1000</f>
        <v>1619</v>
      </c>
      <c r="FF58" s="834">
        <f t="shared" ref="FF58:FF64" si="42">EY58/FE58</f>
        <v>2.8395305744286596</v>
      </c>
      <c r="FG58" s="812"/>
      <c r="FH58" s="975"/>
      <c r="FI58" s="694"/>
      <c r="FJ58" s="677"/>
      <c r="FK58" s="505"/>
      <c r="FL58" s="7"/>
      <c r="FM58" s="157">
        <f t="shared" si="34"/>
        <v>44.400543667225087</v>
      </c>
      <c r="FN58" s="145">
        <f t="shared" si="27"/>
        <v>0.51080000000000003</v>
      </c>
      <c r="FO58" s="114"/>
      <c r="FP58" s="157">
        <v>44.400543667225087</v>
      </c>
      <c r="FQ58" s="145">
        <v>0.51080000000000003</v>
      </c>
      <c r="FR58" s="147">
        <f t="shared" si="35"/>
        <v>1.6836335160532498</v>
      </c>
      <c r="FS58" s="114"/>
      <c r="FT58" s="114"/>
      <c r="FU58" s="114"/>
      <c r="FV58" s="114"/>
      <c r="FW58" s="114"/>
      <c r="FX58" s="55"/>
      <c r="FY58" s="152"/>
      <c r="FZ58" s="213"/>
      <c r="GA58" s="11"/>
      <c r="GB58" s="215"/>
      <c r="GC58" s="156"/>
      <c r="GD58" s="156"/>
      <c r="GE58" s="156"/>
      <c r="GF58" s="156"/>
      <c r="GG58" s="156"/>
      <c r="GH58" s="156"/>
      <c r="GI58" s="156"/>
      <c r="GJ58" s="156"/>
      <c r="GK58" s="156"/>
      <c r="GL58" s="156"/>
      <c r="GM58" s="156"/>
      <c r="GN58" s="156"/>
      <c r="GO58" s="156"/>
      <c r="GP58" s="156"/>
      <c r="GQ58" s="156"/>
      <c r="GR58" s="156"/>
      <c r="GS58" s="156"/>
      <c r="GT58" s="156"/>
      <c r="GU58" s="156"/>
      <c r="GV58" s="156"/>
      <c r="GW58" s="156"/>
      <c r="GX58" s="156"/>
      <c r="GY58" s="156"/>
      <c r="GZ58" s="156"/>
      <c r="HA58" s="156"/>
      <c r="HB58" s="156"/>
      <c r="HC58" s="156"/>
      <c r="HD58" s="156"/>
      <c r="HE58" s="156"/>
      <c r="HF58" s="156"/>
      <c r="HG58" s="156"/>
      <c r="HH58" s="156"/>
      <c r="HI58" s="156"/>
      <c r="HJ58" s="156"/>
      <c r="HK58" s="156"/>
      <c r="HL58" s="156"/>
      <c r="HM58" s="156"/>
      <c r="HN58" s="156"/>
      <c r="HO58" s="156"/>
      <c r="HP58" s="156"/>
      <c r="HQ58" s="156"/>
      <c r="HR58" s="156"/>
      <c r="HS58" s="156"/>
      <c r="HT58" s="156"/>
      <c r="HU58" s="156"/>
      <c r="HV58" s="156"/>
      <c r="HW58" s="156"/>
    </row>
    <row r="59" spans="1:231" x14ac:dyDescent="0.3">
      <c r="A59" s="7">
        <v>324</v>
      </c>
      <c r="B59" s="7">
        <f>COUNTIFS($D$3:D59,D59,$F$3:F59,F59)</f>
        <v>1</v>
      </c>
      <c r="C59" s="14">
        <v>9917</v>
      </c>
      <c r="D59" s="328" t="s">
        <v>559</v>
      </c>
      <c r="E59" s="17" t="s">
        <v>560</v>
      </c>
      <c r="F59" s="17">
        <v>7258215866</v>
      </c>
      <c r="G59" s="11">
        <v>91.3333333333333</v>
      </c>
      <c r="H59" s="17" t="s">
        <v>561</v>
      </c>
      <c r="I59" s="470" t="s">
        <v>562</v>
      </c>
      <c r="J59" s="380" t="s">
        <v>35</v>
      </c>
      <c r="K59" s="156" t="s">
        <v>36</v>
      </c>
      <c r="L59" s="11">
        <v>8.5</v>
      </c>
      <c r="M59" s="11">
        <v>8</v>
      </c>
      <c r="N59" s="11" t="s">
        <v>38</v>
      </c>
      <c r="O59" s="11"/>
      <c r="P59" s="11" t="s">
        <v>459</v>
      </c>
      <c r="Q59" s="11"/>
      <c r="R59" s="11"/>
      <c r="S59" s="454" t="s">
        <v>122</v>
      </c>
      <c r="T59" s="454" t="s">
        <v>123</v>
      </c>
      <c r="U59" s="454" t="s">
        <v>124</v>
      </c>
      <c r="V59" s="602" t="s">
        <v>125</v>
      </c>
      <c r="W59" s="454" t="s">
        <v>126</v>
      </c>
      <c r="X59" s="454" t="s">
        <v>124</v>
      </c>
      <c r="Y59" s="454" t="s">
        <v>124</v>
      </c>
      <c r="Z59" s="455"/>
      <c r="AA59" s="11"/>
      <c r="AB59" s="11"/>
      <c r="AC59" s="361">
        <v>52509</v>
      </c>
      <c r="AD59" s="755">
        <v>3938</v>
      </c>
      <c r="AE59" s="361"/>
      <c r="AF59" s="361"/>
      <c r="AG59" s="514" t="s">
        <v>444</v>
      </c>
      <c r="AH59" s="550"/>
      <c r="AI59" s="189"/>
      <c r="AJ59" s="7"/>
      <c r="AK59" s="7"/>
      <c r="AL59" s="7"/>
      <c r="AM59" s="60"/>
      <c r="AN59" s="61"/>
      <c r="AO59" s="934">
        <v>83.9</v>
      </c>
      <c r="AP59" s="39">
        <v>9.5</v>
      </c>
      <c r="AQ59" s="40">
        <v>5.8</v>
      </c>
      <c r="AR59" s="41">
        <f t="shared" si="19"/>
        <v>99.2</v>
      </c>
      <c r="AS59" s="42">
        <f t="shared" si="20"/>
        <v>8.8315789473684223</v>
      </c>
      <c r="AT59" s="43">
        <f t="shared" si="21"/>
        <v>51.22315789473685</v>
      </c>
      <c r="AU59" s="44">
        <f t="shared" si="22"/>
        <v>5.4836601307189543</v>
      </c>
      <c r="AV59" s="62">
        <v>79.327449999999999</v>
      </c>
      <c r="AW59" s="45">
        <f t="shared" si="23"/>
        <v>94.55</v>
      </c>
      <c r="AX59" s="46">
        <v>0.37755000000000005</v>
      </c>
      <c r="AY59" s="63">
        <v>0.45</v>
      </c>
      <c r="AZ59" s="64" t="s">
        <v>121</v>
      </c>
      <c r="BA59" s="65">
        <v>7.8</v>
      </c>
      <c r="BB59" s="66">
        <v>0.13</v>
      </c>
      <c r="BC59" s="67"/>
      <c r="BD59" s="67"/>
      <c r="BE59" s="67"/>
      <c r="BF59" s="67"/>
      <c r="BG59" s="67"/>
      <c r="BH59" s="7"/>
      <c r="BI59" s="48"/>
      <c r="BJ59" s="7">
        <v>64.8</v>
      </c>
      <c r="BK59" s="84">
        <v>35.700000000000003</v>
      </c>
      <c r="BL59" s="195">
        <f t="shared" si="36"/>
        <v>1.8151260504201678</v>
      </c>
      <c r="BM59" s="79">
        <v>1.5</v>
      </c>
      <c r="BN59" s="80">
        <f t="shared" si="38"/>
        <v>1.7878426698450536</v>
      </c>
      <c r="BO59" s="9" t="s">
        <v>121</v>
      </c>
      <c r="BP59" s="7">
        <v>40.5</v>
      </c>
      <c r="BQ59" s="85">
        <v>29.1</v>
      </c>
      <c r="BR59" s="49"/>
      <c r="BS59" s="80">
        <f t="shared" si="28"/>
        <v>20.64</v>
      </c>
      <c r="BT59" s="49">
        <v>87.1</v>
      </c>
      <c r="BU59" s="86">
        <v>49428</v>
      </c>
      <c r="BV59" s="80">
        <f t="shared" si="39"/>
        <v>12.900000000000006</v>
      </c>
      <c r="BW59" s="80">
        <f t="shared" si="37"/>
        <v>9.3897999999999993</v>
      </c>
      <c r="BX59" s="80">
        <v>4.04</v>
      </c>
      <c r="BY59" s="84">
        <f>BX59*AP59/100</f>
        <v>0.38380000000000003</v>
      </c>
      <c r="BZ59" s="80">
        <v>16.600000000000001</v>
      </c>
      <c r="CA59" s="84">
        <f>BZ59*AP59/100</f>
        <v>1.5770000000000002</v>
      </c>
      <c r="CB59" s="80">
        <v>78.2</v>
      </c>
      <c r="CC59" s="84">
        <f>CB59*AP59/100</f>
        <v>7.4289999999999994</v>
      </c>
      <c r="CD59" s="7">
        <v>0.39</v>
      </c>
      <c r="CE59" s="7"/>
      <c r="CF59" s="7"/>
      <c r="CG59" s="7"/>
      <c r="CH59" s="7"/>
      <c r="CI59" s="7"/>
      <c r="CJ59" s="7"/>
      <c r="CK59" s="7"/>
      <c r="CL59" s="45">
        <f t="shared" si="25"/>
        <v>0.2433734939759036</v>
      </c>
      <c r="CM59" s="13"/>
      <c r="CN59" s="13"/>
      <c r="CO59" s="618"/>
      <c r="CP59" s="13"/>
      <c r="CQ59" s="13"/>
      <c r="CR59" s="13"/>
      <c r="CS59" s="13"/>
      <c r="CT59" s="13"/>
      <c r="CU59" s="7"/>
      <c r="CV59" s="7"/>
      <c r="CW59" s="752"/>
      <c r="CX59" s="121"/>
      <c r="CY59" s="49"/>
      <c r="CZ59" s="121">
        <v>1</v>
      </c>
      <c r="DA59" s="9" t="s">
        <v>18</v>
      </c>
      <c r="DB59" s="111" t="s">
        <v>18</v>
      </c>
      <c r="DC59" s="7"/>
      <c r="DD59" s="35"/>
      <c r="DE59" s="11"/>
      <c r="DF59" s="11"/>
      <c r="DG59" s="328"/>
      <c r="DH59" s="11"/>
      <c r="DI59" s="202" t="s">
        <v>294</v>
      </c>
      <c r="DJ59" s="250" t="s">
        <v>444</v>
      </c>
      <c r="DK59" s="9">
        <v>2</v>
      </c>
      <c r="DL59" s="7"/>
      <c r="DM59" s="7"/>
      <c r="DN59" s="7"/>
      <c r="DO59" s="7"/>
      <c r="DP59" s="7"/>
      <c r="DQ59" s="7"/>
      <c r="DR59" s="11" t="s">
        <v>38</v>
      </c>
      <c r="DS59" s="11" t="s">
        <v>38</v>
      </c>
      <c r="DT59" s="11">
        <v>1535</v>
      </c>
      <c r="DU59" s="11">
        <v>14.8</v>
      </c>
      <c r="DV59" s="11">
        <v>85.2</v>
      </c>
      <c r="DW59" s="11" t="s">
        <v>38</v>
      </c>
      <c r="DX59" s="11" t="s">
        <v>38</v>
      </c>
      <c r="DY59" s="11" t="s">
        <v>38</v>
      </c>
      <c r="DZ59" s="11" t="s">
        <v>38</v>
      </c>
      <c r="EA59" s="11">
        <v>0</v>
      </c>
      <c r="EB59" s="7"/>
      <c r="EC59" s="116"/>
      <c r="ED59" s="125"/>
      <c r="EE59" s="125"/>
      <c r="EF59" s="7"/>
      <c r="EG59" s="7"/>
      <c r="EH59" s="7"/>
      <c r="EI59" s="7"/>
      <c r="EJ59" s="7"/>
      <c r="EK59" s="116"/>
      <c r="EL59" s="116"/>
      <c r="EM59" s="7"/>
      <c r="EN59" s="116"/>
      <c r="EO59" s="116"/>
      <c r="EP59" s="586"/>
      <c r="EQ59" s="7"/>
      <c r="ER59" s="492">
        <v>9917</v>
      </c>
      <c r="ES59" s="830">
        <v>55</v>
      </c>
      <c r="ET59" s="431">
        <v>139543</v>
      </c>
      <c r="EU59" s="431">
        <v>2</v>
      </c>
      <c r="EV59" s="831">
        <f t="shared" si="31"/>
        <v>5074.2909090909088</v>
      </c>
      <c r="EW59" s="431">
        <v>36122</v>
      </c>
      <c r="EX59" s="432">
        <f t="shared" si="32"/>
        <v>1313.5272727272727</v>
      </c>
      <c r="EY59" s="959">
        <f t="shared" si="33"/>
        <v>11164.981818181817</v>
      </c>
      <c r="EZ59" s="962">
        <v>32</v>
      </c>
      <c r="FA59" s="832">
        <v>52509</v>
      </c>
      <c r="FB59" s="832">
        <v>3000</v>
      </c>
      <c r="FC59" s="811"/>
      <c r="FD59" s="833">
        <f t="shared" si="40"/>
        <v>1640.90625</v>
      </c>
      <c r="FE59" s="833">
        <f t="shared" si="41"/>
        <v>4922.71875</v>
      </c>
      <c r="FF59" s="834">
        <f t="shared" si="42"/>
        <v>2.2680519414565006</v>
      </c>
      <c r="FG59" s="812"/>
      <c r="FH59" s="979"/>
      <c r="FI59" s="754"/>
      <c r="FJ59" s="598"/>
      <c r="FK59" s="36"/>
      <c r="FL59" s="114"/>
      <c r="FM59" s="157">
        <f t="shared" si="34"/>
        <v>25.885927635209217</v>
      </c>
      <c r="FN59" s="145">
        <f t="shared" si="27"/>
        <v>1.3135272727272727</v>
      </c>
      <c r="FO59" s="114"/>
      <c r="FP59" s="157">
        <v>25.885927635209217</v>
      </c>
      <c r="FQ59" s="145">
        <v>1.3135272727272727</v>
      </c>
      <c r="FR59" s="147">
        <f t="shared" si="35"/>
        <v>1.1686091578539395</v>
      </c>
      <c r="FS59" s="114"/>
      <c r="FT59" s="114"/>
      <c r="FU59" s="114"/>
      <c r="FV59" s="114"/>
      <c r="FW59" s="114"/>
      <c r="FX59" s="55"/>
      <c r="FY59" s="152"/>
      <c r="FZ59" s="213"/>
      <c r="GA59" s="11"/>
      <c r="GB59" s="215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6"/>
      <c r="HO59" s="156"/>
      <c r="HP59" s="156"/>
      <c r="HQ59" s="156"/>
      <c r="HR59" s="156"/>
      <c r="HS59" s="156"/>
      <c r="HT59" s="156"/>
      <c r="HU59" s="156"/>
      <c r="HV59" s="156"/>
      <c r="HW59" s="156"/>
    </row>
    <row r="60" spans="1:231" x14ac:dyDescent="0.3">
      <c r="A60" s="7">
        <v>332</v>
      </c>
      <c r="B60" s="7">
        <f>COUNTIFS($D$3:D60,D60,$F$3:F60,F60)</f>
        <v>1</v>
      </c>
      <c r="C60" s="14">
        <v>9948</v>
      </c>
      <c r="D60" s="328" t="s">
        <v>724</v>
      </c>
      <c r="E60" s="17" t="s">
        <v>816</v>
      </c>
      <c r="F60" s="17">
        <v>6503172698</v>
      </c>
      <c r="G60" s="11">
        <f>LEFT(H60,4)-CONCATENATE(19,LEFT(F60,2))</f>
        <v>53</v>
      </c>
      <c r="H60" s="17" t="s">
        <v>817</v>
      </c>
      <c r="I60" s="470" t="s">
        <v>818</v>
      </c>
      <c r="J60" s="380" t="s">
        <v>35</v>
      </c>
      <c r="K60" s="11" t="s">
        <v>36</v>
      </c>
      <c r="L60" s="11">
        <v>16</v>
      </c>
      <c r="M60" s="17" t="s">
        <v>653</v>
      </c>
      <c r="N60" s="11" t="s">
        <v>38</v>
      </c>
      <c r="O60" s="11"/>
      <c r="P60" s="11" t="s">
        <v>459</v>
      </c>
      <c r="Q60" s="11"/>
      <c r="R60" s="11"/>
      <c r="S60" s="454" t="s">
        <v>122</v>
      </c>
      <c r="T60" s="454" t="s">
        <v>123</v>
      </c>
      <c r="U60" s="454" t="s">
        <v>124</v>
      </c>
      <c r="V60" s="602" t="s">
        <v>125</v>
      </c>
      <c r="W60" s="454" t="s">
        <v>126</v>
      </c>
      <c r="X60" s="454" t="s">
        <v>124</v>
      </c>
      <c r="Y60" s="454" t="s">
        <v>124</v>
      </c>
      <c r="Z60" s="455"/>
      <c r="AA60" s="11"/>
      <c r="AB60" s="55"/>
      <c r="AC60" s="361">
        <v>16000</v>
      </c>
      <c r="AD60" s="755">
        <v>1200</v>
      </c>
      <c r="AE60" s="361" t="s">
        <v>124</v>
      </c>
      <c r="AF60" s="361" t="s">
        <v>124</v>
      </c>
      <c r="AG60" s="514" t="s">
        <v>444</v>
      </c>
      <c r="AH60" s="114"/>
      <c r="AI60" s="7"/>
      <c r="AJ60" s="7"/>
      <c r="AK60" s="7"/>
      <c r="AL60" s="7"/>
      <c r="AM60" s="60"/>
      <c r="AN60" s="61"/>
      <c r="AO60" s="934">
        <v>73.8</v>
      </c>
      <c r="AP60" s="39">
        <v>10.1</v>
      </c>
      <c r="AQ60" s="40">
        <v>11.3</v>
      </c>
      <c r="AR60" s="41">
        <f t="shared" si="19"/>
        <v>95.199999999999989</v>
      </c>
      <c r="AS60" s="42">
        <f t="shared" si="20"/>
        <v>7.3069306930693072</v>
      </c>
      <c r="AT60" s="43">
        <f t="shared" si="21"/>
        <v>82.568316831683177</v>
      </c>
      <c r="AU60" s="44">
        <f t="shared" si="22"/>
        <v>3.4485981308411215</v>
      </c>
      <c r="AV60" s="62">
        <v>69.888599999999997</v>
      </c>
      <c r="AW60" s="45">
        <f t="shared" si="23"/>
        <v>94.7</v>
      </c>
      <c r="AX60" s="46">
        <v>0.22139999999999996</v>
      </c>
      <c r="AY60" s="63">
        <v>0.3</v>
      </c>
      <c r="AZ60" s="64" t="s">
        <v>121</v>
      </c>
      <c r="BA60" s="65">
        <v>8</v>
      </c>
      <c r="BB60" s="66">
        <v>0.3</v>
      </c>
      <c r="BC60" s="67"/>
      <c r="BD60" s="67"/>
      <c r="BE60" s="67"/>
      <c r="BF60" s="67"/>
      <c r="BG60" s="67"/>
      <c r="BH60" s="7"/>
      <c r="BI60" s="48"/>
      <c r="BJ60" s="7">
        <v>37.6</v>
      </c>
      <c r="BK60" s="84">
        <v>63</v>
      </c>
      <c r="BL60" s="195">
        <f t="shared" si="36"/>
        <v>0.59682539682539681</v>
      </c>
      <c r="BM60" s="79">
        <v>0.2</v>
      </c>
      <c r="BN60" s="80">
        <f t="shared" si="38"/>
        <v>0.2710027100271003</v>
      </c>
      <c r="BO60" s="9" t="s">
        <v>121</v>
      </c>
      <c r="BP60" s="7">
        <v>8.5</v>
      </c>
      <c r="BQ60" s="85">
        <v>24.1</v>
      </c>
      <c r="BR60" s="49"/>
      <c r="BS60" s="80">
        <f t="shared" si="28"/>
        <v>23.990000000000002</v>
      </c>
      <c r="BT60" s="49">
        <v>91</v>
      </c>
      <c r="BU60" s="86">
        <v>37622</v>
      </c>
      <c r="BV60" s="80">
        <f t="shared" si="39"/>
        <v>9</v>
      </c>
      <c r="BW60" s="561">
        <f t="shared" si="37"/>
        <v>8.9448821895256714</v>
      </c>
      <c r="BX60" s="80">
        <v>14</v>
      </c>
      <c r="BY60" s="84">
        <f>BX60*AP60/(CB60+BZ60+BX60+BV60)</f>
        <v>1.4548821895256714</v>
      </c>
      <c r="BZ60" s="80">
        <v>9.99</v>
      </c>
      <c r="CA60" s="80">
        <v>1.01</v>
      </c>
      <c r="CB60" s="80">
        <v>64.2</v>
      </c>
      <c r="CC60" s="80">
        <v>6.48</v>
      </c>
      <c r="CD60" s="7">
        <v>1.06</v>
      </c>
      <c r="CE60" s="7"/>
      <c r="CF60" s="7"/>
      <c r="CG60" s="7"/>
      <c r="CH60" s="7"/>
      <c r="CI60" s="7"/>
      <c r="CJ60" s="7"/>
      <c r="CK60" s="7"/>
      <c r="CL60" s="45">
        <f t="shared" si="25"/>
        <v>1.4014014014014013</v>
      </c>
      <c r="CM60" s="13"/>
      <c r="CN60" s="13"/>
      <c r="CO60" s="618"/>
      <c r="CP60" s="13"/>
      <c r="CQ60" s="13"/>
      <c r="CR60" s="13"/>
      <c r="CS60" s="13"/>
      <c r="CT60" s="13"/>
      <c r="CU60" s="7"/>
      <c r="CV60" s="7"/>
      <c r="CW60" s="752"/>
      <c r="CX60" s="121"/>
      <c r="CY60" s="49"/>
      <c r="CZ60" s="49"/>
      <c r="DA60" s="49" t="s">
        <v>295</v>
      </c>
      <c r="DB60" s="111" t="s">
        <v>295</v>
      </c>
      <c r="DC60" s="7"/>
      <c r="DD60" s="35" t="s">
        <v>811</v>
      </c>
      <c r="DE60" s="11"/>
      <c r="DF60" s="11"/>
      <c r="DG60" s="328"/>
      <c r="DH60" s="11"/>
      <c r="DI60" s="243" t="s">
        <v>297</v>
      </c>
      <c r="DJ60" s="250" t="s">
        <v>444</v>
      </c>
      <c r="DK60" s="9">
        <v>2</v>
      </c>
      <c r="DL60" s="7"/>
      <c r="DM60" s="7"/>
      <c r="DN60" s="7"/>
      <c r="DO60" s="7"/>
      <c r="DP60" s="7"/>
      <c r="DQ60" s="7"/>
      <c r="DR60" s="11" t="s">
        <v>38</v>
      </c>
      <c r="DS60" s="11" t="s">
        <v>38</v>
      </c>
      <c r="DT60" s="11">
        <v>967</v>
      </c>
      <c r="DU60" s="11">
        <v>11.5</v>
      </c>
      <c r="DV60" s="11">
        <v>88.5</v>
      </c>
      <c r="DW60" s="11" t="s">
        <v>38</v>
      </c>
      <c r="DX60" s="11" t="s">
        <v>38</v>
      </c>
      <c r="DY60" s="11" t="s">
        <v>38</v>
      </c>
      <c r="DZ60" s="11" t="s">
        <v>38</v>
      </c>
      <c r="EA60" s="11">
        <v>0</v>
      </c>
      <c r="EB60" s="7"/>
      <c r="EC60" s="116"/>
      <c r="ED60" s="125"/>
      <c r="EE60" s="125"/>
      <c r="EF60" s="7"/>
      <c r="EG60" s="7"/>
      <c r="EH60" s="7"/>
      <c r="EI60" s="7"/>
      <c r="EJ60" s="7"/>
      <c r="EK60" s="116"/>
      <c r="EL60" s="116"/>
      <c r="EM60" s="7"/>
      <c r="EN60" s="116"/>
      <c r="EO60" s="116"/>
      <c r="EP60" s="586"/>
      <c r="EQ60" s="7"/>
      <c r="ER60" s="492">
        <v>9948</v>
      </c>
      <c r="ES60" s="493">
        <v>62</v>
      </c>
      <c r="ET60" s="476">
        <v>673795</v>
      </c>
      <c r="EU60" s="476">
        <v>2</v>
      </c>
      <c r="EV60" s="494">
        <f t="shared" si="31"/>
        <v>21735.322580645163</v>
      </c>
      <c r="EW60" s="495">
        <v>19275</v>
      </c>
      <c r="EX60" s="496">
        <f t="shared" si="32"/>
        <v>621.77419354838707</v>
      </c>
      <c r="EY60" s="489">
        <f t="shared" si="33"/>
        <v>9948.3870967741932</v>
      </c>
      <c r="EZ60" s="689">
        <v>30</v>
      </c>
      <c r="FA60" s="628">
        <v>19065</v>
      </c>
      <c r="FB60" s="628">
        <v>3000</v>
      </c>
      <c r="FC60" s="608"/>
      <c r="FD60" s="629">
        <f t="shared" si="40"/>
        <v>635.5</v>
      </c>
      <c r="FE60" s="630">
        <f t="shared" si="41"/>
        <v>1906.5</v>
      </c>
      <c r="FF60" s="631">
        <f t="shared" si="42"/>
        <v>5.2181416715311792</v>
      </c>
      <c r="FG60" s="610"/>
      <c r="FH60" s="756"/>
      <c r="FI60" s="754"/>
      <c r="FJ60" s="598"/>
      <c r="FK60" s="11"/>
      <c r="FL60" s="114"/>
      <c r="FM60" s="157">
        <f t="shared" si="34"/>
        <v>2.8606623676340726</v>
      </c>
      <c r="FN60" s="145">
        <f t="shared" si="27"/>
        <v>0.62177419354838703</v>
      </c>
      <c r="FO60" s="114"/>
      <c r="FP60" s="157">
        <v>2.8606623676340726</v>
      </c>
      <c r="FQ60" s="145">
        <v>0.62177419354838703</v>
      </c>
      <c r="FR60" s="147">
        <f t="shared" si="35"/>
        <v>1.5552269779507135</v>
      </c>
      <c r="FS60" s="114"/>
      <c r="FT60" s="114"/>
      <c r="FU60" s="114"/>
      <c r="FV60" s="114"/>
      <c r="FW60" s="114"/>
      <c r="FX60" s="55"/>
      <c r="FY60" s="152"/>
      <c r="FZ60" s="213"/>
      <c r="GA60" s="11"/>
      <c r="GB60" s="215"/>
      <c r="GC60" s="156"/>
      <c r="GD60" s="156"/>
      <c r="GE60" s="156"/>
      <c r="GF60" s="156"/>
      <c r="GG60" s="156"/>
      <c r="GH60" s="156"/>
      <c r="GI60" s="156"/>
      <c r="GJ60" s="156"/>
      <c r="GK60" s="156"/>
      <c r="GL60" s="156"/>
      <c r="GM60" s="156"/>
      <c r="GN60" s="156"/>
      <c r="GO60" s="156"/>
      <c r="GP60" s="156"/>
      <c r="GQ60" s="156"/>
      <c r="GR60" s="156"/>
      <c r="GS60" s="156"/>
      <c r="GT60" s="156"/>
      <c r="GU60" s="156"/>
      <c r="GV60" s="156"/>
      <c r="GW60" s="156"/>
      <c r="GX60" s="156"/>
      <c r="GY60" s="156"/>
      <c r="GZ60" s="156"/>
      <c r="HA60" s="156"/>
      <c r="HB60" s="156"/>
      <c r="HC60" s="156"/>
      <c r="HD60" s="156"/>
      <c r="HE60" s="156"/>
      <c r="HF60" s="156"/>
      <c r="HG60" s="156"/>
      <c r="HH60" s="156"/>
      <c r="HI60" s="156"/>
      <c r="HJ60" s="156"/>
      <c r="HK60" s="156"/>
      <c r="HL60" s="156"/>
      <c r="HM60" s="156"/>
      <c r="HN60" s="156"/>
      <c r="HO60" s="156"/>
      <c r="HP60" s="156"/>
      <c r="HQ60" s="156"/>
      <c r="HR60" s="156"/>
      <c r="HS60" s="156"/>
      <c r="HT60" s="156"/>
      <c r="HU60" s="156"/>
      <c r="HV60" s="156"/>
      <c r="HW60" s="156"/>
    </row>
    <row r="61" spans="1:231" x14ac:dyDescent="0.3">
      <c r="A61" s="7">
        <v>337</v>
      </c>
      <c r="B61" s="7">
        <f>COUNTIFS($D$3:D61,D61,$F$3:F61,F61)</f>
        <v>1</v>
      </c>
      <c r="C61" s="14">
        <v>9956</v>
      </c>
      <c r="D61" s="328" t="s">
        <v>463</v>
      </c>
      <c r="E61" s="17" t="s">
        <v>437</v>
      </c>
      <c r="F61" s="17">
        <v>7557045342</v>
      </c>
      <c r="G61" s="11">
        <f>LEFT(H61,4)-CONCATENATE(19,LEFT(F61,2))</f>
        <v>43</v>
      </c>
      <c r="H61" s="17" t="s">
        <v>464</v>
      </c>
      <c r="I61" s="470" t="s">
        <v>465</v>
      </c>
      <c r="J61" s="380" t="s">
        <v>35</v>
      </c>
      <c r="K61" s="11" t="s">
        <v>36</v>
      </c>
      <c r="L61" s="11">
        <v>12</v>
      </c>
      <c r="M61" s="17" t="s">
        <v>458</v>
      </c>
      <c r="N61" s="11" t="s">
        <v>38</v>
      </c>
      <c r="O61" s="11" t="s">
        <v>459</v>
      </c>
      <c r="P61" s="11" t="s">
        <v>459</v>
      </c>
      <c r="Q61" s="11"/>
      <c r="R61" s="11"/>
      <c r="S61" s="454" t="s">
        <v>122</v>
      </c>
      <c r="T61" s="454" t="s">
        <v>123</v>
      </c>
      <c r="U61" s="454" t="s">
        <v>124</v>
      </c>
      <c r="V61" s="602" t="s">
        <v>125</v>
      </c>
      <c r="W61" s="454" t="s">
        <v>126</v>
      </c>
      <c r="X61" s="454" t="s">
        <v>124</v>
      </c>
      <c r="Y61" s="454" t="s">
        <v>124</v>
      </c>
      <c r="Z61" s="455"/>
      <c r="AA61" s="11"/>
      <c r="AB61" s="55"/>
      <c r="AC61" s="361">
        <v>37628</v>
      </c>
      <c r="AD61" s="755">
        <v>2822</v>
      </c>
      <c r="AE61" s="361" t="s">
        <v>124</v>
      </c>
      <c r="AF61" s="361" t="s">
        <v>124</v>
      </c>
      <c r="AG61" s="514" t="s">
        <v>444</v>
      </c>
      <c r="AH61" s="114"/>
      <c r="AI61" s="7"/>
      <c r="AJ61" s="7"/>
      <c r="AK61" s="7"/>
      <c r="AL61" s="7"/>
      <c r="AM61" s="60"/>
      <c r="AN61" s="61"/>
      <c r="AO61" s="934">
        <v>91.4</v>
      </c>
      <c r="AP61" s="39">
        <v>7.7</v>
      </c>
      <c r="AQ61" s="40">
        <v>0.6</v>
      </c>
      <c r="AR61" s="41">
        <f t="shared" si="19"/>
        <v>99.7</v>
      </c>
      <c r="AS61" s="42">
        <f t="shared" si="20"/>
        <v>11.870129870129871</v>
      </c>
      <c r="AT61" s="43">
        <f t="shared" si="21"/>
        <v>7.1220779220779225</v>
      </c>
      <c r="AU61" s="44">
        <f t="shared" si="22"/>
        <v>11.012048192771084</v>
      </c>
      <c r="AV61" s="62">
        <v>76.867400000000004</v>
      </c>
      <c r="AW61" s="45">
        <f t="shared" si="23"/>
        <v>84.1</v>
      </c>
      <c r="AX61" s="227">
        <v>9.9626000000000019</v>
      </c>
      <c r="AY61" s="63">
        <v>10.9</v>
      </c>
      <c r="AZ61" s="64" t="s">
        <v>121</v>
      </c>
      <c r="BA61" s="65">
        <v>3.5</v>
      </c>
      <c r="BB61" s="66">
        <v>0.14000000000000001</v>
      </c>
      <c r="BC61" s="67"/>
      <c r="BD61" s="67"/>
      <c r="BE61" s="67"/>
      <c r="BF61" s="67"/>
      <c r="BG61" s="67"/>
      <c r="BH61" s="7"/>
      <c r="BI61" s="48"/>
      <c r="BJ61" s="7">
        <v>54.2</v>
      </c>
      <c r="BK61" s="84">
        <v>46.3</v>
      </c>
      <c r="BL61" s="195">
        <f t="shared" si="36"/>
        <v>1.1706263498920089</v>
      </c>
      <c r="BM61" s="79">
        <v>1.2</v>
      </c>
      <c r="BN61" s="80">
        <f t="shared" si="38"/>
        <v>1.3129102844638949</v>
      </c>
      <c r="BO61" s="9" t="s">
        <v>121</v>
      </c>
      <c r="BP61" s="7">
        <v>23.7</v>
      </c>
      <c r="BQ61" s="85">
        <v>31.1</v>
      </c>
      <c r="BR61" s="49"/>
      <c r="BS61" s="80">
        <f t="shared" si="28"/>
        <v>23.6</v>
      </c>
      <c r="BT61" s="49">
        <v>95</v>
      </c>
      <c r="BU61" s="86">
        <v>82417</v>
      </c>
      <c r="BV61" s="80">
        <f t="shared" si="39"/>
        <v>5</v>
      </c>
      <c r="BW61" s="561">
        <f t="shared" si="37"/>
        <v>7.1784049079754606</v>
      </c>
      <c r="BX61" s="80">
        <v>12.3</v>
      </c>
      <c r="BY61" s="84">
        <f>BX61*AP61/(CB61+BZ61+BX61+BV61)</f>
        <v>0.96840490797546019</v>
      </c>
      <c r="BZ61" s="80">
        <v>11.3</v>
      </c>
      <c r="CA61" s="80">
        <v>0.87</v>
      </c>
      <c r="CB61" s="80">
        <v>69.2</v>
      </c>
      <c r="CC61" s="45">
        <v>5.34</v>
      </c>
      <c r="CD61" s="7">
        <v>0.61</v>
      </c>
      <c r="CE61" s="7"/>
      <c r="CF61" s="7"/>
      <c r="CG61" s="7"/>
      <c r="CH61" s="7"/>
      <c r="CI61" s="7"/>
      <c r="CJ61" s="7"/>
      <c r="CK61" s="7"/>
      <c r="CL61" s="45">
        <f t="shared" si="25"/>
        <v>1.0884955752212389</v>
      </c>
      <c r="CM61" s="13"/>
      <c r="CN61" s="13"/>
      <c r="CO61" s="618"/>
      <c r="CP61" s="13"/>
      <c r="CQ61" s="13"/>
      <c r="CR61" s="13"/>
      <c r="CS61" s="13"/>
      <c r="CT61" s="13"/>
      <c r="CU61" s="7"/>
      <c r="CV61" s="7"/>
      <c r="CW61" s="752"/>
      <c r="CX61" s="121"/>
      <c r="CY61" s="49"/>
      <c r="CZ61" s="49"/>
      <c r="DA61" s="9" t="s">
        <v>18</v>
      </c>
      <c r="DB61" s="111" t="s">
        <v>18</v>
      </c>
      <c r="DC61" s="7"/>
      <c r="DD61" s="12" t="s">
        <v>460</v>
      </c>
      <c r="DE61" s="11"/>
      <c r="DF61" s="11"/>
      <c r="DG61" s="328"/>
      <c r="DH61" s="11"/>
      <c r="DI61" s="202" t="s">
        <v>294</v>
      </c>
      <c r="DJ61" s="250" t="s">
        <v>444</v>
      </c>
      <c r="DK61" s="9">
        <v>2</v>
      </c>
      <c r="DL61" s="7"/>
      <c r="DM61" s="7"/>
      <c r="DN61" s="7"/>
      <c r="DO61" s="7"/>
      <c r="DP61" s="7"/>
      <c r="DQ61" s="7"/>
      <c r="DR61" s="11" t="s">
        <v>38</v>
      </c>
      <c r="DS61" s="11" t="s">
        <v>38</v>
      </c>
      <c r="DT61" s="11">
        <v>1428</v>
      </c>
      <c r="DU61" s="11">
        <v>2.2000000000000002</v>
      </c>
      <c r="DV61" s="11">
        <v>97.8</v>
      </c>
      <c r="DW61" s="11" t="s">
        <v>38</v>
      </c>
      <c r="DX61" s="11" t="s">
        <v>38</v>
      </c>
      <c r="DY61" s="11" t="s">
        <v>38</v>
      </c>
      <c r="DZ61" s="11" t="s">
        <v>38</v>
      </c>
      <c r="EA61" s="11">
        <v>0</v>
      </c>
      <c r="EB61" s="7"/>
      <c r="EC61" s="116"/>
      <c r="ED61" s="125"/>
      <c r="EE61" s="125"/>
      <c r="EF61" s="7"/>
      <c r="EG61" s="7"/>
      <c r="EH61" s="7"/>
      <c r="EI61" s="7"/>
      <c r="EJ61" s="7"/>
      <c r="EK61" s="116"/>
      <c r="EL61" s="116"/>
      <c r="EM61" s="7"/>
      <c r="EN61" s="116"/>
      <c r="EO61" s="116"/>
      <c r="EP61" s="586"/>
      <c r="EQ61" s="7"/>
      <c r="ER61" s="492">
        <v>9956</v>
      </c>
      <c r="ES61" s="493">
        <v>71</v>
      </c>
      <c r="ET61" s="476">
        <v>736106</v>
      </c>
      <c r="EU61" s="476">
        <v>2</v>
      </c>
      <c r="EV61" s="494">
        <f t="shared" si="31"/>
        <v>20735.380281690141</v>
      </c>
      <c r="EW61" s="495">
        <v>30029</v>
      </c>
      <c r="EX61" s="496">
        <f t="shared" si="32"/>
        <v>845.88732394366195</v>
      </c>
      <c r="EY61" s="489">
        <f t="shared" si="33"/>
        <v>10150.647887323943</v>
      </c>
      <c r="EZ61" s="689">
        <v>24</v>
      </c>
      <c r="FA61" s="628">
        <v>84589</v>
      </c>
      <c r="FB61" s="628">
        <v>3000</v>
      </c>
      <c r="FC61" s="608"/>
      <c r="FD61" s="629">
        <f t="shared" si="40"/>
        <v>3524.5416666666665</v>
      </c>
      <c r="FE61" s="630">
        <f t="shared" si="41"/>
        <v>10573.625</v>
      </c>
      <c r="FF61" s="631">
        <f t="shared" si="42"/>
        <v>0.95999696294543668</v>
      </c>
      <c r="FG61" s="610"/>
      <c r="FH61" s="756"/>
      <c r="FI61" s="754"/>
      <c r="FJ61" s="598"/>
      <c r="FK61" s="11"/>
      <c r="FL61" s="114"/>
      <c r="FM61" s="157">
        <f t="shared" si="34"/>
        <v>4.0794396459205604</v>
      </c>
      <c r="FN61" s="145">
        <f t="shared" si="27"/>
        <v>0.84588732394366195</v>
      </c>
      <c r="FO61" s="114"/>
      <c r="FP61" s="157">
        <v>4.0794396459205604</v>
      </c>
      <c r="FQ61" s="145">
        <v>0.84588732394366195</v>
      </c>
      <c r="FR61" s="147">
        <f t="shared" si="35"/>
        <v>1.6881681041659728</v>
      </c>
      <c r="FS61" s="114"/>
      <c r="FT61" s="114"/>
      <c r="FU61" s="114"/>
      <c r="FV61" s="114"/>
      <c r="FW61" s="114"/>
      <c r="FX61" s="55"/>
      <c r="FY61" s="152"/>
      <c r="FZ61" s="213"/>
      <c r="GA61" s="11"/>
      <c r="GB61" s="215"/>
      <c r="GC61" s="156"/>
      <c r="GD61" s="156"/>
      <c r="GE61" s="156"/>
      <c r="GF61" s="156"/>
      <c r="GG61" s="156"/>
      <c r="GH61" s="156"/>
      <c r="GI61" s="156"/>
      <c r="GJ61" s="156"/>
      <c r="GK61" s="156"/>
      <c r="GL61" s="156"/>
      <c r="GM61" s="156"/>
      <c r="GN61" s="156"/>
      <c r="GO61" s="156"/>
      <c r="GP61" s="156"/>
      <c r="GQ61" s="156"/>
      <c r="GR61" s="156"/>
      <c r="GS61" s="156"/>
      <c r="GT61" s="156"/>
      <c r="GU61" s="156"/>
      <c r="GV61" s="156"/>
      <c r="GW61" s="156"/>
      <c r="GX61" s="156"/>
      <c r="GY61" s="156"/>
      <c r="GZ61" s="156"/>
      <c r="HA61" s="156"/>
      <c r="HB61" s="156"/>
      <c r="HC61" s="156"/>
      <c r="HD61" s="156"/>
      <c r="HE61" s="156"/>
      <c r="HF61" s="156"/>
      <c r="HG61" s="156"/>
      <c r="HH61" s="156"/>
      <c r="HI61" s="156"/>
      <c r="HJ61" s="156"/>
      <c r="HK61" s="156"/>
      <c r="HL61" s="156"/>
      <c r="HM61" s="156"/>
      <c r="HN61" s="156"/>
      <c r="HO61" s="156"/>
      <c r="HP61" s="156"/>
      <c r="HQ61" s="156"/>
      <c r="HR61" s="156"/>
      <c r="HS61" s="156"/>
      <c r="HT61" s="156"/>
      <c r="HU61" s="156"/>
      <c r="HV61" s="156"/>
      <c r="HW61" s="156"/>
    </row>
    <row r="62" spans="1:231" x14ac:dyDescent="0.3">
      <c r="A62" s="7">
        <v>339</v>
      </c>
      <c r="B62" s="7">
        <f>COUNTIFS($D$3:D62,D62,$F$3:F62,F62)</f>
        <v>1</v>
      </c>
      <c r="C62" s="14">
        <v>9987</v>
      </c>
      <c r="D62" s="328" t="s">
        <v>1541</v>
      </c>
      <c r="E62" s="17" t="s">
        <v>542</v>
      </c>
      <c r="F62" s="17">
        <v>9211286227</v>
      </c>
      <c r="G62" s="11">
        <v>26</v>
      </c>
      <c r="H62" s="17" t="s">
        <v>457</v>
      </c>
      <c r="I62" s="470" t="s">
        <v>852</v>
      </c>
      <c r="J62" s="380" t="s">
        <v>35</v>
      </c>
      <c r="K62" s="11" t="s">
        <v>36</v>
      </c>
      <c r="L62" s="11">
        <v>6</v>
      </c>
      <c r="M62" s="17" t="s">
        <v>1542</v>
      </c>
      <c r="N62" s="11" t="s">
        <v>38</v>
      </c>
      <c r="O62" s="11"/>
      <c r="P62" s="11" t="s">
        <v>459</v>
      </c>
      <c r="Q62" s="11"/>
      <c r="R62" s="11"/>
      <c r="S62" s="454" t="s">
        <v>122</v>
      </c>
      <c r="T62" s="454" t="s">
        <v>123</v>
      </c>
      <c r="U62" s="454" t="s">
        <v>124</v>
      </c>
      <c r="V62" s="602" t="s">
        <v>125</v>
      </c>
      <c r="W62" s="454" t="s">
        <v>126</v>
      </c>
      <c r="X62" s="454" t="s">
        <v>124</v>
      </c>
      <c r="Y62" s="454" t="s">
        <v>124</v>
      </c>
      <c r="Z62" s="455"/>
      <c r="AA62" s="11"/>
      <c r="AB62" s="55"/>
      <c r="AC62" s="755">
        <v>90308</v>
      </c>
      <c r="AD62" s="361">
        <v>2007</v>
      </c>
      <c r="AE62" s="514">
        <v>2</v>
      </c>
      <c r="AF62" s="55">
        <v>830</v>
      </c>
      <c r="AG62" s="11" t="s">
        <v>444</v>
      </c>
      <c r="AH62" s="554"/>
      <c r="AJ62" s="7"/>
      <c r="AK62" s="7"/>
      <c r="AL62" s="7"/>
      <c r="AM62" s="60"/>
      <c r="AN62" s="61"/>
      <c r="AO62" s="411">
        <v>61</v>
      </c>
      <c r="AP62" s="39">
        <v>36.4</v>
      </c>
      <c r="AQ62" s="40">
        <v>1.58</v>
      </c>
      <c r="AR62" s="41">
        <f t="shared" si="19"/>
        <v>98.98</v>
      </c>
      <c r="AS62" s="42">
        <f t="shared" si="20"/>
        <v>1.6758241758241759</v>
      </c>
      <c r="AT62" s="43">
        <f t="shared" si="21"/>
        <v>2.6478021978021982</v>
      </c>
      <c r="AU62" s="44">
        <f t="shared" si="22"/>
        <v>1.606108478146393</v>
      </c>
      <c r="AV62" s="62">
        <v>56.608000000000004</v>
      </c>
      <c r="AW62" s="45">
        <f t="shared" si="23"/>
        <v>92.8</v>
      </c>
      <c r="AX62" s="46">
        <v>1.3420000000000001</v>
      </c>
      <c r="AY62" s="63">
        <v>2.2000000000000002</v>
      </c>
      <c r="AZ62" s="64" t="s">
        <v>121</v>
      </c>
      <c r="BA62" s="221">
        <v>0.9</v>
      </c>
      <c r="BB62" s="222">
        <v>0.18</v>
      </c>
      <c r="BC62" s="67"/>
      <c r="BD62" s="67"/>
      <c r="BE62" s="67"/>
      <c r="BF62" s="67"/>
      <c r="BG62" s="67"/>
      <c r="BH62" s="7"/>
      <c r="BI62" s="83">
        <v>2.9</v>
      </c>
      <c r="BJ62" s="7">
        <v>45</v>
      </c>
      <c r="BK62" s="84">
        <v>55</v>
      </c>
      <c r="BL62" s="195">
        <f t="shared" si="36"/>
        <v>0.81818181818181823</v>
      </c>
      <c r="BM62" s="79">
        <v>0.8</v>
      </c>
      <c r="BN62" s="80">
        <f t="shared" si="38"/>
        <v>1.3114754098360655</v>
      </c>
      <c r="BO62" s="9" t="s">
        <v>121</v>
      </c>
      <c r="BP62" s="7">
        <v>14</v>
      </c>
      <c r="BQ62" s="85">
        <v>22.7</v>
      </c>
      <c r="BR62" s="49"/>
      <c r="BS62" s="80">
        <f t="shared" si="28"/>
        <v>27.6</v>
      </c>
      <c r="BT62" s="9">
        <v>93.7</v>
      </c>
      <c r="BU62" s="86">
        <v>66940</v>
      </c>
      <c r="BV62" s="80">
        <f t="shared" si="39"/>
        <v>6.2999999999999972</v>
      </c>
      <c r="BW62" s="561">
        <f t="shared" si="37"/>
        <v>33.09748201438849</v>
      </c>
      <c r="BX62" s="84">
        <v>16.7</v>
      </c>
      <c r="BY62" s="84">
        <f>BX62*AP62/(CB62+BZ62+BX62+BV62)</f>
        <v>6.2474820143884893</v>
      </c>
      <c r="BZ62" s="84">
        <v>10.9</v>
      </c>
      <c r="CA62" s="84">
        <v>3.95</v>
      </c>
      <c r="CB62" s="84">
        <v>63.4</v>
      </c>
      <c r="CC62" s="84">
        <v>22.9</v>
      </c>
      <c r="CD62" s="87">
        <v>0.93</v>
      </c>
      <c r="CE62" s="7"/>
      <c r="CF62" s="7"/>
      <c r="CG62" s="7"/>
      <c r="CH62" s="7"/>
      <c r="CI62" s="7"/>
      <c r="CJ62" s="86">
        <v>83.3</v>
      </c>
      <c r="CK62" s="86">
        <v>74800</v>
      </c>
      <c r="CL62" s="45">
        <f t="shared" si="25"/>
        <v>1.5321100917431192</v>
      </c>
      <c r="CM62" s="13"/>
      <c r="CN62" s="13"/>
      <c r="CO62" s="618"/>
      <c r="CP62" s="13"/>
      <c r="CQ62" s="13"/>
      <c r="CR62" s="13"/>
      <c r="CS62" s="13"/>
      <c r="CT62" s="13"/>
      <c r="CU62" s="7"/>
      <c r="CV62" s="7"/>
      <c r="CW62" s="752"/>
      <c r="CX62" s="121"/>
      <c r="CY62" s="49"/>
      <c r="CZ62" s="121">
        <v>1</v>
      </c>
      <c r="DA62" s="9" t="s">
        <v>884</v>
      </c>
      <c r="DB62" s="9" t="s">
        <v>295</v>
      </c>
      <c r="DC62" s="7"/>
      <c r="DD62" s="12" t="s">
        <v>1543</v>
      </c>
      <c r="DE62" s="11"/>
      <c r="DF62" s="11"/>
      <c r="DG62" s="328"/>
      <c r="DH62" s="11"/>
      <c r="DI62" s="10" t="s">
        <v>297</v>
      </c>
      <c r="DJ62" s="7" t="s">
        <v>444</v>
      </c>
      <c r="DK62" s="9">
        <v>2</v>
      </c>
      <c r="DL62" s="7"/>
      <c r="DM62" s="7"/>
      <c r="DN62" s="7"/>
      <c r="DO62" s="7"/>
      <c r="DP62" s="7"/>
      <c r="DQ62" s="7"/>
      <c r="DR62" s="11">
        <v>1.5</v>
      </c>
      <c r="DS62" s="11" t="s">
        <v>38</v>
      </c>
      <c r="DT62" s="11">
        <v>1043</v>
      </c>
      <c r="DU62" s="11">
        <v>1.4</v>
      </c>
      <c r="DV62" s="11">
        <v>98.6</v>
      </c>
      <c r="DW62" s="11" t="s">
        <v>38</v>
      </c>
      <c r="DX62" s="11" t="s">
        <v>38</v>
      </c>
      <c r="DY62" s="11" t="s">
        <v>38</v>
      </c>
      <c r="DZ62" s="11" t="s">
        <v>38</v>
      </c>
      <c r="EA62" s="11">
        <v>0</v>
      </c>
      <c r="EB62" s="7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8"/>
      <c r="EQ62" s="114"/>
      <c r="ER62" s="492">
        <v>9987</v>
      </c>
      <c r="ES62" s="493">
        <v>69</v>
      </c>
      <c r="ET62" s="476">
        <v>299700</v>
      </c>
      <c r="EU62" s="476">
        <v>2</v>
      </c>
      <c r="EV62" s="494">
        <f t="shared" si="31"/>
        <v>8686.95652173913</v>
      </c>
      <c r="EW62" s="495">
        <v>17383</v>
      </c>
      <c r="EX62" s="496">
        <f t="shared" si="32"/>
        <v>503.85507246376812</v>
      </c>
      <c r="EY62" s="489">
        <f t="shared" si="33"/>
        <v>3023.130434782609</v>
      </c>
      <c r="EZ62" s="689">
        <v>30</v>
      </c>
      <c r="FA62" s="628">
        <v>91548</v>
      </c>
      <c r="FB62" s="628">
        <v>1000</v>
      </c>
      <c r="FC62" s="608"/>
      <c r="FD62" s="629">
        <f t="shared" si="40"/>
        <v>3051.6</v>
      </c>
      <c r="FE62" s="630">
        <f t="shared" si="41"/>
        <v>3051.6</v>
      </c>
      <c r="FF62" s="631">
        <f t="shared" si="42"/>
        <v>0.99067061042817184</v>
      </c>
      <c r="FG62" s="610"/>
      <c r="FH62" s="756"/>
      <c r="FI62" s="754"/>
      <c r="FJ62" s="598"/>
      <c r="FK62" s="11"/>
      <c r="FL62" s="557"/>
      <c r="FM62" s="157">
        <f t="shared" si="34"/>
        <v>5.8001334668001334</v>
      </c>
      <c r="FN62" s="145">
        <f t="shared" si="27"/>
        <v>0.50385507246376815</v>
      </c>
      <c r="FO62" s="114"/>
      <c r="FP62" s="157">
        <v>5.8001334668001334</v>
      </c>
      <c r="FQ62" s="145">
        <v>0.50385507246376815</v>
      </c>
      <c r="FR62" s="147">
        <f t="shared" si="35"/>
        <v>2.0700396939538628</v>
      </c>
      <c r="FS62" s="114"/>
      <c r="FT62" s="114"/>
      <c r="FU62" s="114"/>
      <c r="FV62" s="114"/>
      <c r="FW62" s="114"/>
      <c r="FX62" s="55"/>
      <c r="FY62" s="152"/>
      <c r="FZ62" s="213"/>
      <c r="GA62" s="11"/>
      <c r="GB62" s="215"/>
      <c r="GC62" s="156"/>
      <c r="GD62" s="156"/>
      <c r="GE62" s="156"/>
      <c r="GF62" s="156"/>
      <c r="GG62" s="156"/>
      <c r="GH62" s="156"/>
      <c r="GI62" s="156"/>
      <c r="GJ62" s="156"/>
      <c r="GK62" s="156"/>
      <c r="GL62" s="156"/>
      <c r="GM62" s="156"/>
      <c r="GN62" s="156"/>
      <c r="GO62" s="156"/>
      <c r="GP62" s="156"/>
      <c r="GQ62" s="156"/>
      <c r="GR62" s="156"/>
      <c r="GS62" s="156"/>
      <c r="GT62" s="156"/>
      <c r="GU62" s="156"/>
      <c r="GV62" s="156"/>
      <c r="GW62" s="156"/>
      <c r="GX62" s="156"/>
      <c r="GY62" s="156"/>
      <c r="GZ62" s="156"/>
      <c r="HA62" s="156"/>
      <c r="HB62" s="156"/>
      <c r="HC62" s="156"/>
      <c r="HD62" s="156"/>
      <c r="HE62" s="156"/>
      <c r="HF62" s="156"/>
      <c r="HG62" s="156"/>
      <c r="HH62" s="156"/>
      <c r="HI62" s="156"/>
      <c r="HJ62" s="156"/>
      <c r="HK62" s="156"/>
      <c r="HL62" s="156"/>
      <c r="HM62" s="156"/>
      <c r="HN62" s="156"/>
      <c r="HO62" s="156"/>
      <c r="HP62" s="156"/>
      <c r="HQ62" s="156"/>
      <c r="HR62" s="156"/>
      <c r="HS62" s="156"/>
      <c r="HT62" s="156"/>
      <c r="HU62" s="156"/>
      <c r="HV62" s="156"/>
      <c r="HW62" s="156"/>
    </row>
    <row r="63" spans="1:231" x14ac:dyDescent="0.3">
      <c r="A63" s="7">
        <v>340</v>
      </c>
      <c r="B63" s="7">
        <f>COUNTIFS($D$3:D63,D63,$F$3:F63,F63)</f>
        <v>1</v>
      </c>
      <c r="C63" s="14">
        <v>9988</v>
      </c>
      <c r="D63" s="328" t="s">
        <v>455</v>
      </c>
      <c r="E63" s="17" t="s">
        <v>456</v>
      </c>
      <c r="F63" s="17">
        <v>426115432</v>
      </c>
      <c r="G63" s="11">
        <v>76</v>
      </c>
      <c r="H63" s="17" t="s">
        <v>457</v>
      </c>
      <c r="I63" s="470" t="s">
        <v>454</v>
      </c>
      <c r="J63" s="380" t="s">
        <v>35</v>
      </c>
      <c r="K63" s="11" t="s">
        <v>36</v>
      </c>
      <c r="L63" s="11">
        <v>21</v>
      </c>
      <c r="M63" s="17" t="s">
        <v>458</v>
      </c>
      <c r="N63" s="11" t="s">
        <v>38</v>
      </c>
      <c r="O63" s="11"/>
      <c r="P63" s="11" t="s">
        <v>459</v>
      </c>
      <c r="Q63" s="11"/>
      <c r="R63" s="11"/>
      <c r="S63" s="454" t="s">
        <v>122</v>
      </c>
      <c r="T63" s="454" t="s">
        <v>123</v>
      </c>
      <c r="U63" s="454" t="s">
        <v>124</v>
      </c>
      <c r="V63" s="602" t="s">
        <v>125</v>
      </c>
      <c r="W63" s="454" t="s">
        <v>126</v>
      </c>
      <c r="X63" s="454" t="s">
        <v>124</v>
      </c>
      <c r="Y63" s="454" t="s">
        <v>124</v>
      </c>
      <c r="Z63" s="455"/>
      <c r="AA63" s="11"/>
      <c r="AB63" s="55"/>
      <c r="AC63" s="755">
        <v>29848</v>
      </c>
      <c r="AD63" s="361">
        <v>5990</v>
      </c>
      <c r="AE63" s="514" t="s">
        <v>124</v>
      </c>
      <c r="AF63" s="55" t="s">
        <v>124</v>
      </c>
      <c r="AG63" s="11" t="s">
        <v>128</v>
      </c>
      <c r="AH63" s="554"/>
      <c r="AJ63" s="7"/>
      <c r="AK63" s="7"/>
      <c r="AL63" s="7"/>
      <c r="AM63" s="60"/>
      <c r="AN63" s="61"/>
      <c r="AO63" s="934">
        <v>92.6</v>
      </c>
      <c r="AP63" s="39">
        <v>2.08</v>
      </c>
      <c r="AQ63" s="40">
        <v>1.64</v>
      </c>
      <c r="AR63" s="41">
        <f t="shared" si="19"/>
        <v>96.32</v>
      </c>
      <c r="AS63" s="42">
        <f t="shared" si="20"/>
        <v>44.519230769230766</v>
      </c>
      <c r="AT63" s="43">
        <f t="shared" si="21"/>
        <v>73.01153846153845</v>
      </c>
      <c r="AU63" s="44">
        <f t="shared" si="22"/>
        <v>24.892473118279572</v>
      </c>
      <c r="AV63" s="62">
        <v>84.17</v>
      </c>
      <c r="AW63" s="45">
        <f t="shared" si="23"/>
        <v>90.896328293736502</v>
      </c>
      <c r="AX63" s="46">
        <v>3.8000000000000007</v>
      </c>
      <c r="AY63" s="84">
        <f>AX63*100/AO63</f>
        <v>4.1036717062634995</v>
      </c>
      <c r="AZ63" s="64" t="s">
        <v>121</v>
      </c>
      <c r="BA63" s="221">
        <v>1.9</v>
      </c>
      <c r="BB63" s="222">
        <v>0.04</v>
      </c>
      <c r="BC63" s="67"/>
      <c r="BD63" s="67"/>
      <c r="BE63" s="67"/>
      <c r="BF63" s="67"/>
      <c r="BG63" s="67"/>
      <c r="BH63" s="7"/>
      <c r="BI63" s="83">
        <v>5.12</v>
      </c>
      <c r="BJ63" s="7">
        <v>75</v>
      </c>
      <c r="BK63" s="84">
        <v>25.4</v>
      </c>
      <c r="BL63" s="78">
        <f t="shared" si="36"/>
        <v>2.9527559055118111</v>
      </c>
      <c r="BM63" s="79">
        <v>1.7</v>
      </c>
      <c r="BN63" s="80">
        <f t="shared" si="38"/>
        <v>1.8358531317494602</v>
      </c>
      <c r="BO63" s="9" t="s">
        <v>121</v>
      </c>
      <c r="BP63" s="7">
        <v>4.3</v>
      </c>
      <c r="BQ63" s="85">
        <v>6.2</v>
      </c>
      <c r="BR63" s="49"/>
      <c r="BS63" s="80">
        <f t="shared" si="28"/>
        <v>27.9</v>
      </c>
      <c r="BT63" s="9">
        <v>92.4</v>
      </c>
      <c r="BU63" s="86">
        <v>40702</v>
      </c>
      <c r="BV63" s="80">
        <f t="shared" si="39"/>
        <v>7.5999999999999943</v>
      </c>
      <c r="BW63" s="561">
        <f t="shared" si="37"/>
        <v>1.8405333333333334</v>
      </c>
      <c r="BX63" s="84">
        <v>16.899999999999999</v>
      </c>
      <c r="BY63" s="84">
        <f>BX63*AP63/(CB63+BZ63+BX63+BV63)</f>
        <v>0.36053333333333332</v>
      </c>
      <c r="BZ63" s="84">
        <v>11</v>
      </c>
      <c r="CA63" s="84">
        <v>0.22</v>
      </c>
      <c r="CB63" s="84">
        <v>62</v>
      </c>
      <c r="CC63" s="84">
        <v>1.26</v>
      </c>
      <c r="CD63" s="87">
        <v>1.54</v>
      </c>
      <c r="CE63" s="7"/>
      <c r="CF63" s="7"/>
      <c r="CG63" s="7"/>
      <c r="CH63" s="7"/>
      <c r="CI63" s="7"/>
      <c r="CJ63" s="86">
        <v>90.3</v>
      </c>
      <c r="CK63" s="86">
        <v>142298</v>
      </c>
      <c r="CL63" s="45">
        <f t="shared" si="25"/>
        <v>1.5363636363636362</v>
      </c>
      <c r="CM63" s="13"/>
      <c r="CN63" s="13"/>
      <c r="CO63" s="618"/>
      <c r="CP63" s="13"/>
      <c r="CQ63" s="13"/>
      <c r="CR63" s="13"/>
      <c r="CS63" s="13"/>
      <c r="CT63" s="13"/>
      <c r="CU63" s="7"/>
      <c r="CV63" s="7"/>
      <c r="CW63" s="752"/>
      <c r="CX63" s="121"/>
      <c r="CY63" s="49"/>
      <c r="CZ63" s="49"/>
      <c r="DA63" s="9" t="s">
        <v>18</v>
      </c>
      <c r="DB63" s="9" t="s">
        <v>18</v>
      </c>
      <c r="DC63" s="7"/>
      <c r="DD63" s="12" t="s">
        <v>460</v>
      </c>
      <c r="DE63" s="11"/>
      <c r="DF63" s="11"/>
      <c r="DG63" s="328"/>
      <c r="DH63" s="11"/>
      <c r="DI63" s="10" t="s">
        <v>294</v>
      </c>
      <c r="DJ63" s="7" t="s">
        <v>128</v>
      </c>
      <c r="DK63" s="9">
        <v>2</v>
      </c>
      <c r="DL63" s="7"/>
      <c r="DM63" s="7"/>
      <c r="DN63" s="7"/>
      <c r="DO63" s="7"/>
      <c r="DP63" s="7"/>
      <c r="DQ63" s="7"/>
      <c r="DR63" s="11">
        <v>2.5</v>
      </c>
      <c r="DS63" s="11" t="s">
        <v>38</v>
      </c>
      <c r="DT63" s="11">
        <v>640</v>
      </c>
      <c r="DU63" s="11">
        <v>4.5</v>
      </c>
      <c r="DV63" s="11">
        <v>95.5</v>
      </c>
      <c r="DW63" s="11" t="s">
        <v>38</v>
      </c>
      <c r="DX63" s="11" t="s">
        <v>38</v>
      </c>
      <c r="DY63" s="11" t="s">
        <v>38</v>
      </c>
      <c r="DZ63" s="11" t="s">
        <v>38</v>
      </c>
      <c r="EA63" s="11">
        <v>0</v>
      </c>
      <c r="EB63" s="7"/>
      <c r="EC63" s="114"/>
      <c r="ED63" s="114"/>
      <c r="EE63" s="114"/>
      <c r="EF63" s="114"/>
      <c r="EG63" s="114"/>
      <c r="EH63" s="114"/>
      <c r="EI63" s="114"/>
      <c r="EJ63" s="114"/>
      <c r="EK63" s="114"/>
      <c r="EL63" s="114"/>
      <c r="EM63" s="114"/>
      <c r="EN63" s="114"/>
      <c r="EO63" s="114"/>
      <c r="EP63" s="949"/>
      <c r="EQ63" s="114"/>
      <c r="ER63" s="492">
        <v>9988</v>
      </c>
      <c r="ES63" s="493">
        <v>75</v>
      </c>
      <c r="ET63" s="476">
        <v>1059162</v>
      </c>
      <c r="EU63" s="476">
        <v>2</v>
      </c>
      <c r="EV63" s="494">
        <f t="shared" si="31"/>
        <v>28244.32</v>
      </c>
      <c r="EW63" s="495">
        <v>21443</v>
      </c>
      <c r="EX63" s="496">
        <f t="shared" si="32"/>
        <v>571.81333333333339</v>
      </c>
      <c r="EY63" s="489">
        <f t="shared" si="33"/>
        <v>12008.080000000002</v>
      </c>
      <c r="EZ63" s="689">
        <v>30</v>
      </c>
      <c r="FA63" s="628">
        <v>89939</v>
      </c>
      <c r="FB63" s="628">
        <v>3000</v>
      </c>
      <c r="FC63" s="608"/>
      <c r="FD63" s="629">
        <f t="shared" si="40"/>
        <v>2997.9666666666667</v>
      </c>
      <c r="FE63" s="630">
        <f t="shared" si="41"/>
        <v>8993.9</v>
      </c>
      <c r="FF63" s="631">
        <f t="shared" si="42"/>
        <v>1.335136036647061</v>
      </c>
      <c r="FG63" s="610"/>
      <c r="FH63" s="756"/>
      <c r="FI63" s="754"/>
      <c r="FJ63" s="598"/>
      <c r="FK63" s="11"/>
      <c r="FL63" s="114"/>
      <c r="FM63" s="157">
        <f t="shared" si="34"/>
        <v>2.0245250490482096</v>
      </c>
      <c r="FN63" s="145">
        <f t="shared" si="27"/>
        <v>0.5718133333333334</v>
      </c>
      <c r="FO63" s="114"/>
      <c r="FP63" s="157">
        <v>2.0245250490482096</v>
      </c>
      <c r="FQ63" s="145">
        <v>0.5718133333333334</v>
      </c>
      <c r="FR63" s="147">
        <f t="shared" si="35"/>
        <v>1.1192463741081005</v>
      </c>
      <c r="FS63" s="114"/>
      <c r="FT63" s="114"/>
      <c r="FU63" s="114"/>
      <c r="FV63" s="114"/>
      <c r="FW63" s="114"/>
      <c r="FX63" s="55"/>
      <c r="FY63" s="152"/>
      <c r="FZ63" s="213"/>
      <c r="GA63" s="11"/>
      <c r="GB63" s="215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56"/>
      <c r="HP63" s="156"/>
      <c r="HQ63" s="156"/>
      <c r="HR63" s="156"/>
      <c r="HS63" s="156"/>
      <c r="HT63" s="156"/>
      <c r="HU63" s="156"/>
      <c r="HV63" s="156"/>
      <c r="HW63" s="156"/>
    </row>
    <row r="64" spans="1:231" x14ac:dyDescent="0.3">
      <c r="A64" s="7">
        <v>6</v>
      </c>
      <c r="B64" s="7">
        <f>COUNTIFS($D$3:D64,D64,$F$3:F64,F64)</f>
        <v>1</v>
      </c>
      <c r="C64" s="14">
        <v>10045</v>
      </c>
      <c r="D64" s="328" t="s">
        <v>1301</v>
      </c>
      <c r="E64" s="17" t="s">
        <v>1471</v>
      </c>
      <c r="F64" s="17">
        <v>6102080677</v>
      </c>
      <c r="G64" s="11">
        <v>58</v>
      </c>
      <c r="H64" s="17" t="s">
        <v>672</v>
      </c>
      <c r="I64" s="470" t="s">
        <v>1472</v>
      </c>
      <c r="J64" s="380" t="s">
        <v>35</v>
      </c>
      <c r="K64" s="11" t="s">
        <v>36</v>
      </c>
      <c r="L64" s="11">
        <v>6</v>
      </c>
      <c r="M64" s="17">
        <v>6</v>
      </c>
      <c r="N64" s="17" t="s">
        <v>38</v>
      </c>
      <c r="O64" s="11"/>
      <c r="P64" s="11" t="s">
        <v>44</v>
      </c>
      <c r="Q64" s="11"/>
      <c r="R64" s="11"/>
      <c r="S64" s="454" t="s">
        <v>122</v>
      </c>
      <c r="T64" s="454" t="s">
        <v>123</v>
      </c>
      <c r="U64" s="454" t="s">
        <v>124</v>
      </c>
      <c r="V64" s="602" t="s">
        <v>125</v>
      </c>
      <c r="W64" s="454" t="s">
        <v>126</v>
      </c>
      <c r="X64" s="454"/>
      <c r="Y64" s="454"/>
      <c r="Z64" s="469" t="s">
        <v>127</v>
      </c>
      <c r="AA64" s="11"/>
      <c r="AB64" s="55"/>
      <c r="AC64" s="361">
        <v>44010</v>
      </c>
      <c r="AD64" s="755">
        <v>1100</v>
      </c>
      <c r="AE64" s="514" t="s">
        <v>749</v>
      </c>
      <c r="AF64" s="55"/>
      <c r="AG64" s="504" t="s">
        <v>128</v>
      </c>
      <c r="AH64" s="558">
        <v>1000</v>
      </c>
      <c r="AJ64" s="7"/>
      <c r="AK64" s="7"/>
      <c r="AL64" s="7"/>
      <c r="AM64" s="60"/>
      <c r="AN64" s="61"/>
      <c r="AO64" s="934">
        <v>63.4</v>
      </c>
      <c r="AP64" s="39">
        <v>25</v>
      </c>
      <c r="AQ64" s="40">
        <v>8.18</v>
      </c>
      <c r="AR64" s="41">
        <f t="shared" si="19"/>
        <v>96.580000000000013</v>
      </c>
      <c r="AS64" s="42">
        <f t="shared" si="20"/>
        <v>2.536</v>
      </c>
      <c r="AT64" s="43">
        <f t="shared" si="21"/>
        <v>20.744479999999999</v>
      </c>
      <c r="AU64" s="44">
        <f t="shared" si="22"/>
        <v>1.9107896323086195</v>
      </c>
      <c r="AV64" s="62">
        <v>59.659399999999998</v>
      </c>
      <c r="AW64" s="45">
        <f t="shared" si="23"/>
        <v>94.1</v>
      </c>
      <c r="AX64" s="46">
        <v>0.5706</v>
      </c>
      <c r="AY64" s="63">
        <v>0.9</v>
      </c>
      <c r="AZ64" s="64" t="s">
        <v>121</v>
      </c>
      <c r="BA64" s="65">
        <v>22</v>
      </c>
      <c r="BB64" s="66">
        <v>0.09</v>
      </c>
      <c r="BC64" s="67"/>
      <c r="BD64" s="67"/>
      <c r="BE64" s="67"/>
      <c r="BF64" s="67"/>
      <c r="BG64" s="67"/>
      <c r="BH64" s="7"/>
      <c r="BI64" s="83">
        <v>0.53</v>
      </c>
      <c r="BJ64" s="7">
        <v>33.9</v>
      </c>
      <c r="BK64" s="84">
        <v>66.599999999999994</v>
      </c>
      <c r="BL64" s="78">
        <f t="shared" si="36"/>
        <v>0.50900900900900903</v>
      </c>
      <c r="BM64" s="79">
        <v>0.5</v>
      </c>
      <c r="BN64" s="80">
        <f t="shared" si="38"/>
        <v>0.78864353312302837</v>
      </c>
      <c r="BO64" s="65" t="s">
        <v>121</v>
      </c>
      <c r="BP64" s="7">
        <v>10.199999999999999</v>
      </c>
      <c r="BQ64" s="85">
        <v>16.399999999999999</v>
      </c>
      <c r="BR64" s="49"/>
      <c r="BS64" s="80">
        <f t="shared" si="28"/>
        <v>52.3</v>
      </c>
      <c r="BT64" s="9">
        <v>94.8</v>
      </c>
      <c r="BU64" s="86">
        <v>53160</v>
      </c>
      <c r="BV64" s="80">
        <f t="shared" si="39"/>
        <v>5.2000000000000028</v>
      </c>
      <c r="BW64" s="561">
        <f t="shared" si="37"/>
        <v>23.25601233299075</v>
      </c>
      <c r="BX64" s="84">
        <v>33.299999999999997</v>
      </c>
      <c r="BY64" s="84">
        <f>BX64*AP64/(CB64+BZ64+BX64+BV64)</f>
        <v>8.5560123329907487</v>
      </c>
      <c r="BZ64" s="84">
        <v>19</v>
      </c>
      <c r="CA64" s="84">
        <f>BZ64*AP64/100</f>
        <v>4.75</v>
      </c>
      <c r="CB64" s="84">
        <v>39.799999999999997</v>
      </c>
      <c r="CC64" s="84">
        <f>CB64*AP64/100</f>
        <v>9.9499999999999993</v>
      </c>
      <c r="CD64" s="87">
        <v>3.11</v>
      </c>
      <c r="CE64" s="7"/>
      <c r="CF64" s="7"/>
      <c r="CG64" s="7"/>
      <c r="CH64" s="7"/>
      <c r="CI64" s="7"/>
      <c r="CJ64" s="86">
        <v>78.3</v>
      </c>
      <c r="CK64" s="86">
        <v>72076</v>
      </c>
      <c r="CL64" s="45">
        <f t="shared" si="25"/>
        <v>1.7526315789473683</v>
      </c>
      <c r="CM64" s="13"/>
      <c r="CN64" s="13"/>
      <c r="CO64" s="618"/>
      <c r="CP64" s="13"/>
      <c r="CQ64" s="13"/>
      <c r="CR64" s="13"/>
      <c r="CS64" s="13"/>
      <c r="CT64" s="13"/>
      <c r="CU64" s="7"/>
      <c r="CV64" s="7"/>
      <c r="CW64" s="752"/>
      <c r="CX64" s="121"/>
      <c r="CY64" s="45"/>
      <c r="CZ64" s="121">
        <v>3</v>
      </c>
      <c r="DA64" s="9" t="s">
        <v>884</v>
      </c>
      <c r="DB64" s="9" t="s">
        <v>295</v>
      </c>
      <c r="DC64" s="7"/>
      <c r="DD64" s="112" t="s">
        <v>811</v>
      </c>
      <c r="DE64" s="11"/>
      <c r="DF64" s="11"/>
      <c r="DG64" s="328"/>
      <c r="DH64" s="11"/>
      <c r="DI64" s="10" t="s">
        <v>297</v>
      </c>
      <c r="DJ64" s="123" t="s">
        <v>128</v>
      </c>
      <c r="DK64" s="9">
        <v>2</v>
      </c>
      <c r="DL64" s="7"/>
      <c r="DM64" s="113" t="s">
        <v>1472</v>
      </c>
      <c r="DN64" s="7"/>
      <c r="DO64" s="7"/>
      <c r="DP64" s="7"/>
      <c r="DQ64" s="7"/>
      <c r="DR64" s="11" t="s">
        <v>38</v>
      </c>
      <c r="DS64" s="11" t="s">
        <v>38</v>
      </c>
      <c r="DT64" s="11">
        <v>1285</v>
      </c>
      <c r="DU64" s="11">
        <v>6.3</v>
      </c>
      <c r="DV64" s="11">
        <v>93.7</v>
      </c>
      <c r="DW64" s="11" t="s">
        <v>38</v>
      </c>
      <c r="DX64" s="11" t="s">
        <v>38</v>
      </c>
      <c r="DY64" s="11" t="s">
        <v>38</v>
      </c>
      <c r="DZ64" s="11" t="s">
        <v>38</v>
      </c>
      <c r="EA64" s="11">
        <v>0</v>
      </c>
      <c r="EB64" s="7"/>
      <c r="EC64" s="124" t="s">
        <v>298</v>
      </c>
      <c r="ED64" s="125"/>
      <c r="EE64" s="125"/>
      <c r="EF64" s="7">
        <v>15</v>
      </c>
      <c r="EG64" s="7">
        <v>2</v>
      </c>
      <c r="EH64" s="7">
        <v>1</v>
      </c>
      <c r="EI64" s="7" t="s">
        <v>299</v>
      </c>
      <c r="EJ64" s="7" t="s">
        <v>299</v>
      </c>
      <c r="EK64" s="115" t="s">
        <v>299</v>
      </c>
      <c r="EL64" s="116">
        <v>1</v>
      </c>
      <c r="EM64" s="7"/>
      <c r="EN64" s="116">
        <v>2</v>
      </c>
      <c r="EO64" s="116">
        <v>1</v>
      </c>
      <c r="EP64" s="550"/>
      <c r="EQ64" s="7"/>
      <c r="ER64" s="492">
        <v>10045</v>
      </c>
      <c r="ES64" s="493">
        <v>58</v>
      </c>
      <c r="ET64" s="476">
        <v>172534</v>
      </c>
      <c r="EU64" s="476">
        <v>2</v>
      </c>
      <c r="EV64" s="494">
        <f t="shared" si="31"/>
        <v>5949.4482758620688</v>
      </c>
      <c r="EW64" s="495">
        <v>16324</v>
      </c>
      <c r="EX64" s="496">
        <f t="shared" si="32"/>
        <v>562.89655172413791</v>
      </c>
      <c r="EY64" s="489">
        <f t="shared" si="33"/>
        <v>3377.3793103448274</v>
      </c>
      <c r="EZ64" s="689">
        <v>37</v>
      </c>
      <c r="FA64" s="628">
        <v>42296</v>
      </c>
      <c r="FB64" s="628">
        <v>1000</v>
      </c>
      <c r="FC64" s="608"/>
      <c r="FD64" s="629">
        <f t="shared" si="40"/>
        <v>1143.1351351351352</v>
      </c>
      <c r="FE64" s="630">
        <f t="shared" si="41"/>
        <v>1143.1351351351352</v>
      </c>
      <c r="FF64" s="631">
        <f t="shared" si="42"/>
        <v>2.954488237250771</v>
      </c>
      <c r="FG64" s="610"/>
      <c r="FH64" s="756"/>
      <c r="FI64" s="754"/>
      <c r="FJ64" s="598"/>
      <c r="FK64" s="11"/>
      <c r="FL64" s="114"/>
      <c r="FM64" s="157">
        <f t="shared" si="34"/>
        <v>9.4613235652103356</v>
      </c>
      <c r="FN64" s="145">
        <f t="shared" si="27"/>
        <v>0.56289655172413788</v>
      </c>
      <c r="FO64" s="114"/>
      <c r="FP64" s="157">
        <v>9.4613235652103356</v>
      </c>
      <c r="FQ64" s="145">
        <v>0.56289655172413788</v>
      </c>
      <c r="FR64" s="147">
        <f t="shared" si="35"/>
        <v>2.2828350894388629</v>
      </c>
      <c r="FS64" s="148" t="s">
        <v>423</v>
      </c>
      <c r="FT64" s="112" t="s">
        <v>1456</v>
      </c>
      <c r="FU64" s="49" t="s">
        <v>423</v>
      </c>
      <c r="FV64" s="112" t="s">
        <v>710</v>
      </c>
      <c r="FW64" s="112" t="s">
        <v>1473</v>
      </c>
      <c r="FX64" s="158">
        <v>10045</v>
      </c>
      <c r="FY64" s="159" t="s">
        <v>426</v>
      </c>
      <c r="FZ64" s="160">
        <v>1.1170129967999998</v>
      </c>
      <c r="GA64" s="440">
        <v>2.4260852460116382</v>
      </c>
      <c r="GB64" s="162">
        <v>0.34675682500000082</v>
      </c>
      <c r="GC64" s="163">
        <v>24.3</v>
      </c>
      <c r="GD64" s="163">
        <v>0.28999999999999998</v>
      </c>
      <c r="GE64" s="163">
        <v>2140000</v>
      </c>
      <c r="GF64" s="167">
        <v>13.2</v>
      </c>
      <c r="GG64" s="167">
        <v>5.19</v>
      </c>
      <c r="GH64" s="163">
        <v>1850000</v>
      </c>
      <c r="GI64" s="164">
        <v>3377.3793103448274</v>
      </c>
      <c r="GJ64" s="165">
        <f>GG64*GI64/100</f>
        <v>175.28598620689655</v>
      </c>
      <c r="GK64" s="163">
        <v>1.04</v>
      </c>
      <c r="GL64" s="163">
        <v>1890000</v>
      </c>
      <c r="GM64" s="311">
        <f>GG64-GK64</f>
        <v>4.1500000000000004</v>
      </c>
      <c r="GN64" s="163"/>
      <c r="GO64" s="165">
        <f>GJ64*GG64/100</f>
        <v>9.0973426841379315</v>
      </c>
      <c r="GP64" s="165">
        <f>GK64*GJ64/100</f>
        <v>1.8229742565517242</v>
      </c>
      <c r="GQ64" s="165">
        <f>GO64-GP64</f>
        <v>7.2743684275862073</v>
      </c>
      <c r="GR64" s="166">
        <v>6</v>
      </c>
      <c r="GS64" s="165">
        <f>GO64/GR64</f>
        <v>1.5162237806896552</v>
      </c>
      <c r="GT64" s="165">
        <f>GP64/GR64</f>
        <v>0.30382904275862072</v>
      </c>
      <c r="GU64" s="165">
        <f>GJ64/GR64</f>
        <v>29.214331034482758</v>
      </c>
      <c r="GV64" s="167">
        <v>6.96</v>
      </c>
      <c r="GW64" s="167">
        <v>95.7</v>
      </c>
      <c r="GX64" s="163">
        <v>10606</v>
      </c>
      <c r="GY64" s="163">
        <v>22.6</v>
      </c>
      <c r="GZ64" s="163">
        <v>14603</v>
      </c>
      <c r="HA64" s="163">
        <v>86.9</v>
      </c>
      <c r="HB64" s="163">
        <v>5510</v>
      </c>
      <c r="HC64" s="163">
        <v>20.6</v>
      </c>
      <c r="HD64" s="163">
        <v>36196</v>
      </c>
      <c r="HE64" s="163">
        <v>96.7</v>
      </c>
      <c r="HF64" s="163">
        <v>4892</v>
      </c>
      <c r="HG64" s="163">
        <v>91.6</v>
      </c>
      <c r="HH64" s="163">
        <v>10319</v>
      </c>
      <c r="HI64" s="167">
        <v>55.8</v>
      </c>
      <c r="HJ64" s="163">
        <v>22.2</v>
      </c>
      <c r="HK64" s="163">
        <v>92.5</v>
      </c>
      <c r="HL64" s="163">
        <v>9768</v>
      </c>
      <c r="HM64" s="163">
        <v>90.3</v>
      </c>
      <c r="HN64" s="163">
        <v>2718</v>
      </c>
      <c r="HO64" s="163">
        <v>12.5</v>
      </c>
      <c r="HP64" s="163">
        <v>3253</v>
      </c>
      <c r="HQ64" s="163">
        <v>81.400000000000006</v>
      </c>
      <c r="HR64" s="163">
        <v>8943</v>
      </c>
      <c r="HS64" s="163">
        <v>0.99</v>
      </c>
      <c r="HT64" s="163">
        <v>5680</v>
      </c>
      <c r="HU64" s="163">
        <v>1.51</v>
      </c>
      <c r="HV64" s="163">
        <v>6861</v>
      </c>
      <c r="HW64" s="163">
        <v>31.8</v>
      </c>
    </row>
    <row r="65" spans="1:231" x14ac:dyDescent="0.3">
      <c r="A65" s="7">
        <v>9</v>
      </c>
      <c r="B65" s="7">
        <f>COUNTIFS($D$3:D65,D65,$F$3:F65,F65)</f>
        <v>1</v>
      </c>
      <c r="C65" s="14">
        <v>10048</v>
      </c>
      <c r="D65" s="328" t="s">
        <v>670</v>
      </c>
      <c r="E65" s="17" t="s">
        <v>671</v>
      </c>
      <c r="F65" s="17">
        <v>485627414</v>
      </c>
      <c r="G65" s="11">
        <v>71</v>
      </c>
      <c r="H65" s="17" t="s">
        <v>672</v>
      </c>
      <c r="I65" s="470" t="s">
        <v>673</v>
      </c>
      <c r="J65" s="380" t="s">
        <v>35</v>
      </c>
      <c r="K65" s="11" t="s">
        <v>36</v>
      </c>
      <c r="L65" s="11">
        <v>2</v>
      </c>
      <c r="M65" s="17" t="s">
        <v>674</v>
      </c>
      <c r="N65" s="17" t="s">
        <v>38</v>
      </c>
      <c r="O65" s="11"/>
      <c r="P65" s="11" t="s">
        <v>44</v>
      </c>
      <c r="Q65" s="11"/>
      <c r="R65" s="11"/>
      <c r="S65" s="454" t="s">
        <v>124</v>
      </c>
      <c r="T65" s="454" t="s">
        <v>124</v>
      </c>
      <c r="U65" s="454" t="s">
        <v>124</v>
      </c>
      <c r="V65" s="474" t="s">
        <v>573</v>
      </c>
      <c r="W65" s="454" t="s">
        <v>124</v>
      </c>
      <c r="X65" s="454"/>
      <c r="Y65" s="454"/>
      <c r="Z65" s="455"/>
      <c r="AA65" s="11"/>
      <c r="AB65" s="55"/>
      <c r="AC65" s="361">
        <v>10695</v>
      </c>
      <c r="AD65" s="755">
        <v>80</v>
      </c>
      <c r="AE65" s="514"/>
      <c r="AF65" s="55"/>
      <c r="AG65" s="504" t="s">
        <v>444</v>
      </c>
      <c r="AH65" s="558">
        <v>300</v>
      </c>
      <c r="AJ65" s="7"/>
      <c r="AK65" s="7"/>
      <c r="AL65" s="7"/>
      <c r="AM65" s="60"/>
      <c r="AN65" s="61"/>
      <c r="AO65" s="934">
        <v>78.8</v>
      </c>
      <c r="AP65" s="39">
        <v>17.2</v>
      </c>
      <c r="AQ65" s="40">
        <v>2.02</v>
      </c>
      <c r="AR65" s="41">
        <f t="shared" si="19"/>
        <v>98.02</v>
      </c>
      <c r="AS65" s="42">
        <f t="shared" si="20"/>
        <v>4.5813953488372094</v>
      </c>
      <c r="AT65" s="43">
        <f t="shared" si="21"/>
        <v>9.2544186046511623</v>
      </c>
      <c r="AU65" s="44">
        <f t="shared" si="22"/>
        <v>4.0998959417273673</v>
      </c>
      <c r="AV65" s="62">
        <v>73.843479999999985</v>
      </c>
      <c r="AW65" s="45">
        <f t="shared" si="23"/>
        <v>93.71</v>
      </c>
      <c r="AX65" s="46">
        <v>1.0165200000000001</v>
      </c>
      <c r="AY65" s="84">
        <v>1.29</v>
      </c>
      <c r="AZ65" s="64" t="s">
        <v>121</v>
      </c>
      <c r="BA65" s="221">
        <v>12.8</v>
      </c>
      <c r="BB65" s="222" t="s">
        <v>121</v>
      </c>
      <c r="BC65" s="67"/>
      <c r="BD65" s="67"/>
      <c r="BE65" s="67"/>
      <c r="BF65" s="67"/>
      <c r="BG65" s="67"/>
      <c r="BH65" s="7"/>
      <c r="BI65" s="83"/>
      <c r="BJ65" s="9">
        <v>29.3</v>
      </c>
      <c r="BK65" s="9">
        <v>70.5</v>
      </c>
      <c r="BL65" s="78">
        <f t="shared" si="36"/>
        <v>0.41560283687943261</v>
      </c>
      <c r="BM65" s="304" t="s">
        <v>121</v>
      </c>
      <c r="BN65" s="7" t="s">
        <v>121</v>
      </c>
      <c r="BO65" s="65" t="s">
        <v>121</v>
      </c>
      <c r="BP65" s="84">
        <v>1.67</v>
      </c>
      <c r="BQ65" s="282">
        <v>2.86</v>
      </c>
      <c r="BR65" s="49"/>
      <c r="BS65" s="80">
        <f t="shared" si="28"/>
        <v>52.6</v>
      </c>
      <c r="BT65" s="304" t="s">
        <v>121</v>
      </c>
      <c r="BU65" s="343" t="s">
        <v>121</v>
      </c>
      <c r="BV65" s="304" t="s">
        <v>121</v>
      </c>
      <c r="BW65" s="561">
        <f t="shared" si="37"/>
        <v>17.200000000000003</v>
      </c>
      <c r="BX65" s="84">
        <v>22.1</v>
      </c>
      <c r="BY65" s="84">
        <f>BX65*AP65/(CB65+BZ65+BX65)</f>
        <v>3.9309203722854194</v>
      </c>
      <c r="BZ65" s="84">
        <v>30.5</v>
      </c>
      <c r="CA65" s="84">
        <f>BZ65*AP65/(CB65+BZ65+BX65)</f>
        <v>5.4250258531540858</v>
      </c>
      <c r="CB65" s="84">
        <v>44.1</v>
      </c>
      <c r="CC65" s="84">
        <f>CB65*AP65/(CB65+BZ65+BX65)</f>
        <v>7.8440537745604972</v>
      </c>
      <c r="CD65" s="304" t="s">
        <v>121</v>
      </c>
      <c r="CE65" s="7"/>
      <c r="CF65" s="7"/>
      <c r="CG65" s="7"/>
      <c r="CH65" s="7"/>
      <c r="CI65" s="7"/>
      <c r="CJ65" s="86"/>
      <c r="CK65" s="86"/>
      <c r="CL65" s="45">
        <f t="shared" si="25"/>
        <v>0.72459016393442632</v>
      </c>
      <c r="CM65" s="13"/>
      <c r="CN65" s="13"/>
      <c r="CO65" s="618"/>
      <c r="CP65" s="13"/>
      <c r="CQ65" s="13"/>
      <c r="CR65" s="13"/>
      <c r="CS65" s="13"/>
      <c r="CT65" s="13"/>
      <c r="CU65" s="7"/>
      <c r="CV65" s="7"/>
      <c r="CW65" s="752"/>
      <c r="CX65" s="121"/>
      <c r="CY65" s="45"/>
      <c r="CZ65" s="49"/>
      <c r="DA65" s="9" t="s">
        <v>18</v>
      </c>
      <c r="DB65" s="9" t="s">
        <v>18</v>
      </c>
      <c r="DC65" s="7"/>
      <c r="DD65" s="112" t="s">
        <v>460</v>
      </c>
      <c r="DE65" s="11"/>
      <c r="DF65" s="11"/>
      <c r="DG65" s="328"/>
      <c r="DH65" s="11"/>
      <c r="DI65" s="10" t="s">
        <v>294</v>
      </c>
      <c r="DJ65" s="123" t="s">
        <v>444</v>
      </c>
      <c r="DK65" s="9">
        <v>2</v>
      </c>
      <c r="DL65" s="7"/>
      <c r="DM65" s="7"/>
      <c r="DN65" s="7"/>
      <c r="DO65" s="7"/>
      <c r="DP65" s="7"/>
      <c r="DQ65" s="7"/>
      <c r="DR65" s="11" t="s">
        <v>38</v>
      </c>
      <c r="DS65" s="11" t="s">
        <v>38</v>
      </c>
      <c r="DT65" s="11">
        <v>337</v>
      </c>
      <c r="DU65" s="11">
        <v>5.3</v>
      </c>
      <c r="DV65" s="11">
        <v>94.7</v>
      </c>
      <c r="DW65" s="11" t="s">
        <v>38</v>
      </c>
      <c r="DX65" s="11" t="s">
        <v>38</v>
      </c>
      <c r="DY65" s="11" t="s">
        <v>38</v>
      </c>
      <c r="DZ65" s="11" t="s">
        <v>38</v>
      </c>
      <c r="EA65" s="11">
        <v>0</v>
      </c>
      <c r="EB65" s="7"/>
      <c r="EC65" s="116"/>
      <c r="ED65" s="125"/>
      <c r="EE65" s="125"/>
      <c r="EF65" s="7"/>
      <c r="EG65" s="7"/>
      <c r="EH65" s="7"/>
      <c r="EI65" s="7"/>
      <c r="EJ65" s="7"/>
      <c r="EK65" s="115"/>
      <c r="EL65" s="116"/>
      <c r="EM65" s="7"/>
      <c r="EN65" s="116"/>
      <c r="EO65" s="116"/>
      <c r="EP65" s="550"/>
      <c r="EQ65" s="7"/>
      <c r="ER65" s="492">
        <v>10048</v>
      </c>
      <c r="ES65" s="493">
        <v>60</v>
      </c>
      <c r="ET65" s="476">
        <v>200665</v>
      </c>
      <c r="EU65" s="476">
        <v>2</v>
      </c>
      <c r="EV65" s="494">
        <f t="shared" si="31"/>
        <v>6688.833333333333</v>
      </c>
      <c r="EW65" s="495">
        <v>7538</v>
      </c>
      <c r="EX65" s="496">
        <f t="shared" si="32"/>
        <v>251.26666666666668</v>
      </c>
      <c r="EY65" s="489">
        <f t="shared" si="33"/>
        <v>502.53333333333336</v>
      </c>
      <c r="EZ65" s="689">
        <v>30</v>
      </c>
      <c r="FA65" s="628">
        <v>10695</v>
      </c>
      <c r="FB65" s="628"/>
      <c r="FC65" s="608"/>
      <c r="FD65" s="629">
        <f t="shared" si="40"/>
        <v>356.5</v>
      </c>
      <c r="FE65" s="630"/>
      <c r="FF65" s="631"/>
      <c r="FG65" s="610"/>
      <c r="FH65" s="756"/>
      <c r="FI65" s="754"/>
      <c r="FJ65" s="598"/>
      <c r="FK65" s="11"/>
      <c r="FL65" s="557"/>
      <c r="FM65" s="157">
        <f t="shared" si="34"/>
        <v>3.7565096055615079</v>
      </c>
      <c r="FN65" s="145">
        <f t="shared" si="27"/>
        <v>0.25126666666666669</v>
      </c>
      <c r="FO65" s="114"/>
      <c r="FP65" s="157">
        <v>3.7565096055615079</v>
      </c>
      <c r="FQ65" s="145">
        <v>0.25126666666666669</v>
      </c>
      <c r="FR65" s="147">
        <f t="shared" si="35"/>
        <v>1.3412045635447067</v>
      </c>
      <c r="FS65" s="148"/>
      <c r="FT65" s="112"/>
      <c r="FU65" s="49"/>
      <c r="FV65" s="112"/>
      <c r="FW65" s="112"/>
      <c r="FX65" s="262"/>
      <c r="FY65" s="152"/>
      <c r="FZ65" s="263"/>
      <c r="GA65" s="163"/>
      <c r="GB65" s="264"/>
      <c r="GC65" s="156"/>
      <c r="GD65" s="156"/>
      <c r="GE65" s="156"/>
      <c r="GF65" s="156"/>
      <c r="GG65" s="156"/>
      <c r="GH65" s="156"/>
      <c r="GI65" s="156"/>
      <c r="GJ65" s="156"/>
      <c r="GK65" s="156"/>
      <c r="GL65" s="156"/>
      <c r="GM65" s="156"/>
      <c r="GN65" s="156"/>
      <c r="GO65" s="156"/>
      <c r="GP65" s="156"/>
      <c r="GQ65" s="156"/>
      <c r="GR65" s="156"/>
      <c r="GS65" s="156"/>
      <c r="GT65" s="156"/>
      <c r="GU65" s="156"/>
      <c r="GV65" s="156"/>
      <c r="GW65" s="156"/>
      <c r="GX65" s="156"/>
      <c r="GY65" s="156"/>
      <c r="GZ65" s="156"/>
      <c r="HA65" s="156"/>
      <c r="HB65" s="156"/>
      <c r="HC65" s="156"/>
      <c r="HD65" s="156"/>
      <c r="HE65" s="156"/>
      <c r="HF65" s="156"/>
      <c r="HG65" s="156"/>
      <c r="HH65" s="156"/>
      <c r="HI65" s="156"/>
      <c r="HJ65" s="156"/>
      <c r="HK65" s="156"/>
      <c r="HL65" s="156"/>
      <c r="HM65" s="156"/>
      <c r="HN65" s="156"/>
      <c r="HO65" s="156"/>
      <c r="HP65" s="156"/>
      <c r="HQ65" s="156"/>
      <c r="HR65" s="156"/>
      <c r="HS65" s="156"/>
      <c r="HT65" s="156"/>
      <c r="HU65" s="156"/>
      <c r="HV65" s="156"/>
      <c r="HW65" s="156"/>
    </row>
    <row r="66" spans="1:231" x14ac:dyDescent="0.3">
      <c r="A66" s="7">
        <v>12</v>
      </c>
      <c r="B66" s="7">
        <f>COUNTIFS($D$3:D66,D66,$F$3:F66,F66)</f>
        <v>1</v>
      </c>
      <c r="C66" s="14">
        <v>10060</v>
      </c>
      <c r="D66" s="328" t="s">
        <v>752</v>
      </c>
      <c r="E66" s="17" t="s">
        <v>564</v>
      </c>
      <c r="F66" s="17">
        <v>360318051</v>
      </c>
      <c r="G66" s="11">
        <v>83</v>
      </c>
      <c r="H66" s="17" t="s">
        <v>753</v>
      </c>
      <c r="I66" s="470" t="s">
        <v>754</v>
      </c>
      <c r="J66" s="380" t="s">
        <v>35</v>
      </c>
      <c r="K66" s="11" t="s">
        <v>36</v>
      </c>
      <c r="L66" s="11">
        <v>10</v>
      </c>
      <c r="M66" s="17">
        <v>7</v>
      </c>
      <c r="N66" s="11" t="s">
        <v>38</v>
      </c>
      <c r="O66" s="11"/>
      <c r="P66" s="11" t="s">
        <v>44</v>
      </c>
      <c r="Q66" s="11"/>
      <c r="R66" s="11"/>
      <c r="S66" s="454" t="s">
        <v>122</v>
      </c>
      <c r="T66" s="454" t="s">
        <v>123</v>
      </c>
      <c r="U66" s="454" t="s">
        <v>124</v>
      </c>
      <c r="V66" s="602" t="s">
        <v>125</v>
      </c>
      <c r="W66" s="454" t="s">
        <v>126</v>
      </c>
      <c r="X66" s="454"/>
      <c r="Y66" s="454"/>
      <c r="Z66" s="469" t="s">
        <v>127</v>
      </c>
      <c r="AA66" s="11"/>
      <c r="AB66" s="55"/>
      <c r="AC66" s="361">
        <v>152844</v>
      </c>
      <c r="AD66" s="755">
        <v>3821</v>
      </c>
      <c r="AE66" s="514"/>
      <c r="AF66" s="55"/>
      <c r="AG66" s="504" t="s">
        <v>444</v>
      </c>
      <c r="AH66" s="558">
        <v>1000</v>
      </c>
      <c r="AJ66" s="7"/>
      <c r="AK66" s="7"/>
      <c r="AL66" s="7"/>
      <c r="AM66" s="60"/>
      <c r="AN66" s="61"/>
      <c r="AO66" s="934">
        <v>76.099999999999994</v>
      </c>
      <c r="AP66" s="39">
        <v>19.899999999999999</v>
      </c>
      <c r="AQ66" s="40">
        <v>1.89</v>
      </c>
      <c r="AR66" s="41">
        <f t="shared" si="19"/>
        <v>97.89</v>
      </c>
      <c r="AS66" s="42">
        <f t="shared" si="20"/>
        <v>3.8241206030150754</v>
      </c>
      <c r="AT66" s="43">
        <f t="shared" si="21"/>
        <v>7.2275879396984921</v>
      </c>
      <c r="AU66" s="44">
        <f t="shared" si="22"/>
        <v>3.4924277191372188</v>
      </c>
      <c r="AV66" s="62">
        <v>71.686199999999999</v>
      </c>
      <c r="AW66" s="45">
        <f t="shared" si="23"/>
        <v>94.2</v>
      </c>
      <c r="AX66" s="46">
        <v>0.60880000000000001</v>
      </c>
      <c r="AY66" s="63">
        <v>0.8</v>
      </c>
      <c r="AZ66" s="64" t="s">
        <v>121</v>
      </c>
      <c r="BA66" s="65">
        <v>21.1</v>
      </c>
      <c r="BB66" s="66">
        <v>0.02</v>
      </c>
      <c r="BC66" s="67"/>
      <c r="BD66" s="67"/>
      <c r="BE66" s="67"/>
      <c r="BF66" s="67"/>
      <c r="BG66" s="67"/>
      <c r="BH66" s="7"/>
      <c r="BI66" s="83">
        <v>3.29</v>
      </c>
      <c r="BJ66" s="7">
        <v>82.6</v>
      </c>
      <c r="BK66" s="84">
        <v>17.8</v>
      </c>
      <c r="BL66" s="78">
        <f t="shared" si="36"/>
        <v>4.6404494382022463</v>
      </c>
      <c r="BM66" s="79">
        <v>1</v>
      </c>
      <c r="BN66" s="80">
        <f t="shared" ref="BN66:BN71" si="43">BM66*100/AO66</f>
        <v>1.3140604467805519</v>
      </c>
      <c r="BO66" s="65" t="s">
        <v>121</v>
      </c>
      <c r="BP66" s="7">
        <v>47.4</v>
      </c>
      <c r="BQ66" s="85">
        <v>51</v>
      </c>
      <c r="BR66" s="49"/>
      <c r="BS66" s="80">
        <f t="shared" si="28"/>
        <v>84</v>
      </c>
      <c r="BT66" s="9">
        <v>99.8</v>
      </c>
      <c r="BU66" s="86">
        <v>115478</v>
      </c>
      <c r="BV66" s="80">
        <f t="shared" ref="BV66:BV71" si="44">100-BT66</f>
        <v>0.20000000000000284</v>
      </c>
      <c r="BW66" s="561">
        <f t="shared" si="37"/>
        <v>19.744035772357723</v>
      </c>
      <c r="BX66" s="84">
        <v>62.5</v>
      </c>
      <c r="BY66" s="84">
        <f t="shared" ref="BY66:BY71" si="45">BX66*AP66/(CB66+BZ66+BX66+BV66)</f>
        <v>12.639735772357723</v>
      </c>
      <c r="BZ66" s="84">
        <v>21.5</v>
      </c>
      <c r="CA66" s="84">
        <f t="shared" ref="CA66:CA71" si="46">BZ66*AP66/100</f>
        <v>4.2784999999999993</v>
      </c>
      <c r="CB66" s="84">
        <v>14.2</v>
      </c>
      <c r="CC66" s="84">
        <f t="shared" ref="CC66:CC71" si="47">CB66*AP66/100</f>
        <v>2.8257999999999996</v>
      </c>
      <c r="CD66" s="87">
        <v>1.35</v>
      </c>
      <c r="CE66" s="7"/>
      <c r="CF66" s="7"/>
      <c r="CG66" s="7"/>
      <c r="CH66" s="7"/>
      <c r="CI66" s="7"/>
      <c r="CJ66" s="86">
        <v>94.1</v>
      </c>
      <c r="CK66" s="86">
        <v>151375</v>
      </c>
      <c r="CL66" s="45">
        <f t="shared" si="25"/>
        <v>2.9069767441860463</v>
      </c>
      <c r="CM66" s="13"/>
      <c r="CN66" s="13"/>
      <c r="CO66" s="618"/>
      <c r="CP66" s="13"/>
      <c r="CQ66" s="13"/>
      <c r="CR66" s="13"/>
      <c r="CS66" s="13"/>
      <c r="CT66" s="13"/>
      <c r="CU66" s="7"/>
      <c r="CV66" s="7"/>
      <c r="CW66" s="752"/>
      <c r="CX66" s="121"/>
      <c r="CY66" s="45"/>
      <c r="CZ66" s="49"/>
      <c r="DA66" s="49" t="s">
        <v>295</v>
      </c>
      <c r="DB66" s="9" t="s">
        <v>295</v>
      </c>
      <c r="DC66" s="7"/>
      <c r="DD66" s="122" t="s">
        <v>296</v>
      </c>
      <c r="DE66" s="11"/>
      <c r="DF66" s="11"/>
      <c r="DG66" s="328"/>
      <c r="DH66" s="11"/>
      <c r="DI66" s="10" t="s">
        <v>297</v>
      </c>
      <c r="DJ66" s="123" t="s">
        <v>444</v>
      </c>
      <c r="DK66" s="9">
        <v>2</v>
      </c>
      <c r="DL66" s="7"/>
      <c r="DM66" s="358" t="s">
        <v>754</v>
      </c>
      <c r="DN66" s="7"/>
      <c r="DO66" s="7"/>
      <c r="DP66" s="7"/>
      <c r="DQ66" s="7"/>
      <c r="DR66" s="11" t="s">
        <v>38</v>
      </c>
      <c r="DS66" s="11" t="s">
        <v>38</v>
      </c>
      <c r="DT66" s="11">
        <v>495</v>
      </c>
      <c r="DU66" s="11">
        <v>9.4</v>
      </c>
      <c r="DV66" s="11">
        <v>90.6</v>
      </c>
      <c r="DW66" s="11" t="s">
        <v>38</v>
      </c>
      <c r="DX66" s="11" t="s">
        <v>38</v>
      </c>
      <c r="DY66" s="11" t="s">
        <v>38</v>
      </c>
      <c r="DZ66" s="11" t="s">
        <v>38</v>
      </c>
      <c r="EA66" s="11">
        <v>0</v>
      </c>
      <c r="EB66" s="7"/>
      <c r="EC66" s="124" t="s">
        <v>298</v>
      </c>
      <c r="ED66" s="125"/>
      <c r="EE66" s="125"/>
      <c r="EF66" s="7">
        <v>15</v>
      </c>
      <c r="EG66" s="7">
        <v>2</v>
      </c>
      <c r="EH66" s="7">
        <v>1</v>
      </c>
      <c r="EI66" s="7">
        <v>186</v>
      </c>
      <c r="EJ66" s="7">
        <v>88</v>
      </c>
      <c r="EK66" s="115">
        <f>EJ66/(EI66*EI66*0.01*0.01)</f>
        <v>25.436466643542605</v>
      </c>
      <c r="EL66" s="116">
        <v>0</v>
      </c>
      <c r="EM66" s="7"/>
      <c r="EN66" s="116" t="s">
        <v>299</v>
      </c>
      <c r="EO66" s="116" t="s">
        <v>299</v>
      </c>
      <c r="EP66" s="550"/>
      <c r="EQ66" s="7"/>
      <c r="ER66" s="492">
        <v>10060</v>
      </c>
      <c r="ES66" s="493">
        <v>73</v>
      </c>
      <c r="ET66" s="476">
        <v>178898</v>
      </c>
      <c r="EU66" s="476">
        <v>2</v>
      </c>
      <c r="EV66" s="494">
        <f t="shared" si="31"/>
        <v>4901.3150684931506</v>
      </c>
      <c r="EW66" s="495">
        <v>14766</v>
      </c>
      <c r="EX66" s="496">
        <f t="shared" si="32"/>
        <v>404.54794520547944</v>
      </c>
      <c r="EY66" s="489">
        <f t="shared" si="33"/>
        <v>4045.4794520547944</v>
      </c>
      <c r="EZ66" s="689">
        <v>28</v>
      </c>
      <c r="FA66" s="628">
        <v>43899</v>
      </c>
      <c r="FB66" s="628"/>
      <c r="FC66" s="608"/>
      <c r="FD66" s="629">
        <f t="shared" si="40"/>
        <v>1567.8214285714287</v>
      </c>
      <c r="FE66" s="630"/>
      <c r="FF66" s="631"/>
      <c r="FG66" s="610"/>
      <c r="FH66" s="756"/>
      <c r="FI66" s="754"/>
      <c r="FJ66" s="598"/>
      <c r="FK66" s="11"/>
      <c r="FL66" s="114"/>
      <c r="FM66" s="157">
        <f t="shared" si="34"/>
        <v>8.2538653310825154</v>
      </c>
      <c r="FN66" s="145">
        <f t="shared" si="27"/>
        <v>0.40454794520547943</v>
      </c>
      <c r="FO66" s="114"/>
      <c r="FP66" s="157">
        <v>8.2538653310825154</v>
      </c>
      <c r="FQ66" s="145">
        <v>0.40454794520547943</v>
      </c>
      <c r="FR66" s="147">
        <f t="shared" si="35"/>
        <v>1.2235879723689558</v>
      </c>
      <c r="FS66" s="359" t="s">
        <v>421</v>
      </c>
      <c r="FT66" s="360" t="s">
        <v>776</v>
      </c>
      <c r="FU66" s="121" t="s">
        <v>421</v>
      </c>
      <c r="FV66" s="201" t="s">
        <v>777</v>
      </c>
      <c r="FW66" s="201" t="s">
        <v>299</v>
      </c>
      <c r="FX66" s="361">
        <v>10060</v>
      </c>
      <c r="FY66" s="159" t="s">
        <v>426</v>
      </c>
      <c r="FZ66" s="160">
        <v>0.43364924920000003</v>
      </c>
      <c r="GA66" s="772">
        <v>1.3482351676497699</v>
      </c>
      <c r="GB66" s="162">
        <v>0.3990492570000001</v>
      </c>
      <c r="GC66" s="163" t="s">
        <v>121</v>
      </c>
      <c r="GD66" s="163" t="s">
        <v>121</v>
      </c>
      <c r="GE66" s="163" t="s">
        <v>121</v>
      </c>
      <c r="GF66" s="163" t="s">
        <v>121</v>
      </c>
      <c r="GG66" s="163" t="s">
        <v>121</v>
      </c>
      <c r="GH66" s="163" t="s">
        <v>121</v>
      </c>
      <c r="GI66" s="164">
        <v>4045.4794520547944</v>
      </c>
      <c r="GJ66" s="165">
        <f>HW66*GI66/100</f>
        <v>966.86958904109576</v>
      </c>
      <c r="GK66" s="163" t="s">
        <v>121</v>
      </c>
      <c r="GL66" s="163" t="s">
        <v>121</v>
      </c>
      <c r="GM66" s="163" t="s">
        <v>121</v>
      </c>
      <c r="GN66" s="163" t="s">
        <v>121</v>
      </c>
      <c r="GO66" s="165" t="s">
        <v>121</v>
      </c>
      <c r="GP66" s="163" t="s">
        <v>121</v>
      </c>
      <c r="GQ66" s="163" t="s">
        <v>121</v>
      </c>
      <c r="GR66" s="166">
        <v>10</v>
      </c>
      <c r="GS66" s="167"/>
      <c r="GT66" s="167"/>
      <c r="GU66" s="163"/>
      <c r="GV66" s="167">
        <v>1.66</v>
      </c>
      <c r="GW66" s="167">
        <v>53.9</v>
      </c>
      <c r="GX66" s="163">
        <v>1992</v>
      </c>
      <c r="GY66" s="163">
        <v>3.68</v>
      </c>
      <c r="GZ66" s="163">
        <v>3146</v>
      </c>
      <c r="HA66" s="163">
        <v>89.9</v>
      </c>
      <c r="HB66" s="163">
        <v>12540</v>
      </c>
      <c r="HC66" s="163">
        <v>3.01</v>
      </c>
      <c r="HD66" s="163">
        <v>27770</v>
      </c>
      <c r="HE66" s="163">
        <v>97.1</v>
      </c>
      <c r="HF66" s="163">
        <v>4176</v>
      </c>
      <c r="HG66" s="163">
        <v>96.3</v>
      </c>
      <c r="HH66" s="163">
        <v>5628</v>
      </c>
      <c r="HI66" s="167">
        <v>73.7</v>
      </c>
      <c r="HJ66" s="163">
        <v>15.6</v>
      </c>
      <c r="HK66" s="163">
        <v>76.400000000000006</v>
      </c>
      <c r="HL66" s="163">
        <v>16000</v>
      </c>
      <c r="HM66" s="163">
        <v>83.9</v>
      </c>
      <c r="HN66" s="163">
        <v>1780</v>
      </c>
      <c r="HO66" s="163">
        <v>4.26</v>
      </c>
      <c r="HP66" s="163">
        <v>4038</v>
      </c>
      <c r="HQ66" s="163">
        <v>78.099999999999994</v>
      </c>
      <c r="HR66" s="163">
        <v>17109</v>
      </c>
      <c r="HS66" s="163">
        <v>0.14000000000000001</v>
      </c>
      <c r="HT66" s="163">
        <v>7679</v>
      </c>
      <c r="HU66" s="163">
        <v>0.73</v>
      </c>
      <c r="HV66" s="163">
        <v>4100</v>
      </c>
      <c r="HW66" s="163">
        <v>23.9</v>
      </c>
    </row>
    <row r="67" spans="1:231" x14ac:dyDescent="0.3">
      <c r="A67" s="7">
        <v>15</v>
      </c>
      <c r="B67" s="7">
        <f>COUNTIFS($D$3:D67,D67,$F$3:F67,F67)</f>
        <v>1</v>
      </c>
      <c r="C67" s="14">
        <v>10078</v>
      </c>
      <c r="D67" s="328" t="s">
        <v>40</v>
      </c>
      <c r="E67" s="17" t="s">
        <v>41</v>
      </c>
      <c r="F67" s="17">
        <v>6708051911</v>
      </c>
      <c r="G67" s="11">
        <v>52</v>
      </c>
      <c r="H67" s="17" t="s">
        <v>42</v>
      </c>
      <c r="I67" s="470" t="s">
        <v>43</v>
      </c>
      <c r="J67" s="380" t="s">
        <v>35</v>
      </c>
      <c r="K67" s="11" t="s">
        <v>36</v>
      </c>
      <c r="L67" s="11">
        <v>4</v>
      </c>
      <c r="M67" s="17">
        <v>1</v>
      </c>
      <c r="N67" s="11" t="s">
        <v>38</v>
      </c>
      <c r="O67" s="11"/>
      <c r="P67" s="11" t="s">
        <v>44</v>
      </c>
      <c r="Q67" s="11"/>
      <c r="R67" s="11"/>
      <c r="S67" s="454" t="s">
        <v>122</v>
      </c>
      <c r="T67" s="454" t="s">
        <v>123</v>
      </c>
      <c r="U67" s="454" t="s">
        <v>124</v>
      </c>
      <c r="V67" s="602" t="s">
        <v>125</v>
      </c>
      <c r="W67" s="454" t="s">
        <v>126</v>
      </c>
      <c r="X67" s="454" t="s">
        <v>124</v>
      </c>
      <c r="Y67" s="454" t="s">
        <v>124</v>
      </c>
      <c r="Z67" s="469" t="s">
        <v>127</v>
      </c>
      <c r="AA67" s="11"/>
      <c r="AB67" s="55"/>
      <c r="AC67" s="361">
        <v>82705</v>
      </c>
      <c r="AD67" s="755">
        <v>827</v>
      </c>
      <c r="AE67" s="361"/>
      <c r="AF67" s="361"/>
      <c r="AG67" s="504" t="s">
        <v>128</v>
      </c>
      <c r="AH67" s="558">
        <v>400</v>
      </c>
      <c r="AI67" s="7"/>
      <c r="AJ67" s="7"/>
      <c r="AK67" s="7"/>
      <c r="AL67" s="7"/>
      <c r="AM67" s="60"/>
      <c r="AN67" s="61"/>
      <c r="AO67" s="934">
        <v>95</v>
      </c>
      <c r="AP67" s="39">
        <v>0.68</v>
      </c>
      <c r="AQ67" s="40">
        <v>0.73</v>
      </c>
      <c r="AR67" s="41">
        <f t="shared" ref="AR67:AR98" si="48">AO67+AP67+AQ67</f>
        <v>96.410000000000011</v>
      </c>
      <c r="AS67" s="42">
        <f t="shared" ref="AS67:AS98" si="49">AO67/AP67</f>
        <v>139.70588235294116</v>
      </c>
      <c r="AT67" s="43">
        <f t="shared" ref="AT67:AT98" si="50">AO67/AP67*AQ67</f>
        <v>101.98529411764704</v>
      </c>
      <c r="AU67" s="44">
        <f t="shared" ref="AU67:AU98" si="51">AO67/(AP67+AQ67)</f>
        <v>67.37588652482269</v>
      </c>
      <c r="AV67" s="62">
        <v>89.49</v>
      </c>
      <c r="AW67" s="45">
        <f t="shared" ref="AW67:AW98" si="52">95-AY67</f>
        <v>94.2</v>
      </c>
      <c r="AX67" s="46">
        <v>0.76</v>
      </c>
      <c r="AY67" s="63">
        <v>0.8</v>
      </c>
      <c r="AZ67" s="64" t="s">
        <v>121</v>
      </c>
      <c r="BA67" s="65">
        <v>6.1</v>
      </c>
      <c r="BB67" s="66">
        <v>0.05</v>
      </c>
      <c r="BC67" s="67"/>
      <c r="BD67" s="67"/>
      <c r="BE67" s="67"/>
      <c r="BF67" s="67"/>
      <c r="BG67" s="67"/>
      <c r="BH67" s="7"/>
      <c r="BI67" s="83" t="s">
        <v>121</v>
      </c>
      <c r="BJ67" s="7">
        <v>82.6</v>
      </c>
      <c r="BK67" s="84">
        <v>17.7</v>
      </c>
      <c r="BL67" s="78">
        <f t="shared" si="36"/>
        <v>4.666666666666667</v>
      </c>
      <c r="BM67" s="79">
        <v>1.8</v>
      </c>
      <c r="BN67" s="80">
        <f t="shared" si="43"/>
        <v>1.8947368421052631</v>
      </c>
      <c r="BO67" s="65" t="s">
        <v>121</v>
      </c>
      <c r="BP67" s="7">
        <v>7.5</v>
      </c>
      <c r="BQ67" s="85">
        <v>7.5</v>
      </c>
      <c r="BR67" s="49"/>
      <c r="BS67" s="80">
        <f t="shared" si="28"/>
        <v>14.48</v>
      </c>
      <c r="BT67" s="9">
        <v>99.6</v>
      </c>
      <c r="BU67" s="86">
        <v>84528</v>
      </c>
      <c r="BV67" s="80">
        <f t="shared" si="44"/>
        <v>0.40000000000000568</v>
      </c>
      <c r="BW67" s="561">
        <f t="shared" si="37"/>
        <v>0.66303347092547094</v>
      </c>
      <c r="BX67" s="84">
        <v>9.4700000000000006</v>
      </c>
      <c r="BY67" s="84">
        <f t="shared" si="45"/>
        <v>6.5925470925470936E-2</v>
      </c>
      <c r="BZ67" s="84">
        <v>5.01</v>
      </c>
      <c r="CA67" s="84">
        <f t="shared" si="46"/>
        <v>3.4068000000000001E-2</v>
      </c>
      <c r="CB67" s="84">
        <v>82.8</v>
      </c>
      <c r="CC67" s="84">
        <f t="shared" si="47"/>
        <v>0.56303999999999998</v>
      </c>
      <c r="CD67" s="87">
        <v>0.56000000000000005</v>
      </c>
      <c r="CE67" s="7"/>
      <c r="CF67" s="7"/>
      <c r="CG67" s="7"/>
      <c r="CH67" s="7"/>
      <c r="CI67" s="7"/>
      <c r="CJ67" s="86">
        <v>92.5</v>
      </c>
      <c r="CK67" s="86">
        <v>67544</v>
      </c>
      <c r="CL67" s="45">
        <f t="shared" ref="CL67:CL98" si="53">BX67/BZ67</f>
        <v>1.8902195608782437</v>
      </c>
      <c r="CM67" s="13"/>
      <c r="CN67" s="13"/>
      <c r="CO67" s="618"/>
      <c r="CP67" s="13"/>
      <c r="CQ67" s="13"/>
      <c r="CR67" s="13"/>
      <c r="CS67" s="13"/>
      <c r="CT67" s="13"/>
      <c r="CU67" s="7"/>
      <c r="CV67" s="7"/>
      <c r="CW67" s="752"/>
      <c r="CX67" s="121"/>
      <c r="CY67" s="45"/>
      <c r="CZ67" s="121">
        <v>3</v>
      </c>
      <c r="DA67" s="49" t="s">
        <v>295</v>
      </c>
      <c r="DB67" s="9" t="s">
        <v>295</v>
      </c>
      <c r="DC67" s="7"/>
      <c r="DD67" s="122" t="s">
        <v>296</v>
      </c>
      <c r="DE67" s="11"/>
      <c r="DF67" s="11"/>
      <c r="DG67" s="328"/>
      <c r="DH67" s="11"/>
      <c r="DI67" s="10" t="s">
        <v>297</v>
      </c>
      <c r="DJ67" s="123" t="s">
        <v>128</v>
      </c>
      <c r="DK67" s="9">
        <v>2</v>
      </c>
      <c r="DL67" s="7"/>
      <c r="DM67" s="113" t="s">
        <v>43</v>
      </c>
      <c r="DN67" s="7"/>
      <c r="DO67" s="7"/>
      <c r="DP67" s="7"/>
      <c r="DQ67" s="7"/>
      <c r="DR67" s="11" t="s">
        <v>38</v>
      </c>
      <c r="DS67" s="11" t="s">
        <v>38</v>
      </c>
      <c r="DT67" s="11">
        <v>389</v>
      </c>
      <c r="DU67" s="11">
        <v>4.0999999999999996</v>
      </c>
      <c r="DV67" s="11">
        <v>95.9</v>
      </c>
      <c r="DW67" s="11" t="s">
        <v>38</v>
      </c>
      <c r="DX67" s="11" t="s">
        <v>38</v>
      </c>
      <c r="DY67" s="11" t="s">
        <v>38</v>
      </c>
      <c r="DZ67" s="11" t="s">
        <v>38</v>
      </c>
      <c r="EA67" s="11">
        <v>0</v>
      </c>
      <c r="EB67" s="7"/>
      <c r="EC67" s="124" t="s">
        <v>298</v>
      </c>
      <c r="ED67" s="125"/>
      <c r="EE67" s="125"/>
      <c r="EF67" s="7">
        <v>20</v>
      </c>
      <c r="EG67" s="7">
        <v>2</v>
      </c>
      <c r="EH67" s="7">
        <v>0</v>
      </c>
      <c r="EI67" s="7" t="s">
        <v>299</v>
      </c>
      <c r="EJ67" s="7" t="s">
        <v>299</v>
      </c>
      <c r="EK67" s="115" t="s">
        <v>299</v>
      </c>
      <c r="EL67" s="116">
        <v>0</v>
      </c>
      <c r="EM67" s="7"/>
      <c r="EN67" s="116">
        <v>2</v>
      </c>
      <c r="EO67" s="116">
        <v>1</v>
      </c>
      <c r="EP67" s="550"/>
      <c r="EQ67" s="7"/>
      <c r="ER67" s="492">
        <v>10078</v>
      </c>
      <c r="ES67" s="493">
        <v>75</v>
      </c>
      <c r="ET67" s="476">
        <v>72454</v>
      </c>
      <c r="EU67" s="476">
        <v>2</v>
      </c>
      <c r="EV67" s="494">
        <f t="shared" si="31"/>
        <v>1932.1066666666666</v>
      </c>
      <c r="EW67" s="495">
        <v>15171</v>
      </c>
      <c r="EX67" s="496">
        <f t="shared" si="32"/>
        <v>404.56</v>
      </c>
      <c r="EY67" s="489">
        <f t="shared" si="33"/>
        <v>1618.24</v>
      </c>
      <c r="EZ67" s="689"/>
      <c r="FA67" s="628"/>
      <c r="FB67" s="628"/>
      <c r="FC67" s="608"/>
      <c r="FD67" s="629"/>
      <c r="FE67" s="630"/>
      <c r="FF67" s="631"/>
      <c r="FG67" s="610"/>
      <c r="FH67" s="756"/>
      <c r="FI67" s="754"/>
      <c r="FJ67" s="598"/>
      <c r="FK67" s="11"/>
      <c r="FL67" s="114"/>
      <c r="FM67" s="157">
        <f t="shared" si="34"/>
        <v>20.938802550583819</v>
      </c>
      <c r="FN67" s="145">
        <f t="shared" si="27"/>
        <v>0.40455999999999998</v>
      </c>
      <c r="FO67" s="114"/>
      <c r="FP67" s="157">
        <v>20.938802550583819</v>
      </c>
      <c r="FQ67" s="145">
        <v>0.40455999999999998</v>
      </c>
      <c r="FR67" s="147">
        <f t="shared" si="35"/>
        <v>0.96153846153846156</v>
      </c>
      <c r="FS67" s="148" t="s">
        <v>421</v>
      </c>
      <c r="FT67" s="112" t="s">
        <v>422</v>
      </c>
      <c r="FU67" s="49" t="s">
        <v>423</v>
      </c>
      <c r="FV67" s="112" t="s">
        <v>424</v>
      </c>
      <c r="FW67" s="112" t="s">
        <v>425</v>
      </c>
      <c r="FX67" s="158">
        <v>10078</v>
      </c>
      <c r="FY67" s="159" t="s">
        <v>426</v>
      </c>
      <c r="FZ67" s="160">
        <v>3.0269327872000003</v>
      </c>
      <c r="GA67" s="161">
        <v>6.3473149551798724E-2</v>
      </c>
      <c r="GB67" s="162">
        <v>2.8756425000000037E-2</v>
      </c>
      <c r="GC67" s="163" t="s">
        <v>121</v>
      </c>
      <c r="GD67" s="163" t="s">
        <v>121</v>
      </c>
      <c r="GE67" s="163" t="s">
        <v>121</v>
      </c>
      <c r="GF67" s="163" t="s">
        <v>121</v>
      </c>
      <c r="GG67" s="163" t="s">
        <v>121</v>
      </c>
      <c r="GH67" s="163" t="s">
        <v>121</v>
      </c>
      <c r="GI67" s="164">
        <v>1618.24</v>
      </c>
      <c r="GJ67" s="165">
        <f>HW67*GI67/100</f>
        <v>70.231615999999988</v>
      </c>
      <c r="GK67" s="163" t="s">
        <v>121</v>
      </c>
      <c r="GL67" s="163" t="s">
        <v>121</v>
      </c>
      <c r="GM67" s="163" t="s">
        <v>121</v>
      </c>
      <c r="GN67" s="163" t="s">
        <v>121</v>
      </c>
      <c r="GO67" s="165" t="s">
        <v>121</v>
      </c>
      <c r="GP67" s="163" t="s">
        <v>121</v>
      </c>
      <c r="GQ67" s="163" t="s">
        <v>121</v>
      </c>
      <c r="GR67" s="166">
        <v>5</v>
      </c>
      <c r="GS67" s="163"/>
      <c r="GT67" s="163"/>
      <c r="GU67" s="167"/>
      <c r="GV67" s="167">
        <v>0.28999999999999998</v>
      </c>
      <c r="GW67" s="167" t="s">
        <v>121</v>
      </c>
      <c r="GX67" s="163" t="s">
        <v>121</v>
      </c>
      <c r="GY67" s="163" t="s">
        <v>121</v>
      </c>
      <c r="GZ67" s="163" t="s">
        <v>121</v>
      </c>
      <c r="HA67" s="163">
        <v>87.5</v>
      </c>
      <c r="HB67" s="163">
        <v>14208</v>
      </c>
      <c r="HC67" s="163" t="s">
        <v>121</v>
      </c>
      <c r="HD67" s="163" t="s">
        <v>121</v>
      </c>
      <c r="HE67" s="163">
        <v>93.8</v>
      </c>
      <c r="HF67" s="163">
        <v>4253</v>
      </c>
      <c r="HG67" s="163">
        <v>87.5</v>
      </c>
      <c r="HH67" s="163">
        <v>9768</v>
      </c>
      <c r="HI67" s="167">
        <v>93.5</v>
      </c>
      <c r="HJ67" s="163">
        <v>2.29</v>
      </c>
      <c r="HK67" s="163">
        <v>55.5</v>
      </c>
      <c r="HL67" s="163">
        <v>2871</v>
      </c>
      <c r="HM67" s="163">
        <v>0</v>
      </c>
      <c r="HN67" s="163" t="s">
        <v>427</v>
      </c>
      <c r="HO67" s="163">
        <v>31.2</v>
      </c>
      <c r="HP67" s="163">
        <v>15193</v>
      </c>
      <c r="HQ67" s="163">
        <v>23.4</v>
      </c>
      <c r="HR67" s="163">
        <v>4717</v>
      </c>
      <c r="HS67" s="163">
        <v>0</v>
      </c>
      <c r="HT67" s="163" t="s">
        <v>427</v>
      </c>
      <c r="HU67" s="163">
        <v>3.12</v>
      </c>
      <c r="HV67" s="163">
        <v>4201</v>
      </c>
      <c r="HW67" s="163">
        <v>4.34</v>
      </c>
    </row>
    <row r="68" spans="1:231" x14ac:dyDescent="0.3">
      <c r="A68" s="7">
        <v>18</v>
      </c>
      <c r="B68" s="7">
        <f>COUNTIFS($D$3:D68,D68,$F$3:F68,F68)</f>
        <v>1</v>
      </c>
      <c r="C68" s="14">
        <v>10108</v>
      </c>
      <c r="D68" s="328" t="s">
        <v>556</v>
      </c>
      <c r="E68" s="17" t="s">
        <v>557</v>
      </c>
      <c r="F68" s="17">
        <v>7903264501</v>
      </c>
      <c r="G68" s="11">
        <v>40</v>
      </c>
      <c r="H68" s="17" t="s">
        <v>558</v>
      </c>
      <c r="I68" s="470" t="s">
        <v>432</v>
      </c>
      <c r="J68" s="380" t="s">
        <v>35</v>
      </c>
      <c r="K68" s="11" t="s">
        <v>36</v>
      </c>
      <c r="L68" s="11">
        <v>6</v>
      </c>
      <c r="M68" s="17" t="s">
        <v>458</v>
      </c>
      <c r="N68" s="11" t="s">
        <v>38</v>
      </c>
      <c r="O68" s="11"/>
      <c r="P68" s="11" t="s">
        <v>44</v>
      </c>
      <c r="Q68" s="11"/>
      <c r="R68" s="11"/>
      <c r="S68" s="454" t="s">
        <v>122</v>
      </c>
      <c r="T68" s="454" t="s">
        <v>123</v>
      </c>
      <c r="U68" s="454" t="s">
        <v>124</v>
      </c>
      <c r="V68" s="602" t="s">
        <v>125</v>
      </c>
      <c r="W68" s="454" t="s">
        <v>126</v>
      </c>
      <c r="X68" s="454" t="s">
        <v>124</v>
      </c>
      <c r="Y68" s="454" t="s">
        <v>124</v>
      </c>
      <c r="Z68" s="469" t="s">
        <v>127</v>
      </c>
      <c r="AA68" s="11"/>
      <c r="AB68" s="55"/>
      <c r="AC68" s="361">
        <v>47137</v>
      </c>
      <c r="AD68" s="755">
        <v>1178</v>
      </c>
      <c r="AE68" s="361"/>
      <c r="AF68" s="361"/>
      <c r="AG68" s="504" t="s">
        <v>128</v>
      </c>
      <c r="AH68" s="59">
        <v>1000</v>
      </c>
      <c r="AI68" s="7"/>
      <c r="AJ68" s="7"/>
      <c r="AK68" s="7"/>
      <c r="AL68" s="7"/>
      <c r="AM68" s="60"/>
      <c r="AN68" s="61"/>
      <c r="AO68" s="934">
        <v>84</v>
      </c>
      <c r="AP68" s="39">
        <v>6.44</v>
      </c>
      <c r="AQ68" s="40">
        <v>7.9</v>
      </c>
      <c r="AR68" s="41">
        <f t="shared" si="48"/>
        <v>98.34</v>
      </c>
      <c r="AS68" s="42">
        <f t="shared" si="49"/>
        <v>13.043478260869565</v>
      </c>
      <c r="AT68" s="43">
        <f t="shared" si="50"/>
        <v>103.04347826086956</v>
      </c>
      <c r="AU68" s="44">
        <f t="shared" si="51"/>
        <v>5.8577405857740583</v>
      </c>
      <c r="AV68" s="62">
        <v>76.524000000000001</v>
      </c>
      <c r="AW68" s="45">
        <f t="shared" si="52"/>
        <v>91.1</v>
      </c>
      <c r="AX68" s="46">
        <v>3.2759999999999998</v>
      </c>
      <c r="AY68" s="63">
        <v>3.9</v>
      </c>
      <c r="AZ68" s="64" t="s">
        <v>121</v>
      </c>
      <c r="BA68" s="65">
        <v>4.4000000000000004</v>
      </c>
      <c r="BB68" s="66">
        <v>0.08</v>
      </c>
      <c r="BC68" s="67"/>
      <c r="BD68" s="67"/>
      <c r="BE68" s="67"/>
      <c r="BF68" s="67"/>
      <c r="BG68" s="67"/>
      <c r="BH68" s="7"/>
      <c r="BI68" s="83">
        <v>1.63</v>
      </c>
      <c r="BJ68" s="7">
        <v>51</v>
      </c>
      <c r="BK68" s="84">
        <v>49</v>
      </c>
      <c r="BL68" s="195">
        <f t="shared" si="36"/>
        <v>1.0408163265306123</v>
      </c>
      <c r="BM68" s="79">
        <v>1.5</v>
      </c>
      <c r="BN68" s="80">
        <f t="shared" si="43"/>
        <v>1.7857142857142858</v>
      </c>
      <c r="BO68" s="65" t="s">
        <v>121</v>
      </c>
      <c r="BP68" s="7">
        <v>7.1</v>
      </c>
      <c r="BQ68" s="85">
        <v>10.1</v>
      </c>
      <c r="BR68" s="49"/>
      <c r="BS68" s="80">
        <f t="shared" si="28"/>
        <v>45.6</v>
      </c>
      <c r="BT68" s="9">
        <v>98.2</v>
      </c>
      <c r="BU68" s="86">
        <v>77257</v>
      </c>
      <c r="BV68" s="80">
        <f t="shared" si="44"/>
        <v>1.7999999999999972</v>
      </c>
      <c r="BW68" s="80">
        <f t="shared" si="37"/>
        <v>6.0808251851851853</v>
      </c>
      <c r="BX68" s="84">
        <v>29.6</v>
      </c>
      <c r="BY68" s="84">
        <f t="shared" si="45"/>
        <v>2.0171851851851854</v>
      </c>
      <c r="BZ68" s="84">
        <v>16</v>
      </c>
      <c r="CA68" s="84">
        <f t="shared" si="46"/>
        <v>1.0304</v>
      </c>
      <c r="CB68" s="84">
        <v>47.1</v>
      </c>
      <c r="CC68" s="84">
        <f t="shared" si="47"/>
        <v>3.0332400000000002</v>
      </c>
      <c r="CD68" s="87">
        <v>1.03</v>
      </c>
      <c r="CE68" s="7"/>
      <c r="CF68" s="7"/>
      <c r="CG68" s="7"/>
      <c r="CH68" s="7"/>
      <c r="CI68" s="7"/>
      <c r="CJ68" s="86">
        <v>76.400000000000006</v>
      </c>
      <c r="CK68" s="86">
        <v>73198</v>
      </c>
      <c r="CL68" s="45">
        <f t="shared" si="53"/>
        <v>1.85</v>
      </c>
      <c r="CM68" s="13"/>
      <c r="CN68" s="13"/>
      <c r="CO68" s="618"/>
      <c r="CP68" s="13"/>
      <c r="CQ68" s="13"/>
      <c r="CR68" s="13"/>
      <c r="CS68" s="13"/>
      <c r="CT68" s="13"/>
      <c r="CU68" s="7"/>
      <c r="CV68" s="7"/>
      <c r="CW68" s="752"/>
      <c r="CX68" s="121"/>
      <c r="CY68" s="45"/>
      <c r="CZ68" s="121">
        <v>3</v>
      </c>
      <c r="DA68" s="49" t="s">
        <v>295</v>
      </c>
      <c r="DB68" s="9" t="s">
        <v>295</v>
      </c>
      <c r="DC68" s="7"/>
      <c r="DD68" s="112" t="s">
        <v>460</v>
      </c>
      <c r="DE68" s="11"/>
      <c r="DF68" s="11"/>
      <c r="DG68" s="328"/>
      <c r="DH68" s="11"/>
      <c r="DI68" s="10" t="s">
        <v>297</v>
      </c>
      <c r="DJ68" s="123" t="s">
        <v>128</v>
      </c>
      <c r="DK68" s="9">
        <v>2</v>
      </c>
      <c r="DL68" s="7"/>
      <c r="DM68" s="49" t="s">
        <v>432</v>
      </c>
      <c r="DN68" s="7"/>
      <c r="DO68" s="7"/>
      <c r="DP68" s="7"/>
      <c r="DQ68" s="7"/>
      <c r="DR68" s="11">
        <v>3.1</v>
      </c>
      <c r="DS68" s="11" t="s">
        <v>38</v>
      </c>
      <c r="DT68" s="11">
        <v>1391</v>
      </c>
      <c r="DU68" s="11">
        <v>6.7</v>
      </c>
      <c r="DV68" s="11">
        <v>93.3</v>
      </c>
      <c r="DW68" s="11">
        <v>1.2</v>
      </c>
      <c r="DX68" s="11">
        <v>642.79999999999995</v>
      </c>
      <c r="DY68" s="11" t="s">
        <v>38</v>
      </c>
      <c r="DZ68" s="11">
        <v>2.44</v>
      </c>
      <c r="EA68" s="11">
        <v>0</v>
      </c>
      <c r="EB68" s="7"/>
      <c r="EC68" s="124" t="s">
        <v>298</v>
      </c>
      <c r="ED68" s="125"/>
      <c r="EE68" s="125"/>
      <c r="EF68" s="7">
        <v>18</v>
      </c>
      <c r="EG68" s="7">
        <v>2</v>
      </c>
      <c r="EH68" s="7">
        <v>1</v>
      </c>
      <c r="EI68" s="7" t="s">
        <v>299</v>
      </c>
      <c r="EJ68" s="7" t="s">
        <v>299</v>
      </c>
      <c r="EK68" s="115" t="s">
        <v>299</v>
      </c>
      <c r="EL68" s="116">
        <v>2</v>
      </c>
      <c r="EM68" s="7"/>
      <c r="EN68" s="116">
        <v>2</v>
      </c>
      <c r="EO68" s="116">
        <v>2</v>
      </c>
      <c r="EP68" s="550"/>
      <c r="EQ68" s="7"/>
      <c r="ER68" s="492">
        <v>10108</v>
      </c>
      <c r="ES68" s="493">
        <v>69</v>
      </c>
      <c r="ET68" s="476">
        <v>1080690</v>
      </c>
      <c r="EU68" s="476">
        <v>2</v>
      </c>
      <c r="EV68" s="494">
        <f t="shared" si="31"/>
        <v>31324.347826086956</v>
      </c>
      <c r="EW68" s="495">
        <v>23094</v>
      </c>
      <c r="EX68" s="496">
        <f t="shared" si="32"/>
        <v>669.39130434782612</v>
      </c>
      <c r="EY68" s="489">
        <f t="shared" si="33"/>
        <v>4016.347826086957</v>
      </c>
      <c r="EZ68" s="689"/>
      <c r="FA68" s="628"/>
      <c r="FB68" s="628"/>
      <c r="FC68" s="608"/>
      <c r="FD68" s="629"/>
      <c r="FE68" s="630"/>
      <c r="FF68" s="631"/>
      <c r="FG68" s="610"/>
      <c r="FH68" s="756"/>
      <c r="FI68" s="754"/>
      <c r="FJ68" s="598"/>
      <c r="FK68" s="11"/>
      <c r="FL68" s="114"/>
      <c r="FM68" s="157">
        <f t="shared" si="34"/>
        <v>2.136968048191433</v>
      </c>
      <c r="FN68" s="145">
        <f t="shared" ref="FN68:FN86" si="54">EX68/1000</f>
        <v>0.66939130434782612</v>
      </c>
      <c r="FO68" s="114"/>
      <c r="FP68" s="157">
        <v>2.136968048191433</v>
      </c>
      <c r="FQ68" s="145">
        <v>0.66939130434782612</v>
      </c>
      <c r="FR68" s="147">
        <f t="shared" si="35"/>
        <v>2.0780072746167835</v>
      </c>
      <c r="FS68" s="148" t="s">
        <v>423</v>
      </c>
      <c r="FT68" s="112" t="s">
        <v>579</v>
      </c>
      <c r="FU68" s="49" t="s">
        <v>423</v>
      </c>
      <c r="FV68" s="112" t="s">
        <v>580</v>
      </c>
      <c r="FW68" s="112" t="s">
        <v>581</v>
      </c>
      <c r="FX68" s="158">
        <v>10108</v>
      </c>
      <c r="FY68" s="159" t="s">
        <v>426</v>
      </c>
      <c r="FZ68" s="160">
        <v>0.1003481467</v>
      </c>
      <c r="GA68" s="161">
        <v>1.0891823566201519</v>
      </c>
      <c r="GB68" s="162">
        <v>0.44849583300000129</v>
      </c>
      <c r="GC68" s="163">
        <v>8.16</v>
      </c>
      <c r="GD68" s="163">
        <v>0.6</v>
      </c>
      <c r="GE68" s="163">
        <v>2040000</v>
      </c>
      <c r="GF68" s="167">
        <v>9.8699999999999992</v>
      </c>
      <c r="GG68" s="167">
        <v>37.9</v>
      </c>
      <c r="GH68" s="163">
        <v>5070000</v>
      </c>
      <c r="GI68" s="164">
        <v>4016.347826086957</v>
      </c>
      <c r="GJ68" s="165">
        <f>GG68*GI68/100</f>
        <v>1522.1958260869567</v>
      </c>
      <c r="GK68" s="163">
        <v>2.6</v>
      </c>
      <c r="GL68" s="163">
        <v>2370000</v>
      </c>
      <c r="GM68" s="311">
        <f>GG68-GK68</f>
        <v>35.299999999999997</v>
      </c>
      <c r="GN68" s="163">
        <f>GH68-GL68</f>
        <v>2700000</v>
      </c>
      <c r="GO68" s="165">
        <f>GJ68*GG68/100</f>
        <v>576.91221808695661</v>
      </c>
      <c r="GP68" s="165">
        <f>GK68*GJ68/100</f>
        <v>39.577091478260876</v>
      </c>
      <c r="GQ68" s="165">
        <f>GO68-GP68</f>
        <v>537.33512660869576</v>
      </c>
      <c r="GR68" s="166">
        <v>6</v>
      </c>
      <c r="GS68" s="165">
        <f>GO68/GR68</f>
        <v>96.152036347826098</v>
      </c>
      <c r="GT68" s="165">
        <f>GP68/GR68</f>
        <v>6.5961819130434796</v>
      </c>
      <c r="GU68" s="165">
        <f>GJ68/GR68</f>
        <v>253.69930434782611</v>
      </c>
      <c r="GV68" s="167">
        <v>11.2</v>
      </c>
      <c r="GW68" s="167">
        <v>84</v>
      </c>
      <c r="GX68" s="163">
        <v>2871</v>
      </c>
      <c r="GY68" s="163">
        <v>2.0099999999999998</v>
      </c>
      <c r="GZ68" s="163">
        <v>2660</v>
      </c>
      <c r="HA68" s="163">
        <v>86.7</v>
      </c>
      <c r="HB68" s="163">
        <v>7750</v>
      </c>
      <c r="HC68" s="163">
        <v>1.02</v>
      </c>
      <c r="HD68" s="163">
        <v>28368</v>
      </c>
      <c r="HE68" s="163">
        <v>99.1</v>
      </c>
      <c r="HF68" s="163">
        <v>4819</v>
      </c>
      <c r="HG68" s="163">
        <v>97.9</v>
      </c>
      <c r="HH68" s="163">
        <v>6574</v>
      </c>
      <c r="HI68" s="167">
        <v>76.7</v>
      </c>
      <c r="HJ68" s="163">
        <v>8.49</v>
      </c>
      <c r="HK68" s="163">
        <v>44.3</v>
      </c>
      <c r="HL68" s="163">
        <v>16647</v>
      </c>
      <c r="HM68" s="163">
        <v>98.1</v>
      </c>
      <c r="HN68" s="163">
        <v>2969</v>
      </c>
      <c r="HO68" s="163">
        <v>11.8</v>
      </c>
      <c r="HP68" s="163">
        <v>5168</v>
      </c>
      <c r="HQ68" s="163">
        <v>62</v>
      </c>
      <c r="HR68" s="163">
        <v>12578</v>
      </c>
      <c r="HS68" s="163">
        <v>2.66</v>
      </c>
      <c r="HT68" s="163">
        <v>8701</v>
      </c>
      <c r="HU68" s="163">
        <v>1.43</v>
      </c>
      <c r="HV68" s="163">
        <v>6757</v>
      </c>
      <c r="HW68" s="163">
        <v>11.6</v>
      </c>
    </row>
    <row r="69" spans="1:231" x14ac:dyDescent="0.3">
      <c r="A69" s="7">
        <v>23</v>
      </c>
      <c r="B69" s="7">
        <f>COUNTIFS($D$3:D69,D69,$F$3:F69,F69)</f>
        <v>1</v>
      </c>
      <c r="C69" s="442">
        <v>10142</v>
      </c>
      <c r="D69" s="443" t="s">
        <v>1535</v>
      </c>
      <c r="E69" s="16" t="s">
        <v>1536</v>
      </c>
      <c r="F69" s="16" t="s">
        <v>1537</v>
      </c>
      <c r="G69" s="11">
        <v>17</v>
      </c>
      <c r="H69" s="16" t="s">
        <v>1218</v>
      </c>
      <c r="I69" s="18" t="s">
        <v>469</v>
      </c>
      <c r="J69" s="168" t="s">
        <v>433</v>
      </c>
      <c r="K69" s="20" t="s">
        <v>36</v>
      </c>
      <c r="L69" s="20">
        <v>5</v>
      </c>
      <c r="M69" s="16" t="s">
        <v>434</v>
      </c>
      <c r="N69" s="20" t="s">
        <v>38</v>
      </c>
      <c r="O69" s="20" t="s">
        <v>44</v>
      </c>
      <c r="P69" s="20" t="s">
        <v>44</v>
      </c>
      <c r="Q69" s="20"/>
      <c r="R69" s="20"/>
      <c r="S69" s="51" t="s">
        <v>122</v>
      </c>
      <c r="T69" s="51" t="s">
        <v>123</v>
      </c>
      <c r="U69" s="51" t="s">
        <v>124</v>
      </c>
      <c r="V69" s="52" t="s">
        <v>125</v>
      </c>
      <c r="W69" s="51" t="s">
        <v>126</v>
      </c>
      <c r="X69" s="454" t="s">
        <v>124</v>
      </c>
      <c r="Y69" s="454" t="s">
        <v>124</v>
      </c>
      <c r="Z69" s="182"/>
      <c r="AA69" s="20"/>
      <c r="AB69" s="55"/>
      <c r="AC69" s="361">
        <v>34475</v>
      </c>
      <c r="AD69" s="755">
        <v>8619</v>
      </c>
      <c r="AE69" s="361"/>
      <c r="AF69" s="11"/>
      <c r="AG69" s="1008" t="s">
        <v>128</v>
      </c>
      <c r="AH69" s="59">
        <v>10000</v>
      </c>
      <c r="AI69" s="360" t="s">
        <v>1538</v>
      </c>
      <c r="AJ69" s="7"/>
      <c r="AK69" s="7"/>
      <c r="AL69" s="7"/>
      <c r="AM69" s="60"/>
      <c r="AN69" s="61"/>
      <c r="AO69" s="934">
        <v>61.1</v>
      </c>
      <c r="AP69" s="39">
        <v>6.85</v>
      </c>
      <c r="AQ69" s="40">
        <v>31.1</v>
      </c>
      <c r="AR69" s="41">
        <f t="shared" si="48"/>
        <v>99.050000000000011</v>
      </c>
      <c r="AS69" s="42">
        <f t="shared" si="49"/>
        <v>8.9197080291970803</v>
      </c>
      <c r="AT69" s="43">
        <f t="shared" si="50"/>
        <v>277.40291970802923</v>
      </c>
      <c r="AU69" s="44">
        <f t="shared" si="51"/>
        <v>1.6100131752305664</v>
      </c>
      <c r="AV69" s="62">
        <v>57.800599999999996</v>
      </c>
      <c r="AW69" s="45">
        <f t="shared" si="52"/>
        <v>94.6</v>
      </c>
      <c r="AX69" s="46">
        <v>0.24440000000000001</v>
      </c>
      <c r="AY69" s="63">
        <v>0.4</v>
      </c>
      <c r="AZ69" s="64" t="s">
        <v>121</v>
      </c>
      <c r="BA69" s="65">
        <v>1.8</v>
      </c>
      <c r="BB69" s="66">
        <v>7.0000000000000007E-2</v>
      </c>
      <c r="BC69" s="67"/>
      <c r="BD69" s="67"/>
      <c r="BE69" s="67"/>
      <c r="BF69" s="67"/>
      <c r="BG69" s="67"/>
      <c r="BH69" s="7"/>
      <c r="BI69" s="83">
        <v>0.52</v>
      </c>
      <c r="BJ69" s="7">
        <v>33.200000000000003</v>
      </c>
      <c r="BK69" s="84">
        <v>67.099999999999994</v>
      </c>
      <c r="BL69" s="78">
        <f t="shared" si="36"/>
        <v>0.49478390461997029</v>
      </c>
      <c r="BM69" s="79">
        <v>0.7</v>
      </c>
      <c r="BN69" s="80">
        <f t="shared" si="43"/>
        <v>1.1456628477905073</v>
      </c>
      <c r="BO69" s="65" t="s">
        <v>121</v>
      </c>
      <c r="BP69" s="7">
        <v>5.7</v>
      </c>
      <c r="BQ69" s="85">
        <v>10.3</v>
      </c>
      <c r="BR69" s="49"/>
      <c r="BS69" s="80">
        <f t="shared" si="28"/>
        <v>24.24</v>
      </c>
      <c r="BT69" s="9">
        <v>88.4</v>
      </c>
      <c r="BU69" s="86">
        <v>28483</v>
      </c>
      <c r="BV69" s="80">
        <f t="shared" si="44"/>
        <v>11.599999999999994</v>
      </c>
      <c r="BW69" s="561">
        <f t="shared" si="37"/>
        <v>5.7755996545949344</v>
      </c>
      <c r="BX69" s="84">
        <v>8.0399999999999991</v>
      </c>
      <c r="BY69" s="84">
        <f t="shared" si="45"/>
        <v>0.57644965459493402</v>
      </c>
      <c r="BZ69" s="84">
        <v>16.2</v>
      </c>
      <c r="CA69" s="84">
        <f t="shared" si="46"/>
        <v>1.1096999999999999</v>
      </c>
      <c r="CB69" s="84">
        <v>59.7</v>
      </c>
      <c r="CC69" s="84">
        <f t="shared" si="47"/>
        <v>4.0894500000000003</v>
      </c>
      <c r="CD69" s="87">
        <v>1.66</v>
      </c>
      <c r="CE69" s="7"/>
      <c r="CF69" s="7"/>
      <c r="CG69" s="7"/>
      <c r="CH69" s="7"/>
      <c r="CI69" s="7"/>
      <c r="CJ69" s="86">
        <v>31.2</v>
      </c>
      <c r="CK69" s="86">
        <v>56982</v>
      </c>
      <c r="CL69" s="45">
        <f t="shared" si="53"/>
        <v>0.49629629629629629</v>
      </c>
      <c r="CM69" s="13"/>
      <c r="CN69" s="13"/>
      <c r="CO69" s="618"/>
      <c r="CP69" s="13"/>
      <c r="CQ69" s="13"/>
      <c r="CR69" s="13"/>
      <c r="CS69" s="13"/>
      <c r="CT69" s="13"/>
      <c r="CU69" s="7"/>
      <c r="CV69" s="7"/>
      <c r="CW69" s="752"/>
      <c r="CX69" s="121"/>
      <c r="CY69" s="45"/>
      <c r="CZ69" s="121">
        <v>7</v>
      </c>
      <c r="DA69" s="9" t="s">
        <v>1539</v>
      </c>
      <c r="DB69" s="9" t="s">
        <v>1539</v>
      </c>
      <c r="DC69" s="7"/>
      <c r="DD69" s="112" t="s">
        <v>1540</v>
      </c>
      <c r="DE69" s="11"/>
      <c r="DF69" s="11"/>
      <c r="DG69" s="328"/>
      <c r="DH69" s="11"/>
      <c r="DI69" s="10" t="s">
        <v>294</v>
      </c>
      <c r="DJ69" s="908" t="s">
        <v>128</v>
      </c>
      <c r="DK69" s="9">
        <v>2</v>
      </c>
      <c r="DL69" s="7"/>
      <c r="DM69" s="49"/>
      <c r="DN69" s="7"/>
      <c r="DO69" s="7"/>
      <c r="DP69" s="7"/>
      <c r="DQ69" s="7"/>
      <c r="DR69" s="11" t="s">
        <v>450</v>
      </c>
      <c r="DS69" s="11" t="s">
        <v>38</v>
      </c>
      <c r="DT69" s="11" t="s">
        <v>38</v>
      </c>
      <c r="DU69" s="11" t="s">
        <v>38</v>
      </c>
      <c r="DV69" s="11" t="s">
        <v>38</v>
      </c>
      <c r="DW69" s="11" t="s">
        <v>38</v>
      </c>
      <c r="DX69" s="11" t="s">
        <v>38</v>
      </c>
      <c r="DY69" s="11" t="s">
        <v>38</v>
      </c>
      <c r="DZ69" s="11" t="s">
        <v>38</v>
      </c>
      <c r="EA69" s="11">
        <v>0</v>
      </c>
      <c r="EB69" s="9" t="s">
        <v>704</v>
      </c>
      <c r="EC69" s="116"/>
      <c r="ED69" s="125"/>
      <c r="EE69" s="125"/>
      <c r="EF69" s="7"/>
      <c r="EG69" s="7"/>
      <c r="EH69" s="7"/>
      <c r="EI69" s="7"/>
      <c r="EJ69" s="7"/>
      <c r="EK69" s="115"/>
      <c r="EL69" s="116"/>
      <c r="EM69" s="7"/>
      <c r="EN69" s="116"/>
      <c r="EO69" s="116"/>
      <c r="EP69" s="550"/>
      <c r="EQ69" s="7"/>
      <c r="ER69" s="297">
        <v>10142</v>
      </c>
      <c r="ES69" s="493">
        <v>46</v>
      </c>
      <c r="ET69" s="476">
        <v>150471</v>
      </c>
      <c r="EU69" s="476">
        <v>2</v>
      </c>
      <c r="EV69" s="494">
        <f t="shared" si="31"/>
        <v>6542.217391304348</v>
      </c>
      <c r="EW69" s="495">
        <v>94345</v>
      </c>
      <c r="EX69" s="496">
        <f t="shared" si="32"/>
        <v>4101.95652173913</v>
      </c>
      <c r="EY69" s="489">
        <f t="shared" si="33"/>
        <v>20509.782608695648</v>
      </c>
      <c r="EZ69" s="689"/>
      <c r="FA69" s="628"/>
      <c r="FB69" s="628"/>
      <c r="FC69" s="608"/>
      <c r="FD69" s="629"/>
      <c r="FE69" s="630"/>
      <c r="FF69" s="631"/>
      <c r="FG69" s="610"/>
      <c r="FH69" s="756"/>
      <c r="FI69" s="754"/>
      <c r="FJ69" s="598"/>
      <c r="FK69" s="11"/>
      <c r="FL69" s="114"/>
      <c r="FM69" s="157">
        <f t="shared" si="34"/>
        <v>62.699789328176195</v>
      </c>
      <c r="FN69" s="145">
        <f t="shared" si="54"/>
        <v>4.1019565217391296</v>
      </c>
      <c r="FO69" s="114"/>
      <c r="FP69" s="157">
        <v>62.699789328176195</v>
      </c>
      <c r="FQ69" s="145">
        <v>4.1019565217391296</v>
      </c>
      <c r="FR69" s="147"/>
      <c r="FS69" s="49"/>
      <c r="FT69" s="112"/>
      <c r="FU69" s="49"/>
      <c r="FV69" s="112"/>
      <c r="FW69" s="112"/>
      <c r="FX69" s="262"/>
      <c r="FY69" s="152"/>
      <c r="FZ69" s="263"/>
      <c r="GA69" s="163"/>
      <c r="GB69" s="264"/>
      <c r="GC69" s="156"/>
      <c r="GD69" s="156"/>
      <c r="GE69" s="156"/>
      <c r="GF69" s="156"/>
      <c r="GG69" s="156"/>
      <c r="GH69" s="156"/>
      <c r="GI69" s="156"/>
      <c r="GJ69" s="156"/>
      <c r="GK69" s="156"/>
      <c r="GL69" s="156"/>
      <c r="GM69" s="156"/>
      <c r="GN69" s="156"/>
      <c r="GO69" s="156"/>
      <c r="GP69" s="156"/>
      <c r="GQ69" s="156"/>
      <c r="GR69" s="156"/>
      <c r="GS69" s="156"/>
      <c r="GT69" s="156"/>
      <c r="GU69" s="156"/>
      <c r="GV69" s="156"/>
      <c r="GW69" s="156"/>
      <c r="GX69" s="156"/>
      <c r="GY69" s="156"/>
      <c r="GZ69" s="156"/>
      <c r="HA69" s="156"/>
      <c r="HB69" s="156"/>
      <c r="HC69" s="156"/>
      <c r="HD69" s="156"/>
      <c r="HE69" s="156"/>
      <c r="HF69" s="156"/>
      <c r="HG69" s="156"/>
      <c r="HH69" s="156"/>
      <c r="HI69" s="156"/>
      <c r="HJ69" s="156"/>
      <c r="HK69" s="156"/>
      <c r="HL69" s="156"/>
      <c r="HM69" s="156"/>
      <c r="HN69" s="156"/>
      <c r="HO69" s="156"/>
      <c r="HP69" s="156"/>
      <c r="HQ69" s="156"/>
      <c r="HR69" s="156"/>
      <c r="HS69" s="156"/>
      <c r="HT69" s="156"/>
      <c r="HU69" s="156"/>
      <c r="HV69" s="156"/>
      <c r="HW69" s="156"/>
    </row>
    <row r="70" spans="1:231" x14ac:dyDescent="0.3">
      <c r="A70" s="7">
        <v>25</v>
      </c>
      <c r="B70" s="7">
        <f>COUNTIFS($D$3:D70,D70,$F$3:F70,F70)</f>
        <v>2</v>
      </c>
      <c r="C70" s="442">
        <v>10144</v>
      </c>
      <c r="D70" s="443" t="s">
        <v>724</v>
      </c>
      <c r="E70" s="16" t="s">
        <v>816</v>
      </c>
      <c r="F70" s="16">
        <v>6503172698</v>
      </c>
      <c r="G70" s="11">
        <v>54</v>
      </c>
      <c r="H70" s="16" t="s">
        <v>1218</v>
      </c>
      <c r="I70" s="18" t="s">
        <v>818</v>
      </c>
      <c r="J70" s="19" t="s">
        <v>35</v>
      </c>
      <c r="K70" s="20" t="s">
        <v>36</v>
      </c>
      <c r="L70" s="20">
        <v>6</v>
      </c>
      <c r="M70" s="16" t="s">
        <v>1409</v>
      </c>
      <c r="N70" s="20" t="s">
        <v>38</v>
      </c>
      <c r="O70" s="20" t="s">
        <v>44</v>
      </c>
      <c r="P70" s="20" t="s">
        <v>44</v>
      </c>
      <c r="Q70" s="20"/>
      <c r="R70" s="20"/>
      <c r="S70" s="51" t="s">
        <v>122</v>
      </c>
      <c r="T70" s="51" t="s">
        <v>123</v>
      </c>
      <c r="U70" s="51" t="s">
        <v>124</v>
      </c>
      <c r="V70" s="52" t="s">
        <v>125</v>
      </c>
      <c r="W70" s="51" t="s">
        <v>126</v>
      </c>
      <c r="X70" s="454" t="s">
        <v>124</v>
      </c>
      <c r="Y70" s="454" t="s">
        <v>124</v>
      </c>
      <c r="Z70" s="54" t="s">
        <v>127</v>
      </c>
      <c r="AA70" s="20"/>
      <c r="AB70" s="55"/>
      <c r="AC70" s="361">
        <v>40714</v>
      </c>
      <c r="AD70" s="755">
        <v>1018</v>
      </c>
      <c r="AE70" s="361"/>
      <c r="AF70" s="361"/>
      <c r="AG70" s="504" t="s">
        <v>444</v>
      </c>
      <c r="AH70" s="558">
        <v>1000</v>
      </c>
      <c r="AI70" s="7"/>
      <c r="AJ70" s="7"/>
      <c r="AK70" s="7"/>
      <c r="AL70" s="7"/>
      <c r="AM70" s="60"/>
      <c r="AN70" s="61"/>
      <c r="AO70" s="934">
        <v>67.2</v>
      </c>
      <c r="AP70" s="39">
        <v>24.4</v>
      </c>
      <c r="AQ70" s="40">
        <v>4.9400000000000004</v>
      </c>
      <c r="AR70" s="41">
        <f t="shared" si="48"/>
        <v>96.539999999999992</v>
      </c>
      <c r="AS70" s="42">
        <f t="shared" si="49"/>
        <v>2.7540983606557381</v>
      </c>
      <c r="AT70" s="43">
        <f t="shared" si="50"/>
        <v>13.605245901639348</v>
      </c>
      <c r="AU70" s="44">
        <f t="shared" si="51"/>
        <v>2.2903885480572597</v>
      </c>
      <c r="AV70" s="62">
        <v>62.361599999999996</v>
      </c>
      <c r="AW70" s="45">
        <f t="shared" si="52"/>
        <v>92.8</v>
      </c>
      <c r="AX70" s="46">
        <v>1.4784000000000004</v>
      </c>
      <c r="AY70" s="63">
        <v>2.2000000000000002</v>
      </c>
      <c r="AZ70" s="64" t="s">
        <v>121</v>
      </c>
      <c r="BA70" s="65">
        <v>11.1</v>
      </c>
      <c r="BB70" s="66">
        <v>0.34</v>
      </c>
      <c r="BC70" s="67"/>
      <c r="BD70" s="67"/>
      <c r="BE70" s="67"/>
      <c r="BF70" s="67"/>
      <c r="BG70" s="67"/>
      <c r="BH70" s="7"/>
      <c r="BI70" s="83">
        <v>0.25</v>
      </c>
      <c r="BJ70" s="7">
        <v>37.700000000000003</v>
      </c>
      <c r="BK70" s="84">
        <v>62.8</v>
      </c>
      <c r="BL70" s="195">
        <f t="shared" si="36"/>
        <v>0.60031847133757965</v>
      </c>
      <c r="BM70" s="79">
        <v>0.4</v>
      </c>
      <c r="BN70" s="80">
        <f t="shared" si="43"/>
        <v>0.59523809523809523</v>
      </c>
      <c r="BO70" s="65" t="s">
        <v>121</v>
      </c>
      <c r="BP70" s="7">
        <v>9.3000000000000007</v>
      </c>
      <c r="BQ70" s="85">
        <v>16.7</v>
      </c>
      <c r="BR70" s="49"/>
      <c r="BS70" s="80">
        <f t="shared" si="28"/>
        <v>40.46</v>
      </c>
      <c r="BT70" s="9">
        <v>96.8</v>
      </c>
      <c r="BU70" s="86">
        <v>67887</v>
      </c>
      <c r="BV70" s="80">
        <f t="shared" si="44"/>
        <v>3.2000000000000028</v>
      </c>
      <c r="BW70" s="561">
        <f t="shared" si="37"/>
        <v>23.041091503213764</v>
      </c>
      <c r="BX70" s="84">
        <v>31.9</v>
      </c>
      <c r="BY70" s="84">
        <f t="shared" si="45"/>
        <v>8.0692515032137671</v>
      </c>
      <c r="BZ70" s="84">
        <v>8.56</v>
      </c>
      <c r="CA70" s="84">
        <f t="shared" si="46"/>
        <v>2.0886399999999998</v>
      </c>
      <c r="CB70" s="84">
        <v>52.8</v>
      </c>
      <c r="CC70" s="84">
        <f t="shared" si="47"/>
        <v>12.883199999999999</v>
      </c>
      <c r="CD70" s="87">
        <v>1.39</v>
      </c>
      <c r="CE70" s="7"/>
      <c r="CF70" s="7"/>
      <c r="CG70" s="7"/>
      <c r="CH70" s="7"/>
      <c r="CI70" s="7"/>
      <c r="CJ70" s="86">
        <v>47</v>
      </c>
      <c r="CK70" s="86">
        <v>56631</v>
      </c>
      <c r="CL70" s="45">
        <f t="shared" si="53"/>
        <v>3.7266355140186911</v>
      </c>
      <c r="CM70" s="13"/>
      <c r="CN70" s="13"/>
      <c r="CO70" s="618"/>
      <c r="CP70" s="13"/>
      <c r="CQ70" s="13"/>
      <c r="CR70" s="13"/>
      <c r="CS70" s="13"/>
      <c r="CT70" s="13"/>
      <c r="CU70" s="7"/>
      <c r="CV70" s="7"/>
      <c r="CW70" s="752"/>
      <c r="CX70" s="121"/>
      <c r="CY70" s="45"/>
      <c r="CZ70" s="121">
        <v>3</v>
      </c>
      <c r="DA70" s="9" t="s">
        <v>884</v>
      </c>
      <c r="DB70" s="9" t="s">
        <v>295</v>
      </c>
      <c r="DC70" s="7"/>
      <c r="DD70" s="112" t="s">
        <v>811</v>
      </c>
      <c r="DE70" s="11"/>
      <c r="DF70" s="11"/>
      <c r="DG70" s="328"/>
      <c r="DH70" s="11"/>
      <c r="DI70" s="10" t="s">
        <v>297</v>
      </c>
      <c r="DJ70" s="123" t="s">
        <v>444</v>
      </c>
      <c r="DK70" s="9">
        <v>2</v>
      </c>
      <c r="DL70" s="7"/>
      <c r="DM70" s="113" t="s">
        <v>689</v>
      </c>
      <c r="DN70" s="7"/>
      <c r="DO70" s="7"/>
      <c r="DP70" s="7"/>
      <c r="DQ70" s="7"/>
      <c r="DR70" s="11" t="s">
        <v>38</v>
      </c>
      <c r="DS70" s="11" t="s">
        <v>38</v>
      </c>
      <c r="DT70" s="11">
        <v>941</v>
      </c>
      <c r="DU70" s="11">
        <v>9.8000000000000007</v>
      </c>
      <c r="DV70" s="11">
        <v>90.2</v>
      </c>
      <c r="DW70" s="11" t="s">
        <v>38</v>
      </c>
      <c r="DX70" s="11" t="s">
        <v>38</v>
      </c>
      <c r="DY70" s="11" t="s">
        <v>38</v>
      </c>
      <c r="DZ70" s="11" t="s">
        <v>38</v>
      </c>
      <c r="EA70" s="11">
        <v>0</v>
      </c>
      <c r="EB70" s="7"/>
      <c r="EC70" s="124" t="s">
        <v>1075</v>
      </c>
      <c r="ED70" s="125"/>
      <c r="EE70" s="125"/>
      <c r="EF70" s="7">
        <v>100</v>
      </c>
      <c r="EG70" s="7">
        <v>3</v>
      </c>
      <c r="EH70" s="7">
        <v>1</v>
      </c>
      <c r="EI70" s="7">
        <v>186</v>
      </c>
      <c r="EJ70" s="7">
        <v>94</v>
      </c>
      <c r="EK70" s="115">
        <f>EJ70/(EI70*EI70*0.01*0.01)</f>
        <v>27.17077118742051</v>
      </c>
      <c r="EL70" s="116">
        <v>0</v>
      </c>
      <c r="EM70" s="7"/>
      <c r="EN70" s="116">
        <v>2</v>
      </c>
      <c r="EO70" s="116">
        <v>1</v>
      </c>
      <c r="EP70" s="550"/>
      <c r="EQ70" s="7"/>
      <c r="ER70" s="492">
        <v>10144</v>
      </c>
      <c r="ES70" s="493">
        <v>65</v>
      </c>
      <c r="ET70" s="476">
        <v>462994</v>
      </c>
      <c r="EU70" s="476">
        <v>2</v>
      </c>
      <c r="EV70" s="494">
        <f t="shared" si="31"/>
        <v>14245.969230769231</v>
      </c>
      <c r="EW70" s="495">
        <v>19053</v>
      </c>
      <c r="EX70" s="496">
        <f t="shared" si="32"/>
        <v>586.2461538461539</v>
      </c>
      <c r="EY70" s="489">
        <f t="shared" si="33"/>
        <v>3517.4769230769234</v>
      </c>
      <c r="EZ70" s="689"/>
      <c r="FA70" s="628"/>
      <c r="FB70" s="628"/>
      <c r="FC70" s="608"/>
      <c r="FD70" s="629"/>
      <c r="FE70" s="630"/>
      <c r="FF70" s="631"/>
      <c r="FG70" s="610"/>
      <c r="FH70" s="756"/>
      <c r="FI70" s="754"/>
      <c r="FJ70" s="598"/>
      <c r="FK70" s="11"/>
      <c r="FL70" s="114"/>
      <c r="FM70" s="157">
        <f t="shared" si="34"/>
        <v>4.1151721188611514</v>
      </c>
      <c r="FN70" s="145">
        <f t="shared" si="54"/>
        <v>0.58624615384615386</v>
      </c>
      <c r="FO70" s="114"/>
      <c r="FP70" s="157">
        <v>4.1151721188611514</v>
      </c>
      <c r="FQ70" s="145">
        <v>0.58624615384615386</v>
      </c>
      <c r="FR70" s="147">
        <f>DT70/EX70</f>
        <v>1.6051278013961054</v>
      </c>
      <c r="FS70" s="148" t="s">
        <v>423</v>
      </c>
      <c r="FT70" s="112" t="s">
        <v>579</v>
      </c>
      <c r="FU70" s="49" t="s">
        <v>423</v>
      </c>
      <c r="FV70" s="112" t="s">
        <v>1410</v>
      </c>
      <c r="FW70" s="112" t="s">
        <v>1411</v>
      </c>
      <c r="FX70" s="158">
        <v>10144</v>
      </c>
      <c r="FY70" s="159" t="s">
        <v>426</v>
      </c>
      <c r="FZ70" s="350">
        <v>1.2386304304</v>
      </c>
      <c r="GA70" s="161">
        <v>0.55843988626797447</v>
      </c>
      <c r="GB70" s="162">
        <v>0.36500219200000039</v>
      </c>
      <c r="GC70" s="163">
        <v>44.6</v>
      </c>
      <c r="GD70" s="163">
        <v>1.45</v>
      </c>
      <c r="GE70" s="163">
        <v>742000</v>
      </c>
      <c r="GF70" s="1028">
        <v>35.700000000000003</v>
      </c>
      <c r="GG70" s="167">
        <v>8.73</v>
      </c>
      <c r="GH70" s="163">
        <v>2110000</v>
      </c>
      <c r="GI70" s="164">
        <v>3517.4769230769234</v>
      </c>
      <c r="GJ70" s="165">
        <f>GG70*GI70/100</f>
        <v>307.07573538461543</v>
      </c>
      <c r="GK70" s="163">
        <v>1.05</v>
      </c>
      <c r="GL70" s="163">
        <v>1010000</v>
      </c>
      <c r="GM70" s="311">
        <f>GG70-GK70</f>
        <v>7.6800000000000006</v>
      </c>
      <c r="GN70" s="163">
        <f>GH70-GL70</f>
        <v>1100000</v>
      </c>
      <c r="GO70" s="165">
        <f>GJ70*GG70/100</f>
        <v>26.807711699076926</v>
      </c>
      <c r="GP70" s="165">
        <f>GK70*GJ70/100</f>
        <v>3.2242952215384624</v>
      </c>
      <c r="GQ70" s="165">
        <f>GO70-GP70</f>
        <v>23.583416477538464</v>
      </c>
      <c r="GR70" s="166">
        <v>6</v>
      </c>
      <c r="GS70" s="165">
        <f>GO70/GR70</f>
        <v>4.467951949846154</v>
      </c>
      <c r="GT70" s="165">
        <f>GP70/GR70</f>
        <v>0.53738253692307703</v>
      </c>
      <c r="GU70" s="165">
        <f>GJ70/GR70</f>
        <v>51.179289230769236</v>
      </c>
      <c r="GV70" s="1028">
        <v>6.24</v>
      </c>
      <c r="GW70" s="167">
        <v>90.2</v>
      </c>
      <c r="GX70" s="163">
        <v>2203</v>
      </c>
      <c r="GY70" s="163">
        <v>0.74</v>
      </c>
      <c r="GZ70" s="163">
        <v>2660</v>
      </c>
      <c r="HA70" s="163">
        <v>89.7</v>
      </c>
      <c r="HB70" s="163">
        <v>7381</v>
      </c>
      <c r="HC70" s="163">
        <v>0.68</v>
      </c>
      <c r="HD70" s="163">
        <v>5410</v>
      </c>
      <c r="HE70" s="163">
        <v>97.4</v>
      </c>
      <c r="HF70" s="163">
        <v>4952</v>
      </c>
      <c r="HG70" s="163">
        <v>97.4</v>
      </c>
      <c r="HH70" s="163">
        <v>9107</v>
      </c>
      <c r="HI70" s="167">
        <v>65.7</v>
      </c>
      <c r="HJ70" s="163">
        <v>23.2</v>
      </c>
      <c r="HK70" s="163">
        <v>65.3</v>
      </c>
      <c r="HL70" s="163">
        <v>8997</v>
      </c>
      <c r="HM70" s="163">
        <v>91.1</v>
      </c>
      <c r="HN70" s="163">
        <v>1863</v>
      </c>
      <c r="HO70" s="163">
        <v>40.1</v>
      </c>
      <c r="HP70" s="163">
        <v>4425</v>
      </c>
      <c r="HQ70" s="163">
        <v>61</v>
      </c>
      <c r="HR70" s="163">
        <v>5964</v>
      </c>
      <c r="HS70" s="163">
        <v>2.48</v>
      </c>
      <c r="HT70" s="163">
        <v>3395</v>
      </c>
      <c r="HU70" s="163">
        <v>1.31</v>
      </c>
      <c r="HV70" s="163">
        <v>3575</v>
      </c>
      <c r="HW70" s="163">
        <v>27.9</v>
      </c>
    </row>
    <row r="71" spans="1:231" x14ac:dyDescent="0.3">
      <c r="A71" s="7">
        <v>37</v>
      </c>
      <c r="B71" s="7">
        <f>COUNTIFS($D$3:D71,D71,$F$3:F71,F71)</f>
        <v>1</v>
      </c>
      <c r="C71" s="442">
        <v>10173</v>
      </c>
      <c r="D71" s="443" t="s">
        <v>615</v>
      </c>
      <c r="E71" s="16" t="s">
        <v>616</v>
      </c>
      <c r="F71" s="16">
        <v>7501034596</v>
      </c>
      <c r="G71" s="11">
        <f t="shared" ref="G71:G78" si="55">LEFT(H71,4)-CONCATENATE(19,LEFT(F71,2))</f>
        <v>44</v>
      </c>
      <c r="H71" s="16" t="s">
        <v>617</v>
      </c>
      <c r="I71" s="18" t="s">
        <v>574</v>
      </c>
      <c r="J71" s="19" t="s">
        <v>35</v>
      </c>
      <c r="K71" s="20" t="s">
        <v>36</v>
      </c>
      <c r="L71" s="20">
        <v>12</v>
      </c>
      <c r="M71" s="16" t="s">
        <v>618</v>
      </c>
      <c r="N71" s="16" t="s">
        <v>38</v>
      </c>
      <c r="O71" s="20"/>
      <c r="P71" s="16" t="s">
        <v>619</v>
      </c>
      <c r="Q71" s="20"/>
      <c r="R71" s="20"/>
      <c r="S71" s="51" t="s">
        <v>124</v>
      </c>
      <c r="T71" s="51" t="s">
        <v>123</v>
      </c>
      <c r="U71" s="51" t="s">
        <v>124</v>
      </c>
      <c r="V71" s="52" t="s">
        <v>125</v>
      </c>
      <c r="W71" s="51" t="s">
        <v>126</v>
      </c>
      <c r="X71" s="476" t="s">
        <v>124</v>
      </c>
      <c r="Y71" s="476" t="s">
        <v>124</v>
      </c>
      <c r="Z71" s="54" t="s">
        <v>127</v>
      </c>
      <c r="AA71" s="20"/>
      <c r="AB71" s="55"/>
      <c r="AC71" s="361">
        <v>29860</v>
      </c>
      <c r="AD71" s="755">
        <v>298</v>
      </c>
      <c r="AE71" s="156"/>
      <c r="AF71" s="156"/>
      <c r="AG71" s="58" t="s">
        <v>444</v>
      </c>
      <c r="AH71" s="558">
        <v>400</v>
      </c>
      <c r="AJ71" s="114"/>
      <c r="AK71" s="7"/>
      <c r="AL71" s="7"/>
      <c r="AM71" s="60"/>
      <c r="AN71" s="61"/>
      <c r="AO71" s="934">
        <v>81.900000000000006</v>
      </c>
      <c r="AP71" s="39">
        <v>8.2799999999999994</v>
      </c>
      <c r="AQ71" s="40">
        <v>9.1999999999999993</v>
      </c>
      <c r="AR71" s="41">
        <f t="shared" si="48"/>
        <v>99.38000000000001</v>
      </c>
      <c r="AS71" s="42">
        <f t="shared" si="49"/>
        <v>9.8913043478260878</v>
      </c>
      <c r="AT71" s="43">
        <f t="shared" si="50"/>
        <v>91</v>
      </c>
      <c r="AU71" s="44">
        <f t="shared" si="51"/>
        <v>4.6853546910755162</v>
      </c>
      <c r="AV71" s="62">
        <v>76.986000000000004</v>
      </c>
      <c r="AW71" s="45">
        <f t="shared" si="52"/>
        <v>94</v>
      </c>
      <c r="AX71" s="46">
        <v>0.81900000000000006</v>
      </c>
      <c r="AY71" s="63">
        <v>1</v>
      </c>
      <c r="AZ71" s="304" t="s">
        <v>121</v>
      </c>
      <c r="BA71" s="65">
        <v>10.6</v>
      </c>
      <c r="BB71" s="66">
        <v>0.2</v>
      </c>
      <c r="BC71" s="67"/>
      <c r="BD71" s="67"/>
      <c r="BE71" s="67"/>
      <c r="BF71" s="67"/>
      <c r="BG71" s="67"/>
      <c r="BH71" s="7"/>
      <c r="BI71" s="83">
        <v>0.19</v>
      </c>
      <c r="BJ71" s="7">
        <v>27.4</v>
      </c>
      <c r="BK71" s="84">
        <v>71.099999999999994</v>
      </c>
      <c r="BL71" s="78">
        <f t="shared" si="36"/>
        <v>0.38537271448663857</v>
      </c>
      <c r="BM71" s="79">
        <v>1.6</v>
      </c>
      <c r="BN71" s="80">
        <f t="shared" si="43"/>
        <v>1.9536019536019535</v>
      </c>
      <c r="BO71" s="304" t="s">
        <v>121</v>
      </c>
      <c r="BP71" s="7">
        <v>13.2</v>
      </c>
      <c r="BQ71" s="85">
        <v>13.2</v>
      </c>
      <c r="BR71" s="49"/>
      <c r="BS71" s="80">
        <f t="shared" si="28"/>
        <v>51.599999999999994</v>
      </c>
      <c r="BT71" s="9">
        <v>96.2</v>
      </c>
      <c r="BU71" s="86">
        <v>63816</v>
      </c>
      <c r="BV71" s="80">
        <f t="shared" si="44"/>
        <v>3.7999999999999972</v>
      </c>
      <c r="BW71" s="561">
        <f t="shared" si="37"/>
        <v>7.7852785185185169</v>
      </c>
      <c r="BX71" s="84">
        <v>21.7</v>
      </c>
      <c r="BY71" s="84">
        <f t="shared" si="45"/>
        <v>1.8485185185185187</v>
      </c>
      <c r="BZ71" s="84">
        <v>29.9</v>
      </c>
      <c r="CA71" s="84">
        <f t="shared" si="46"/>
        <v>2.4757199999999999</v>
      </c>
      <c r="CB71" s="84">
        <v>41.8</v>
      </c>
      <c r="CC71" s="84">
        <f t="shared" si="47"/>
        <v>3.4610399999999992</v>
      </c>
      <c r="CD71" s="87">
        <v>4.7300000000000004</v>
      </c>
      <c r="CE71" s="7"/>
      <c r="CF71" s="7"/>
      <c r="CG71" s="7"/>
      <c r="CH71" s="7"/>
      <c r="CI71" s="7"/>
      <c r="CJ71" s="86">
        <v>65.099999999999994</v>
      </c>
      <c r="CK71" s="86">
        <v>56456</v>
      </c>
      <c r="CL71" s="45">
        <f t="shared" si="53"/>
        <v>0.72575250836120397</v>
      </c>
      <c r="CM71" s="13"/>
      <c r="CN71" s="13"/>
      <c r="CO71" s="618"/>
      <c r="CP71" s="13"/>
      <c r="CQ71" s="13"/>
      <c r="CR71" s="13"/>
      <c r="CS71" s="13"/>
      <c r="CT71" s="13"/>
      <c r="CU71" s="7"/>
      <c r="CV71" s="7"/>
      <c r="CW71" s="752"/>
      <c r="CX71" s="121"/>
      <c r="CY71" s="45"/>
      <c r="CZ71" s="121">
        <v>3</v>
      </c>
      <c r="DA71" s="49" t="s">
        <v>295</v>
      </c>
      <c r="DB71" s="9" t="s">
        <v>295</v>
      </c>
      <c r="DC71" s="7"/>
      <c r="DD71" s="112" t="s">
        <v>460</v>
      </c>
      <c r="DE71" s="11"/>
      <c r="DF71" s="11"/>
      <c r="DG71" s="328"/>
      <c r="DH71" s="11"/>
      <c r="DI71" s="10" t="s">
        <v>297</v>
      </c>
      <c r="DJ71" s="123" t="s">
        <v>444</v>
      </c>
      <c r="DK71" s="9">
        <v>2</v>
      </c>
      <c r="DL71" s="7"/>
      <c r="DM71" s="49" t="s">
        <v>574</v>
      </c>
      <c r="DN71" s="7"/>
      <c r="DO71" s="7"/>
      <c r="DP71" s="7"/>
      <c r="DQ71" s="7"/>
      <c r="DR71" s="11" t="s">
        <v>38</v>
      </c>
      <c r="DS71" s="11" t="s">
        <v>38</v>
      </c>
      <c r="DT71" s="11">
        <v>600</v>
      </c>
      <c r="DU71" s="11">
        <v>6.7</v>
      </c>
      <c r="DV71" s="11">
        <v>93.3</v>
      </c>
      <c r="DW71" s="11">
        <v>2.2000000000000002</v>
      </c>
      <c r="DX71" s="11">
        <v>1177.4000000000001</v>
      </c>
      <c r="DY71" s="11" t="s">
        <v>38</v>
      </c>
      <c r="DZ71" s="11">
        <v>2.92</v>
      </c>
      <c r="EA71" s="11">
        <v>0</v>
      </c>
      <c r="EB71" s="7"/>
      <c r="EC71" s="116">
        <v>1</v>
      </c>
      <c r="ED71" s="125"/>
      <c r="EE71" s="125"/>
      <c r="EF71" s="7">
        <v>35</v>
      </c>
      <c r="EG71" s="7">
        <v>3</v>
      </c>
      <c r="EH71" s="7">
        <v>1</v>
      </c>
      <c r="EI71" s="7">
        <v>175</v>
      </c>
      <c r="EJ71" s="7">
        <v>108</v>
      </c>
      <c r="EK71" s="115">
        <f>EJ71/(EI71*EI71*0.01*0.01)</f>
        <v>35.265306122448976</v>
      </c>
      <c r="EL71" s="116">
        <v>1</v>
      </c>
      <c r="EM71" s="7"/>
      <c r="EN71" s="116">
        <v>2</v>
      </c>
      <c r="EO71" s="116">
        <v>1</v>
      </c>
      <c r="EP71" s="949"/>
      <c r="EQ71" s="114"/>
      <c r="ER71" s="492">
        <v>10173</v>
      </c>
      <c r="ES71" s="493">
        <v>67</v>
      </c>
      <c r="ET71" s="476">
        <v>33227</v>
      </c>
      <c r="EU71" s="476">
        <v>2</v>
      </c>
      <c r="EV71" s="494">
        <f t="shared" si="31"/>
        <v>991.85074626865674</v>
      </c>
      <c r="EW71" s="495">
        <v>7903</v>
      </c>
      <c r="EX71" s="496">
        <f t="shared" si="32"/>
        <v>235.91044776119404</v>
      </c>
      <c r="EY71" s="489">
        <f t="shared" si="33"/>
        <v>2830.9253731343283</v>
      </c>
      <c r="EZ71" s="689"/>
      <c r="FA71" s="628"/>
      <c r="FB71" s="628"/>
      <c r="FC71" s="608"/>
      <c r="FD71" s="629"/>
      <c r="FE71" s="630"/>
      <c r="FF71" s="631"/>
      <c r="FG71" s="610"/>
      <c r="FH71" s="756"/>
      <c r="FI71" s="754"/>
      <c r="FJ71" s="598"/>
      <c r="FK71" s="11"/>
      <c r="FL71" s="114"/>
      <c r="FM71" s="157">
        <f t="shared" si="34"/>
        <v>23.784873747253741</v>
      </c>
      <c r="FN71" s="145">
        <f t="shared" si="54"/>
        <v>0.23591044776119405</v>
      </c>
      <c r="FO71" s="114"/>
      <c r="FP71" s="157">
        <v>23.784873747253741</v>
      </c>
      <c r="FQ71" s="145">
        <v>0.23591044776119405</v>
      </c>
      <c r="FR71" s="147">
        <f>DT71/EX71</f>
        <v>2.5433379729216754</v>
      </c>
      <c r="FS71" s="148" t="s">
        <v>423</v>
      </c>
      <c r="FT71" s="112" t="s">
        <v>579</v>
      </c>
      <c r="FU71" s="49" t="s">
        <v>423</v>
      </c>
      <c r="FV71" s="112" t="s">
        <v>708</v>
      </c>
      <c r="FW71" s="112" t="s">
        <v>709</v>
      </c>
      <c r="FX71" s="158">
        <v>10173</v>
      </c>
      <c r="FY71" s="159" t="s">
        <v>426</v>
      </c>
      <c r="FZ71" s="160">
        <v>0.54024336270000006</v>
      </c>
      <c r="GA71" s="440">
        <v>0.14484302998638104</v>
      </c>
      <c r="GB71" s="162">
        <v>0.43077081700000008</v>
      </c>
      <c r="GC71" s="163">
        <v>9.81</v>
      </c>
      <c r="GD71" s="163">
        <v>0.3</v>
      </c>
      <c r="GE71" s="163">
        <v>2130000</v>
      </c>
      <c r="GF71" s="167">
        <v>6.05</v>
      </c>
      <c r="GG71" s="167">
        <v>36.700000000000003</v>
      </c>
      <c r="GH71" s="163">
        <v>2170000</v>
      </c>
      <c r="GI71" s="164">
        <v>2830.9253731343283</v>
      </c>
      <c r="GJ71" s="165">
        <f>GG71*GI71/100</f>
        <v>1038.9496119402986</v>
      </c>
      <c r="GK71" s="163">
        <v>3.42</v>
      </c>
      <c r="GL71" s="163">
        <v>1960000</v>
      </c>
      <c r="GM71" s="311">
        <f>GG71-GK71</f>
        <v>33.28</v>
      </c>
      <c r="GN71" s="163">
        <f>GH71-GL71</f>
        <v>210000</v>
      </c>
      <c r="GO71" s="165">
        <f>GJ71*GG71/100</f>
        <v>381.29450758208964</v>
      </c>
      <c r="GP71" s="165">
        <f>GK71*GJ71/100</f>
        <v>35.532076728358213</v>
      </c>
      <c r="GQ71" s="165">
        <f>GO71-GP71</f>
        <v>345.76243085373142</v>
      </c>
      <c r="GR71" s="166">
        <v>12</v>
      </c>
      <c r="GS71" s="165">
        <f>GO71/GR71</f>
        <v>31.77454229850747</v>
      </c>
      <c r="GT71" s="165">
        <f>GP71/GR71</f>
        <v>2.9610063940298512</v>
      </c>
      <c r="GU71" s="165">
        <f>GJ71/GR71</f>
        <v>86.579134328358222</v>
      </c>
      <c r="GV71" s="167">
        <v>8.06</v>
      </c>
      <c r="GW71" s="167">
        <v>86</v>
      </c>
      <c r="GX71" s="163">
        <v>4674</v>
      </c>
      <c r="GY71" s="163">
        <v>6.04</v>
      </c>
      <c r="GZ71" s="163">
        <v>3447</v>
      </c>
      <c r="HA71" s="163">
        <v>80.5</v>
      </c>
      <c r="HB71" s="163">
        <v>7494</v>
      </c>
      <c r="HC71" s="163">
        <v>5.81</v>
      </c>
      <c r="HD71" s="163">
        <v>16000</v>
      </c>
      <c r="HE71" s="163">
        <v>91.5</v>
      </c>
      <c r="HF71" s="163">
        <v>4561</v>
      </c>
      <c r="HG71" s="163">
        <v>91.5</v>
      </c>
      <c r="HH71" s="163">
        <v>11169</v>
      </c>
      <c r="HI71" s="167">
        <v>78.5</v>
      </c>
      <c r="HJ71" s="163">
        <v>9.26</v>
      </c>
      <c r="HK71" s="163">
        <v>53</v>
      </c>
      <c r="HL71" s="163">
        <v>13086</v>
      </c>
      <c r="HM71" s="163">
        <v>96.2</v>
      </c>
      <c r="HN71" s="163">
        <v>2124</v>
      </c>
      <c r="HO71" s="163">
        <v>20</v>
      </c>
      <c r="HP71" s="163">
        <v>4548</v>
      </c>
      <c r="HQ71" s="163">
        <v>65.099999999999994</v>
      </c>
      <c r="HR71" s="163">
        <v>9504</v>
      </c>
      <c r="HS71" s="163">
        <v>2.46</v>
      </c>
      <c r="HT71" s="163">
        <v>4240</v>
      </c>
      <c r="HU71" s="163">
        <v>11.2</v>
      </c>
      <c r="HV71" s="163">
        <v>4492</v>
      </c>
      <c r="HW71" s="163">
        <v>12.2</v>
      </c>
    </row>
    <row r="72" spans="1:231" x14ac:dyDescent="0.3">
      <c r="A72" s="7">
        <v>45</v>
      </c>
      <c r="B72" s="7">
        <f>COUNTIFS($D$3:D72,D72,$F$3:F72,F72)</f>
        <v>1</v>
      </c>
      <c r="C72" s="14">
        <v>10233</v>
      </c>
      <c r="D72" s="328" t="s">
        <v>869</v>
      </c>
      <c r="E72" s="17" t="s">
        <v>870</v>
      </c>
      <c r="F72" s="17">
        <v>6351102054</v>
      </c>
      <c r="G72" s="11">
        <f t="shared" si="55"/>
        <v>56</v>
      </c>
      <c r="H72" s="17" t="s">
        <v>871</v>
      </c>
      <c r="I72" s="470" t="s">
        <v>872</v>
      </c>
      <c r="J72" s="380" t="s">
        <v>35</v>
      </c>
      <c r="K72" s="17" t="s">
        <v>36</v>
      </c>
      <c r="L72" s="11">
        <v>1</v>
      </c>
      <c r="M72" s="17" t="s">
        <v>873</v>
      </c>
      <c r="N72" s="17" t="s">
        <v>38</v>
      </c>
      <c r="O72" s="11"/>
      <c r="P72" s="17" t="s">
        <v>874</v>
      </c>
      <c r="Q72" s="11"/>
      <c r="R72" s="11"/>
      <c r="S72" s="454" t="s">
        <v>124</v>
      </c>
      <c r="T72" s="454" t="s">
        <v>124</v>
      </c>
      <c r="U72" s="454" t="s">
        <v>124</v>
      </c>
      <c r="V72" s="474" t="s">
        <v>573</v>
      </c>
      <c r="W72" s="454" t="s">
        <v>124</v>
      </c>
      <c r="X72" s="476" t="s">
        <v>124</v>
      </c>
      <c r="Y72" s="476" t="s">
        <v>124</v>
      </c>
      <c r="Z72" s="455"/>
      <c r="AA72" s="11"/>
      <c r="AB72" s="55"/>
      <c r="AC72" s="361">
        <v>2856</v>
      </c>
      <c r="AD72" s="361">
        <v>71</v>
      </c>
      <c r="AE72" s="156"/>
      <c r="AF72" s="156"/>
      <c r="AG72" s="504" t="s">
        <v>128</v>
      </c>
      <c r="AH72" s="558">
        <v>1000</v>
      </c>
      <c r="AJ72" s="114"/>
      <c r="AK72" s="7"/>
      <c r="AL72" s="7"/>
      <c r="AM72" s="60"/>
      <c r="AN72" s="61"/>
      <c r="AO72" s="934">
        <v>70</v>
      </c>
      <c r="AP72" s="39">
        <v>24.2</v>
      </c>
      <c r="AQ72" s="40">
        <v>3.86</v>
      </c>
      <c r="AR72" s="41">
        <f t="shared" si="48"/>
        <v>98.06</v>
      </c>
      <c r="AS72" s="42">
        <f t="shared" si="49"/>
        <v>2.8925619834710745</v>
      </c>
      <c r="AT72" s="43">
        <f t="shared" si="50"/>
        <v>11.165289256198347</v>
      </c>
      <c r="AU72" s="44">
        <f t="shared" si="51"/>
        <v>2.4946543121881684</v>
      </c>
      <c r="AV72" s="62">
        <v>64.036000000000001</v>
      </c>
      <c r="AW72" s="45">
        <f t="shared" si="52"/>
        <v>91.48</v>
      </c>
      <c r="AX72" s="46">
        <v>2.464</v>
      </c>
      <c r="AY72" s="84">
        <v>3.52</v>
      </c>
      <c r="AZ72" s="304" t="s">
        <v>121</v>
      </c>
      <c r="BA72" s="221">
        <v>9.09</v>
      </c>
      <c r="BB72" s="222" t="s">
        <v>121</v>
      </c>
      <c r="BC72" s="67"/>
      <c r="BD72" s="67"/>
      <c r="BE72" s="67"/>
      <c r="BF72" s="67"/>
      <c r="BG72" s="67"/>
      <c r="BH72" s="7"/>
      <c r="BI72" s="83"/>
      <c r="BJ72" s="9">
        <v>45.8</v>
      </c>
      <c r="BK72" s="9">
        <v>54.2</v>
      </c>
      <c r="BL72" s="195">
        <f t="shared" si="36"/>
        <v>0.84501845018450172</v>
      </c>
      <c r="BM72" s="304" t="s">
        <v>121</v>
      </c>
      <c r="BN72" s="7" t="s">
        <v>121</v>
      </c>
      <c r="BO72" s="304" t="s">
        <v>121</v>
      </c>
      <c r="BP72" s="84">
        <v>6.85</v>
      </c>
      <c r="BQ72" s="282">
        <v>7.99</v>
      </c>
      <c r="BR72" s="49"/>
      <c r="BS72" s="80">
        <f t="shared" si="28"/>
        <v>36.1</v>
      </c>
      <c r="BT72" s="304" t="s">
        <v>121</v>
      </c>
      <c r="BU72" s="343" t="s">
        <v>121</v>
      </c>
      <c r="BV72" s="304" t="s">
        <v>121</v>
      </c>
      <c r="BW72" s="346">
        <f t="shared" si="37"/>
        <v>24.2</v>
      </c>
      <c r="BX72" s="84">
        <v>15.3</v>
      </c>
      <c r="BY72" s="84">
        <f>BX72*AP72/(CB72+BZ72+BX72)</f>
        <v>3.7897645854657114</v>
      </c>
      <c r="BZ72" s="84">
        <v>20.8</v>
      </c>
      <c r="CA72" s="84">
        <f>BZ72*AP72/(CB72+BZ72+BX72)</f>
        <v>5.1520982599795291</v>
      </c>
      <c r="CB72" s="84">
        <v>61.6</v>
      </c>
      <c r="CC72" s="84">
        <f>CB72*AP72/(CB72+BZ72+BX72)</f>
        <v>15.25813715455476</v>
      </c>
      <c r="CD72" s="304" t="s">
        <v>121</v>
      </c>
      <c r="CE72" s="7"/>
      <c r="CF72" s="7"/>
      <c r="CG72" s="7"/>
      <c r="CH72" s="7"/>
      <c r="CI72" s="7"/>
      <c r="CJ72" s="86"/>
      <c r="CK72" s="86"/>
      <c r="CL72" s="45">
        <f t="shared" si="53"/>
        <v>0.73557692307692313</v>
      </c>
      <c r="CM72" s="13"/>
      <c r="CN72" s="13"/>
      <c r="CO72" s="618"/>
      <c r="CP72" s="13"/>
      <c r="CQ72" s="13"/>
      <c r="CR72" s="13"/>
      <c r="CS72" s="13"/>
      <c r="CT72" s="13"/>
      <c r="CU72" s="7"/>
      <c r="CV72" s="7"/>
      <c r="CW72" s="752"/>
      <c r="CX72" s="121"/>
      <c r="CY72" s="45"/>
      <c r="CZ72" s="121">
        <v>3</v>
      </c>
      <c r="DA72" s="9" t="s">
        <v>18</v>
      </c>
      <c r="DB72" s="9" t="s">
        <v>18</v>
      </c>
      <c r="DC72" s="7"/>
      <c r="DD72" s="112" t="s">
        <v>811</v>
      </c>
      <c r="DE72" s="11"/>
      <c r="DF72" s="11"/>
      <c r="DG72" s="328"/>
      <c r="DH72" s="11"/>
      <c r="DI72" s="10" t="s">
        <v>294</v>
      </c>
      <c r="DJ72" s="123" t="s">
        <v>128</v>
      </c>
      <c r="DK72" s="9">
        <v>2</v>
      </c>
      <c r="DL72" s="7"/>
      <c r="DM72" s="49"/>
      <c r="DN72" s="7"/>
      <c r="DO72" s="7"/>
      <c r="DP72" s="7"/>
      <c r="DQ72" s="7"/>
      <c r="DR72" s="11" t="s">
        <v>38</v>
      </c>
      <c r="DS72" s="11" t="s">
        <v>38</v>
      </c>
      <c r="DT72" s="11">
        <v>263</v>
      </c>
      <c r="DU72" s="11">
        <v>4.9000000000000004</v>
      </c>
      <c r="DV72" s="11">
        <v>95.1</v>
      </c>
      <c r="DW72" s="11" t="s">
        <v>38</v>
      </c>
      <c r="DX72" s="11" t="s">
        <v>38</v>
      </c>
      <c r="DY72" s="11" t="s">
        <v>38</v>
      </c>
      <c r="DZ72" s="11" t="s">
        <v>38</v>
      </c>
      <c r="EA72" s="11">
        <v>0</v>
      </c>
      <c r="EB72" s="7"/>
      <c r="EC72" s="116"/>
      <c r="ED72" s="125"/>
      <c r="EE72" s="125"/>
      <c r="EF72" s="7"/>
      <c r="EG72" s="7">
        <v>1</v>
      </c>
      <c r="EH72" s="7"/>
      <c r="EI72" s="7"/>
      <c r="EJ72" s="7"/>
      <c r="EK72" s="115"/>
      <c r="EL72" s="116">
        <v>1</v>
      </c>
      <c r="EM72" s="7"/>
      <c r="EN72" s="116">
        <v>2</v>
      </c>
      <c r="EO72" s="116">
        <v>2</v>
      </c>
      <c r="EP72" s="949"/>
      <c r="EQ72" s="114"/>
      <c r="ER72" s="492">
        <v>10233</v>
      </c>
      <c r="ES72" s="493">
        <v>67</v>
      </c>
      <c r="ET72" s="476">
        <v>101020</v>
      </c>
      <c r="EU72" s="476">
        <v>2</v>
      </c>
      <c r="EV72" s="494">
        <f t="shared" si="31"/>
        <v>3015.5223880597014</v>
      </c>
      <c r="EW72" s="495">
        <v>3401</v>
      </c>
      <c r="EX72" s="496">
        <f t="shared" si="32"/>
        <v>101.5223880597015</v>
      </c>
      <c r="EY72" s="489">
        <f>L73*EX72</f>
        <v>1116.7462686567164</v>
      </c>
      <c r="EZ72" s="689"/>
      <c r="FA72" s="628"/>
      <c r="FB72" s="628"/>
      <c r="FC72" s="608"/>
      <c r="FD72" s="629"/>
      <c r="FE72" s="630"/>
      <c r="FF72" s="631"/>
      <c r="FG72" s="610"/>
      <c r="FH72" s="756"/>
      <c r="FI72" s="754"/>
      <c r="FJ72" s="598"/>
      <c r="FK72" s="11"/>
      <c r="FL72" s="114"/>
      <c r="FM72" s="157">
        <f t="shared" si="34"/>
        <v>3.3666600673134033</v>
      </c>
      <c r="FN72" s="145">
        <f t="shared" si="54"/>
        <v>0.1015223880597015</v>
      </c>
      <c r="FO72" s="114"/>
      <c r="FP72" s="157">
        <v>3.3666600673134033</v>
      </c>
      <c r="FQ72" s="145">
        <v>0.1015223880597015</v>
      </c>
      <c r="FR72" s="147">
        <f>DT72/EX72</f>
        <v>2.5905615995295501</v>
      </c>
      <c r="FS72" s="49"/>
      <c r="FT72" s="112"/>
      <c r="FU72" s="49"/>
      <c r="FV72" s="112"/>
      <c r="FW72" s="112"/>
      <c r="FX72" s="262"/>
      <c r="FY72" s="152"/>
      <c r="FZ72" s="263"/>
      <c r="GA72" s="163"/>
      <c r="GB72" s="264"/>
      <c r="GC72" s="156"/>
      <c r="GD72" s="156"/>
      <c r="GE72" s="156"/>
      <c r="GF72" s="156"/>
      <c r="GG72" s="156"/>
      <c r="GH72" s="156"/>
      <c r="GI72" s="156"/>
      <c r="GJ72" s="156"/>
      <c r="GK72" s="156"/>
      <c r="GL72" s="156"/>
      <c r="GM72" s="156"/>
      <c r="GN72" s="156"/>
      <c r="GO72" s="156"/>
      <c r="GP72" s="156"/>
      <c r="GQ72" s="156"/>
      <c r="GR72" s="156"/>
      <c r="GS72" s="156"/>
      <c r="GT72" s="156"/>
      <c r="GU72" s="156"/>
      <c r="GV72" s="156"/>
      <c r="GW72" s="156"/>
      <c r="GX72" s="156"/>
      <c r="GY72" s="156"/>
      <c r="GZ72" s="156"/>
      <c r="HA72" s="156"/>
      <c r="HB72" s="156"/>
      <c r="HC72" s="156"/>
      <c r="HD72" s="156"/>
      <c r="HE72" s="156"/>
      <c r="HF72" s="156"/>
      <c r="HG72" s="156"/>
      <c r="HH72" s="156"/>
      <c r="HI72" s="156"/>
      <c r="HJ72" s="156"/>
      <c r="HK72" s="156"/>
      <c r="HL72" s="156"/>
      <c r="HM72" s="156"/>
      <c r="HN72" s="156"/>
      <c r="HO72" s="156"/>
      <c r="HP72" s="156"/>
      <c r="HQ72" s="156"/>
      <c r="HR72" s="156"/>
      <c r="HS72" s="156"/>
      <c r="HT72" s="156"/>
      <c r="HU72" s="156"/>
      <c r="HV72" s="156"/>
      <c r="HW72" s="156"/>
    </row>
    <row r="73" spans="1:231" x14ac:dyDescent="0.3">
      <c r="A73" s="7">
        <v>47</v>
      </c>
      <c r="B73" s="7">
        <f>COUNTIFS($D$3:D73,D73,$F$3:F73,F73)</f>
        <v>1</v>
      </c>
      <c r="C73" s="14">
        <v>10240</v>
      </c>
      <c r="D73" s="328" t="s">
        <v>783</v>
      </c>
      <c r="E73" s="17" t="s">
        <v>784</v>
      </c>
      <c r="F73" s="17">
        <v>415618085</v>
      </c>
      <c r="G73" s="11">
        <f t="shared" si="55"/>
        <v>78</v>
      </c>
      <c r="H73" s="17" t="s">
        <v>785</v>
      </c>
      <c r="I73" s="470" t="s">
        <v>786</v>
      </c>
      <c r="J73" s="445" t="s">
        <v>553</v>
      </c>
      <c r="K73" s="17" t="s">
        <v>36</v>
      </c>
      <c r="L73" s="11">
        <v>11</v>
      </c>
      <c r="M73" s="17" t="s">
        <v>545</v>
      </c>
      <c r="N73" s="17" t="s">
        <v>38</v>
      </c>
      <c r="O73" s="11"/>
      <c r="P73" s="17" t="s">
        <v>619</v>
      </c>
      <c r="Q73" s="11"/>
      <c r="R73" s="11"/>
      <c r="S73" s="454" t="s">
        <v>122</v>
      </c>
      <c r="T73" s="453" t="s">
        <v>123</v>
      </c>
      <c r="U73" s="454" t="s">
        <v>124</v>
      </c>
      <c r="V73" s="602" t="s">
        <v>125</v>
      </c>
      <c r="W73" s="454" t="s">
        <v>126</v>
      </c>
      <c r="X73" s="476" t="s">
        <v>124</v>
      </c>
      <c r="Y73" s="476" t="s">
        <v>124</v>
      </c>
      <c r="Z73" s="455"/>
      <c r="AA73" s="11"/>
      <c r="AB73" s="55"/>
      <c r="AC73" s="361">
        <v>45228</v>
      </c>
      <c r="AD73" s="361">
        <v>452</v>
      </c>
      <c r="AE73" s="156"/>
      <c r="AF73" s="156"/>
      <c r="AG73" s="504" t="s">
        <v>605</v>
      </c>
      <c r="AH73" s="558">
        <v>400</v>
      </c>
      <c r="AJ73" s="114"/>
      <c r="AK73" s="7"/>
      <c r="AL73" s="7"/>
      <c r="AM73" s="60"/>
      <c r="AN73" s="61"/>
      <c r="AO73" s="934">
        <v>75.2</v>
      </c>
      <c r="AP73" s="39">
        <v>12.5</v>
      </c>
      <c r="AQ73" s="40">
        <v>10.4</v>
      </c>
      <c r="AR73" s="41">
        <f t="shared" si="48"/>
        <v>98.100000000000009</v>
      </c>
      <c r="AS73" s="42">
        <f t="shared" si="49"/>
        <v>6.016</v>
      </c>
      <c r="AT73" s="43">
        <f t="shared" si="50"/>
        <v>62.566400000000002</v>
      </c>
      <c r="AU73" s="44">
        <f t="shared" si="51"/>
        <v>3.2838427947598254</v>
      </c>
      <c r="AV73" s="62">
        <v>70.688000000000002</v>
      </c>
      <c r="AW73" s="45">
        <f t="shared" si="52"/>
        <v>94</v>
      </c>
      <c r="AX73" s="46">
        <v>0.752</v>
      </c>
      <c r="AY73" s="63">
        <v>1</v>
      </c>
      <c r="AZ73" s="304" t="s">
        <v>121</v>
      </c>
      <c r="BA73" s="65">
        <v>5.7</v>
      </c>
      <c r="BB73" s="66">
        <v>0.01</v>
      </c>
      <c r="BC73" s="67"/>
      <c r="BD73" s="67"/>
      <c r="BE73" s="67"/>
      <c r="BF73" s="67"/>
      <c r="BG73" s="67"/>
      <c r="BH73" s="7"/>
      <c r="BI73" s="83">
        <v>0.95</v>
      </c>
      <c r="BJ73" s="7">
        <v>46</v>
      </c>
      <c r="BK73" s="84">
        <v>54</v>
      </c>
      <c r="BL73" s="195">
        <f t="shared" si="36"/>
        <v>0.85185185185185186</v>
      </c>
      <c r="BM73" s="79">
        <v>1.2</v>
      </c>
      <c r="BN73" s="80">
        <f t="shared" ref="BN73:BN82" si="56">BM73*100/AO73</f>
        <v>1.5957446808510638</v>
      </c>
      <c r="BO73" s="304" t="s">
        <v>121</v>
      </c>
      <c r="BP73" s="7">
        <v>9.3000000000000007</v>
      </c>
      <c r="BQ73" s="85">
        <v>17.7</v>
      </c>
      <c r="BR73" s="49"/>
      <c r="BS73" s="80">
        <f t="shared" si="28"/>
        <v>35.700000000000003</v>
      </c>
      <c r="BT73" s="9">
        <v>95.7</v>
      </c>
      <c r="BU73" s="86">
        <v>57191</v>
      </c>
      <c r="BV73" s="80">
        <f>100-BT73</f>
        <v>4.2999999999999972</v>
      </c>
      <c r="BW73" s="561">
        <f t="shared" si="37"/>
        <v>11.602995867768595</v>
      </c>
      <c r="BX73" s="84">
        <v>9.8000000000000007</v>
      </c>
      <c r="BY73" s="84">
        <f>BX73*AP73/(CB73+BZ73+BX73+BV73)</f>
        <v>1.2654958677685955</v>
      </c>
      <c r="BZ73" s="84">
        <v>25.9</v>
      </c>
      <c r="CA73" s="84">
        <f>BZ73*AP73/100</f>
        <v>3.2374999999999998</v>
      </c>
      <c r="CB73" s="84">
        <v>56.8</v>
      </c>
      <c r="CC73" s="84">
        <f>CB73*AP73/100</f>
        <v>7.1</v>
      </c>
      <c r="CD73" s="87">
        <v>2.21</v>
      </c>
      <c r="CE73" s="7"/>
      <c r="CF73" s="7"/>
      <c r="CG73" s="7"/>
      <c r="CH73" s="7"/>
      <c r="CI73" s="7"/>
      <c r="CJ73" s="86">
        <v>63.1</v>
      </c>
      <c r="CK73" s="86">
        <v>53565</v>
      </c>
      <c r="CL73" s="45">
        <f t="shared" si="53"/>
        <v>0.3783783783783784</v>
      </c>
      <c r="CM73" s="13"/>
      <c r="CN73" s="13"/>
      <c r="CO73" s="618"/>
      <c r="CP73" s="13"/>
      <c r="CQ73" s="13"/>
      <c r="CR73" s="13"/>
      <c r="CS73" s="13"/>
      <c r="CT73" s="13"/>
      <c r="CU73" s="7"/>
      <c r="CV73" s="7"/>
      <c r="CW73" s="752"/>
      <c r="CX73" s="121"/>
      <c r="CY73" s="45"/>
      <c r="CZ73" s="121">
        <v>4</v>
      </c>
      <c r="DA73" s="9" t="s">
        <v>18</v>
      </c>
      <c r="DB73" s="9" t="s">
        <v>18</v>
      </c>
      <c r="DC73" s="7"/>
      <c r="DD73" s="35"/>
      <c r="DE73" s="11"/>
      <c r="DF73" s="11"/>
      <c r="DG73" s="328"/>
      <c r="DH73" s="11"/>
      <c r="DI73" s="10" t="s">
        <v>294</v>
      </c>
      <c r="DJ73" s="123" t="s">
        <v>605</v>
      </c>
      <c r="DK73" s="9">
        <v>1</v>
      </c>
      <c r="DL73" s="7"/>
      <c r="DM73" s="113"/>
      <c r="DN73" s="7"/>
      <c r="DO73" s="7"/>
      <c r="DP73" s="7"/>
      <c r="DQ73" s="7"/>
      <c r="DR73" s="11">
        <v>5.6</v>
      </c>
      <c r="DS73" s="11">
        <v>4.3</v>
      </c>
      <c r="DT73" s="11" t="s">
        <v>38</v>
      </c>
      <c r="DU73" s="11" t="s">
        <v>38</v>
      </c>
      <c r="DV73" s="11" t="s">
        <v>38</v>
      </c>
      <c r="DW73" s="11" t="s">
        <v>38</v>
      </c>
      <c r="DX73" s="11" t="s">
        <v>38</v>
      </c>
      <c r="DY73" s="11" t="s">
        <v>38</v>
      </c>
      <c r="DZ73" s="11" t="s">
        <v>38</v>
      </c>
      <c r="EA73" s="11" t="s">
        <v>38</v>
      </c>
      <c r="EB73" s="7"/>
      <c r="EC73" s="116"/>
      <c r="ED73" s="125"/>
      <c r="EE73" s="125"/>
      <c r="EF73" s="7"/>
      <c r="EG73" s="7">
        <v>3</v>
      </c>
      <c r="EH73" s="7"/>
      <c r="EI73" s="7"/>
      <c r="EJ73" s="7"/>
      <c r="EK73" s="115"/>
      <c r="EL73" s="116">
        <v>1</v>
      </c>
      <c r="EM73" s="7"/>
      <c r="EN73" s="116">
        <v>2</v>
      </c>
      <c r="EO73" s="116">
        <v>2</v>
      </c>
      <c r="EP73" s="949"/>
      <c r="EQ73" s="114"/>
      <c r="ER73" s="492">
        <v>10240</v>
      </c>
      <c r="ES73" s="493">
        <v>67</v>
      </c>
      <c r="ET73" s="476">
        <v>678040</v>
      </c>
      <c r="EU73" s="476">
        <v>2</v>
      </c>
      <c r="EV73" s="494">
        <f t="shared" si="31"/>
        <v>20240</v>
      </c>
      <c r="EW73" s="495">
        <v>2949</v>
      </c>
      <c r="EX73" s="496">
        <f t="shared" si="32"/>
        <v>88.02985074626865</v>
      </c>
      <c r="EY73" s="489">
        <f>L74*EX73</f>
        <v>264.08955223880594</v>
      </c>
      <c r="EZ73" s="689"/>
      <c r="FA73" s="628"/>
      <c r="FB73" s="628"/>
      <c r="FC73" s="608"/>
      <c r="FD73" s="629"/>
      <c r="FE73" s="630"/>
      <c r="FF73" s="631"/>
      <c r="FG73" s="610"/>
      <c r="FH73" s="756"/>
      <c r="FI73" s="754"/>
      <c r="FJ73" s="598"/>
      <c r="FK73" s="11"/>
      <c r="FL73" s="114"/>
      <c r="FM73" s="157">
        <f t="shared" si="34"/>
        <v>0.43493009261990445</v>
      </c>
      <c r="FN73" s="145">
        <f t="shared" si="54"/>
        <v>8.8029850746268651E-2</v>
      </c>
      <c r="FO73" s="114"/>
      <c r="FP73" s="157">
        <v>0.43493009261990445</v>
      </c>
      <c r="FQ73" s="145">
        <v>8.8029850746268651E-2</v>
      </c>
      <c r="FR73" s="147"/>
      <c r="FS73" s="49"/>
      <c r="FT73" s="112"/>
      <c r="FU73" s="49"/>
      <c r="FV73" s="112"/>
      <c r="FW73" s="112"/>
      <c r="FX73" s="262"/>
      <c r="FY73" s="152"/>
      <c r="FZ73" s="263"/>
      <c r="GA73" s="895"/>
      <c r="GB73" s="264"/>
      <c r="GC73" s="156"/>
      <c r="GD73" s="156"/>
      <c r="GE73" s="156"/>
      <c r="GF73" s="156"/>
      <c r="GG73" s="156"/>
      <c r="GH73" s="156"/>
      <c r="GI73" s="156"/>
      <c r="GJ73" s="156"/>
      <c r="GK73" s="156"/>
      <c r="GL73" s="156"/>
      <c r="GM73" s="156"/>
      <c r="GN73" s="156"/>
      <c r="GO73" s="156"/>
      <c r="GP73" s="156"/>
      <c r="GQ73" s="156"/>
      <c r="GR73" s="156"/>
      <c r="GS73" s="156"/>
      <c r="GT73" s="156"/>
      <c r="GU73" s="156"/>
      <c r="GV73" s="156"/>
      <c r="GW73" s="156"/>
      <c r="GX73" s="156"/>
      <c r="GY73" s="156"/>
      <c r="GZ73" s="156"/>
      <c r="HA73" s="156"/>
      <c r="HB73" s="156"/>
      <c r="HC73" s="156"/>
      <c r="HD73" s="156"/>
      <c r="HE73" s="156"/>
      <c r="HF73" s="156"/>
      <c r="HG73" s="156"/>
      <c r="HH73" s="156"/>
      <c r="HI73" s="156"/>
      <c r="HJ73" s="156"/>
      <c r="HK73" s="156"/>
      <c r="HL73" s="156"/>
      <c r="HM73" s="156"/>
      <c r="HN73" s="156"/>
      <c r="HO73" s="156"/>
      <c r="HP73" s="156"/>
      <c r="HQ73" s="156"/>
      <c r="HR73" s="156"/>
      <c r="HS73" s="156"/>
      <c r="HT73" s="156"/>
      <c r="HU73" s="156"/>
      <c r="HV73" s="156"/>
      <c r="HW73" s="156"/>
    </row>
    <row r="74" spans="1:231" x14ac:dyDescent="0.3">
      <c r="A74" s="7">
        <v>48</v>
      </c>
      <c r="B74" s="7">
        <f>COUNTIFS($D$3:D74,D74,$F$3:F74,F74)</f>
        <v>1</v>
      </c>
      <c r="C74" s="14">
        <v>10242</v>
      </c>
      <c r="D74" s="328" t="s">
        <v>863</v>
      </c>
      <c r="E74" s="17" t="s">
        <v>864</v>
      </c>
      <c r="F74" s="17">
        <v>6951065308</v>
      </c>
      <c r="G74" s="11">
        <f t="shared" si="55"/>
        <v>50</v>
      </c>
      <c r="H74" s="17" t="s">
        <v>785</v>
      </c>
      <c r="I74" s="470" t="s">
        <v>865</v>
      </c>
      <c r="J74" s="380" t="s">
        <v>35</v>
      </c>
      <c r="K74" s="17" t="s">
        <v>36</v>
      </c>
      <c r="L74" s="11">
        <v>3</v>
      </c>
      <c r="M74" s="17" t="s">
        <v>866</v>
      </c>
      <c r="N74" s="17" t="s">
        <v>435</v>
      </c>
      <c r="O74" s="11"/>
      <c r="P74" s="17" t="s">
        <v>867</v>
      </c>
      <c r="Q74" s="11"/>
      <c r="R74" s="11"/>
      <c r="S74" s="454" t="s">
        <v>124</v>
      </c>
      <c r="T74" s="454" t="s">
        <v>124</v>
      </c>
      <c r="U74" s="454" t="s">
        <v>124</v>
      </c>
      <c r="V74" s="474" t="s">
        <v>573</v>
      </c>
      <c r="W74" s="454" t="s">
        <v>126</v>
      </c>
      <c r="X74" s="476" t="s">
        <v>124</v>
      </c>
      <c r="Y74" s="476" t="s">
        <v>124</v>
      </c>
      <c r="Z74" s="455"/>
      <c r="AA74" s="11"/>
      <c r="AB74" s="55"/>
      <c r="AC74" s="361">
        <v>24238</v>
      </c>
      <c r="AD74" s="361">
        <v>242</v>
      </c>
      <c r="AE74" s="156"/>
      <c r="AF74" s="156"/>
      <c r="AG74" s="504" t="s">
        <v>444</v>
      </c>
      <c r="AH74" s="59">
        <v>400</v>
      </c>
      <c r="AI74" s="112" t="s">
        <v>868</v>
      </c>
      <c r="AJ74" s="7"/>
      <c r="AK74" s="7"/>
      <c r="AL74" s="7"/>
      <c r="AM74" s="60"/>
      <c r="AN74" s="61"/>
      <c r="AO74" s="934">
        <v>70.099999999999994</v>
      </c>
      <c r="AP74" s="39">
        <v>19</v>
      </c>
      <c r="AQ74" s="40">
        <v>6.6</v>
      </c>
      <c r="AR74" s="41">
        <f t="shared" si="48"/>
        <v>95.699999999999989</v>
      </c>
      <c r="AS74" s="42">
        <f t="shared" si="49"/>
        <v>3.689473684210526</v>
      </c>
      <c r="AT74" s="43">
        <f t="shared" si="50"/>
        <v>24.35052631578947</v>
      </c>
      <c r="AU74" s="44">
        <f t="shared" si="51"/>
        <v>2.7382812499999996</v>
      </c>
      <c r="AV74" s="62">
        <v>63.426479999999998</v>
      </c>
      <c r="AW74" s="45">
        <f t="shared" si="52"/>
        <v>90.48</v>
      </c>
      <c r="AX74" s="46">
        <v>3.1685199999999991</v>
      </c>
      <c r="AY74" s="84">
        <v>4.5199999999999996</v>
      </c>
      <c r="AZ74" s="304" t="s">
        <v>121</v>
      </c>
      <c r="BA74" s="221">
        <v>4.7699999999999996</v>
      </c>
      <c r="BB74" s="222" t="s">
        <v>121</v>
      </c>
      <c r="BC74" s="67"/>
      <c r="BD74" s="67"/>
      <c r="BE74" s="67"/>
      <c r="BF74" s="67"/>
      <c r="BG74" s="67"/>
      <c r="BH74" s="7"/>
      <c r="BI74" s="83">
        <v>0.52</v>
      </c>
      <c r="BJ74" s="9">
        <v>28.5</v>
      </c>
      <c r="BK74" s="9">
        <v>71.5</v>
      </c>
      <c r="BL74" s="78">
        <f t="shared" si="36"/>
        <v>0.39860139860139859</v>
      </c>
      <c r="BM74" s="506">
        <v>0.5</v>
      </c>
      <c r="BN74" s="80">
        <f t="shared" si="56"/>
        <v>0.71326676176890158</v>
      </c>
      <c r="BO74" s="304" t="s">
        <v>121</v>
      </c>
      <c r="BP74" s="84">
        <v>12.3</v>
      </c>
      <c r="BQ74" s="282">
        <v>39.299999999999997</v>
      </c>
      <c r="BR74" s="49"/>
      <c r="BS74" s="80">
        <f t="shared" si="28"/>
        <v>38</v>
      </c>
      <c r="BT74" s="304" t="s">
        <v>121</v>
      </c>
      <c r="BU74" s="343" t="s">
        <v>121</v>
      </c>
      <c r="BV74" s="304" t="s">
        <v>121</v>
      </c>
      <c r="BW74" s="561">
        <f t="shared" si="37"/>
        <v>18.999999999999996</v>
      </c>
      <c r="BX74" s="84">
        <v>21.5</v>
      </c>
      <c r="BY74" s="84">
        <f>BX74*AP74/(CB74+BZ74+BX74)</f>
        <v>4.1514227642276422</v>
      </c>
      <c r="BZ74" s="84">
        <v>16.5</v>
      </c>
      <c r="CA74" s="84">
        <f>BZ74*AP74/(CB74+BZ74+BX74)</f>
        <v>3.1859756097560972</v>
      </c>
      <c r="CB74" s="84">
        <v>60.4</v>
      </c>
      <c r="CC74" s="84">
        <f>CB74*AP74/(CB74+BZ74+BX74)</f>
        <v>11.662601626016258</v>
      </c>
      <c r="CD74" s="304" t="s">
        <v>121</v>
      </c>
      <c r="CE74" s="7"/>
      <c r="CF74" s="7"/>
      <c r="CG74" s="7"/>
      <c r="CH74" s="7"/>
      <c r="CI74" s="7"/>
      <c r="CJ74" s="86">
        <v>61.7</v>
      </c>
      <c r="CK74" s="86">
        <v>105753</v>
      </c>
      <c r="CL74" s="45">
        <f t="shared" si="53"/>
        <v>1.303030303030303</v>
      </c>
      <c r="CM74" s="13"/>
      <c r="CN74" s="13"/>
      <c r="CO74" s="618"/>
      <c r="CP74" s="13"/>
      <c r="CQ74" s="13"/>
      <c r="CR74" s="13"/>
      <c r="CS74" s="13"/>
      <c r="CT74" s="13"/>
      <c r="CU74" s="7"/>
      <c r="CV74" s="7"/>
      <c r="CW74" s="752"/>
      <c r="CX74" s="121"/>
      <c r="CY74" s="45"/>
      <c r="CZ74" s="49"/>
      <c r="DA74" s="9" t="s">
        <v>18</v>
      </c>
      <c r="DB74" s="9" t="s">
        <v>18</v>
      </c>
      <c r="DC74" s="7"/>
      <c r="DD74" s="122" t="s">
        <v>811</v>
      </c>
      <c r="DE74" s="11"/>
      <c r="DF74" s="11"/>
      <c r="DG74" s="328"/>
      <c r="DH74" s="11"/>
      <c r="DI74" s="10" t="s">
        <v>294</v>
      </c>
      <c r="DJ74" s="123" t="s">
        <v>444</v>
      </c>
      <c r="DK74" s="9">
        <v>2</v>
      </c>
      <c r="DL74" s="7"/>
      <c r="DM74" s="113"/>
      <c r="DN74" s="7"/>
      <c r="DO74" s="7"/>
      <c r="DP74" s="7"/>
      <c r="DQ74" s="7"/>
      <c r="DR74" s="11" t="s">
        <v>38</v>
      </c>
      <c r="DS74" s="11" t="s">
        <v>38</v>
      </c>
      <c r="DT74" s="11">
        <v>1177</v>
      </c>
      <c r="DU74" s="11">
        <v>9.5</v>
      </c>
      <c r="DV74" s="11">
        <v>90.5</v>
      </c>
      <c r="DW74" s="11" t="s">
        <v>38</v>
      </c>
      <c r="DX74" s="11" t="s">
        <v>38</v>
      </c>
      <c r="DY74" s="11" t="s">
        <v>38</v>
      </c>
      <c r="DZ74" s="11" t="s">
        <v>38</v>
      </c>
      <c r="EA74" s="11">
        <v>0</v>
      </c>
      <c r="EB74" s="7"/>
      <c r="EC74" s="116"/>
      <c r="ED74" s="125"/>
      <c r="EE74" s="125"/>
      <c r="EF74" s="7"/>
      <c r="EG74" s="7"/>
      <c r="EH74" s="7"/>
      <c r="EI74" s="7"/>
      <c r="EJ74" s="7"/>
      <c r="EK74" s="115"/>
      <c r="EL74" s="116"/>
      <c r="EM74" s="7"/>
      <c r="EN74" s="116"/>
      <c r="EO74" s="116"/>
      <c r="EP74" s="949"/>
      <c r="EQ74" s="114"/>
      <c r="ER74" s="492">
        <v>10242</v>
      </c>
      <c r="ES74" s="493">
        <v>48</v>
      </c>
      <c r="ET74" s="476">
        <v>199030</v>
      </c>
      <c r="EU74" s="476">
        <v>2</v>
      </c>
      <c r="EV74" s="494">
        <f t="shared" si="31"/>
        <v>8292.9166666666661</v>
      </c>
      <c r="EW74" s="495">
        <v>10235</v>
      </c>
      <c r="EX74" s="496">
        <f t="shared" si="32"/>
        <v>426.45833333333331</v>
      </c>
      <c r="EY74" s="489">
        <f>L75*EX74</f>
        <v>2558.75</v>
      </c>
      <c r="EZ74" s="689"/>
      <c r="FA74" s="628"/>
      <c r="FB74" s="628"/>
      <c r="FC74" s="608"/>
      <c r="FD74" s="629"/>
      <c r="FE74" s="630"/>
      <c r="FF74" s="631"/>
      <c r="FG74" s="610"/>
      <c r="FH74" s="756"/>
      <c r="FI74" s="754"/>
      <c r="FJ74" s="598"/>
      <c r="FK74" s="11"/>
      <c r="FL74" s="114"/>
      <c r="FM74" s="157">
        <f t="shared" si="34"/>
        <v>5.1424408380646129</v>
      </c>
      <c r="FN74" s="145">
        <f t="shared" si="54"/>
        <v>0.42645833333333333</v>
      </c>
      <c r="FO74" s="114"/>
      <c r="FP74" s="157">
        <v>5.1424408380646129</v>
      </c>
      <c r="FQ74" s="145">
        <v>0.42645833333333333</v>
      </c>
      <c r="FR74" s="147">
        <f>DT74/EX74</f>
        <v>2.7599413776257942</v>
      </c>
      <c r="FS74" s="49"/>
      <c r="FT74" s="112"/>
      <c r="FU74" s="49"/>
      <c r="FV74" s="112"/>
      <c r="FW74" s="112"/>
      <c r="FX74" s="262"/>
      <c r="FY74" s="152"/>
      <c r="FZ74" s="263"/>
      <c r="GA74" s="315"/>
      <c r="GB74" s="264"/>
      <c r="GC74" s="156"/>
      <c r="GD74" s="156"/>
      <c r="GE74" s="156"/>
      <c r="GF74" s="156"/>
      <c r="GG74" s="156"/>
      <c r="GH74" s="156"/>
      <c r="GI74" s="156"/>
      <c r="GJ74" s="156"/>
      <c r="GK74" s="156"/>
      <c r="GL74" s="156"/>
      <c r="GM74" s="156"/>
      <c r="GN74" s="156"/>
      <c r="GO74" s="156"/>
      <c r="GP74" s="156"/>
      <c r="GQ74" s="156"/>
      <c r="GR74" s="156"/>
      <c r="GS74" s="156"/>
      <c r="GT74" s="156"/>
      <c r="GU74" s="156"/>
      <c r="GV74" s="156"/>
      <c r="GW74" s="156"/>
      <c r="GX74" s="156"/>
      <c r="GY74" s="156"/>
      <c r="GZ74" s="156"/>
      <c r="HA74" s="156"/>
      <c r="HB74" s="156"/>
      <c r="HC74" s="156"/>
      <c r="HD74" s="156"/>
      <c r="HE74" s="156"/>
      <c r="HF74" s="156"/>
      <c r="HG74" s="156"/>
      <c r="HH74" s="156"/>
      <c r="HI74" s="156"/>
      <c r="HJ74" s="156"/>
      <c r="HK74" s="156"/>
      <c r="HL74" s="156"/>
      <c r="HM74" s="156"/>
      <c r="HN74" s="156"/>
      <c r="HO74" s="156"/>
      <c r="HP74" s="156"/>
      <c r="HQ74" s="156"/>
      <c r="HR74" s="156"/>
      <c r="HS74" s="156"/>
      <c r="HT74" s="156"/>
      <c r="HU74" s="156"/>
      <c r="HV74" s="156"/>
      <c r="HW74" s="156"/>
    </row>
    <row r="75" spans="1:231" x14ac:dyDescent="0.3">
      <c r="A75" s="7">
        <v>59</v>
      </c>
      <c r="B75" s="7">
        <f>COUNTIFS($D$3:D75,D75,$F$3:F75,F75)</f>
        <v>1</v>
      </c>
      <c r="C75" s="14">
        <v>10300</v>
      </c>
      <c r="D75" s="328" t="s">
        <v>541</v>
      </c>
      <c r="E75" s="17" t="s">
        <v>542</v>
      </c>
      <c r="F75" s="17">
        <v>531215190</v>
      </c>
      <c r="G75" s="11">
        <f t="shared" si="55"/>
        <v>66</v>
      </c>
      <c r="H75" s="17" t="s">
        <v>543</v>
      </c>
      <c r="I75" s="470" t="s">
        <v>544</v>
      </c>
      <c r="J75" s="380" t="s">
        <v>35</v>
      </c>
      <c r="K75" s="17" t="s">
        <v>36</v>
      </c>
      <c r="L75" s="17">
        <v>6</v>
      </c>
      <c r="M75" s="17" t="s">
        <v>545</v>
      </c>
      <c r="N75" s="11" t="s">
        <v>38</v>
      </c>
      <c r="O75" s="11" t="s">
        <v>38</v>
      </c>
      <c r="P75" s="17" t="s">
        <v>546</v>
      </c>
      <c r="Q75" s="11"/>
      <c r="R75" s="11"/>
      <c r="S75" s="454" t="s">
        <v>122</v>
      </c>
      <c r="T75" s="454" t="s">
        <v>123</v>
      </c>
      <c r="U75" s="454" t="s">
        <v>124</v>
      </c>
      <c r="V75" s="602" t="s">
        <v>125</v>
      </c>
      <c r="W75" s="454" t="s">
        <v>126</v>
      </c>
      <c r="X75" s="476" t="s">
        <v>124</v>
      </c>
      <c r="Y75" s="476" t="s">
        <v>124</v>
      </c>
      <c r="Z75" s="455"/>
      <c r="AA75" s="11"/>
      <c r="AB75" s="55"/>
      <c r="AC75" s="361">
        <v>53931</v>
      </c>
      <c r="AD75" s="755">
        <v>1348</v>
      </c>
      <c r="AE75" s="11"/>
      <c r="AF75" s="11"/>
      <c r="AG75" s="504" t="s">
        <v>571</v>
      </c>
      <c r="AH75" s="558">
        <v>1000</v>
      </c>
      <c r="AI75" s="7"/>
      <c r="AJ75" s="7"/>
      <c r="AK75" s="7"/>
      <c r="AL75" s="7"/>
      <c r="AM75" s="60"/>
      <c r="AN75" s="61"/>
      <c r="AO75" s="934">
        <v>84.9</v>
      </c>
      <c r="AP75" s="39">
        <v>3.47</v>
      </c>
      <c r="AQ75" s="40">
        <v>9.91</v>
      </c>
      <c r="AR75" s="41">
        <f t="shared" si="48"/>
        <v>98.28</v>
      </c>
      <c r="AS75" s="42">
        <f t="shared" si="49"/>
        <v>24.466858789625359</v>
      </c>
      <c r="AT75" s="43">
        <f t="shared" si="50"/>
        <v>242.46657060518731</v>
      </c>
      <c r="AU75" s="44">
        <f t="shared" si="51"/>
        <v>6.3452914798206281</v>
      </c>
      <c r="AV75" s="62">
        <v>77.343900000000005</v>
      </c>
      <c r="AW75" s="45">
        <f t="shared" si="52"/>
        <v>91.1</v>
      </c>
      <c r="AX75" s="46">
        <v>3.3111000000000002</v>
      </c>
      <c r="AY75" s="63">
        <v>3.9</v>
      </c>
      <c r="AZ75" s="64" t="s">
        <v>121</v>
      </c>
      <c r="BA75" s="65">
        <v>4</v>
      </c>
      <c r="BB75" s="66">
        <v>0.13</v>
      </c>
      <c r="BC75" s="67"/>
      <c r="BD75" s="67"/>
      <c r="BE75" s="67"/>
      <c r="BF75" s="67"/>
      <c r="BG75" s="67"/>
      <c r="BH75" s="7"/>
      <c r="BI75" s="83">
        <v>10.7</v>
      </c>
      <c r="BJ75" s="7">
        <v>49</v>
      </c>
      <c r="BK75" s="84">
        <v>50.2</v>
      </c>
      <c r="BL75" s="195">
        <f t="shared" si="36"/>
        <v>0.97609561752988039</v>
      </c>
      <c r="BM75" s="79">
        <v>0.7</v>
      </c>
      <c r="BN75" s="80">
        <f t="shared" si="56"/>
        <v>0.82449941107184921</v>
      </c>
      <c r="BO75" s="9" t="s">
        <v>121</v>
      </c>
      <c r="BP75" s="7">
        <v>6</v>
      </c>
      <c r="BQ75" s="85">
        <v>9</v>
      </c>
      <c r="BR75" s="49"/>
      <c r="BS75" s="80">
        <f t="shared" si="28"/>
        <v>41.8</v>
      </c>
      <c r="BT75" s="9">
        <v>94</v>
      </c>
      <c r="BU75" s="86">
        <v>48724</v>
      </c>
      <c r="BV75" s="80">
        <f t="shared" ref="BV75:BV82" si="57">100-BT75</f>
        <v>6</v>
      </c>
      <c r="BW75" s="561">
        <f t="shared" si="37"/>
        <v>3.1073006342494716</v>
      </c>
      <c r="BX75" s="84">
        <v>16.600000000000001</v>
      </c>
      <c r="BY75" s="84">
        <f t="shared" ref="BY75:BY82" si="58">BX75*AP75/(CB75+BZ75+BX75+BV75)</f>
        <v>0.60890063424947161</v>
      </c>
      <c r="BZ75" s="84">
        <v>25.2</v>
      </c>
      <c r="CA75" s="84">
        <f t="shared" ref="CA75:CA82" si="59">BZ75*AP75/100</f>
        <v>0.87444</v>
      </c>
      <c r="CB75" s="84">
        <v>46.8</v>
      </c>
      <c r="CC75" s="84">
        <f t="shared" ref="CC75:CC82" si="60">CB75*AP75/100</f>
        <v>1.6239599999999998</v>
      </c>
      <c r="CD75" s="87">
        <v>0.41</v>
      </c>
      <c r="CE75" s="7"/>
      <c r="CF75" s="7"/>
      <c r="CG75" s="7"/>
      <c r="CH75" s="7"/>
      <c r="CI75" s="7"/>
      <c r="CJ75" s="86">
        <v>68.2</v>
      </c>
      <c r="CK75" s="86">
        <v>57513</v>
      </c>
      <c r="CL75" s="45">
        <f t="shared" si="53"/>
        <v>0.65873015873015883</v>
      </c>
      <c r="CM75" s="13"/>
      <c r="CN75" s="13"/>
      <c r="CO75" s="618"/>
      <c r="CP75" s="13"/>
      <c r="CQ75" s="13"/>
      <c r="CR75" s="13"/>
      <c r="CS75" s="13"/>
      <c r="CT75" s="13"/>
      <c r="CU75" s="7"/>
      <c r="CV75" s="7"/>
      <c r="CW75" s="752"/>
      <c r="CX75" s="121"/>
      <c r="CY75" s="45"/>
      <c r="CZ75" s="121">
        <v>6</v>
      </c>
      <c r="DA75" s="49" t="s">
        <v>295</v>
      </c>
      <c r="DB75" s="9" t="s">
        <v>295</v>
      </c>
      <c r="DC75" s="7"/>
      <c r="DD75" s="122" t="s">
        <v>296</v>
      </c>
      <c r="DE75" s="11"/>
      <c r="DF75" s="11"/>
      <c r="DG75" s="328"/>
      <c r="DH75" s="11"/>
      <c r="DI75" s="10" t="s">
        <v>297</v>
      </c>
      <c r="DJ75" s="123" t="s">
        <v>571</v>
      </c>
      <c r="DK75" s="9">
        <v>1</v>
      </c>
      <c r="DL75" s="7"/>
      <c r="DM75" s="7"/>
      <c r="DN75" s="7"/>
      <c r="DO75" s="7"/>
      <c r="DP75" s="7"/>
      <c r="DQ75" s="7"/>
      <c r="DR75" s="11" t="s">
        <v>38</v>
      </c>
      <c r="DS75" s="11" t="s">
        <v>38</v>
      </c>
      <c r="DT75" s="11">
        <v>466</v>
      </c>
      <c r="DU75" s="11">
        <v>29.8</v>
      </c>
      <c r="DV75" s="11">
        <v>70.2</v>
      </c>
      <c r="DW75" s="11">
        <v>10.199999999999999</v>
      </c>
      <c r="DX75" s="11">
        <v>2740</v>
      </c>
      <c r="DY75" s="11" t="s">
        <v>38</v>
      </c>
      <c r="DZ75" s="11">
        <v>5.05</v>
      </c>
      <c r="EA75" s="11">
        <v>0</v>
      </c>
      <c r="EB75" s="7"/>
      <c r="EC75" s="116"/>
      <c r="ED75" s="125"/>
      <c r="EE75" s="125"/>
      <c r="EF75" s="7"/>
      <c r="EG75" s="7">
        <v>3</v>
      </c>
      <c r="EH75" s="7"/>
      <c r="EI75" s="7"/>
      <c r="EJ75" s="7"/>
      <c r="EK75" s="116"/>
      <c r="EL75" s="116"/>
      <c r="EM75" s="7"/>
      <c r="EN75" s="116"/>
      <c r="EO75" s="116"/>
      <c r="EP75" s="949"/>
      <c r="EQ75" s="114"/>
      <c r="ER75" s="492">
        <v>10300</v>
      </c>
      <c r="ES75" s="493">
        <v>71</v>
      </c>
      <c r="ET75" s="476">
        <v>815559</v>
      </c>
      <c r="EU75" s="476">
        <v>2</v>
      </c>
      <c r="EV75" s="494">
        <f t="shared" si="31"/>
        <v>22973.492957746479</v>
      </c>
      <c r="EW75" s="495">
        <v>9263</v>
      </c>
      <c r="EX75" s="496">
        <f t="shared" si="32"/>
        <v>260.92957746478874</v>
      </c>
      <c r="EY75" s="489">
        <f t="shared" ref="EY75:EY81" si="61">L75*EX75</f>
        <v>1565.5774647887324</v>
      </c>
      <c r="EZ75" s="689">
        <v>32</v>
      </c>
      <c r="FA75" s="628">
        <v>14811</v>
      </c>
      <c r="FB75" s="628">
        <v>1000</v>
      </c>
      <c r="FC75" s="608"/>
      <c r="FD75" s="629">
        <f>FA75/EZ75</f>
        <v>462.84375</v>
      </c>
      <c r="FE75" s="630">
        <f>FB75*FD75/1000</f>
        <v>462.84375</v>
      </c>
      <c r="FF75" s="631">
        <f>EY75/FE75</f>
        <v>3.3825183224116828</v>
      </c>
      <c r="FG75" s="610"/>
      <c r="FH75" s="756"/>
      <c r="FI75" s="754"/>
      <c r="FJ75" s="598"/>
      <c r="FK75" s="11"/>
      <c r="FL75" s="114"/>
      <c r="FM75" s="157">
        <f t="shared" si="34"/>
        <v>1.1357853938219062</v>
      </c>
      <c r="FN75" s="145">
        <f t="shared" si="54"/>
        <v>0.26092957746478873</v>
      </c>
      <c r="FO75" s="114"/>
      <c r="FP75" s="157">
        <v>1.1357853938219062</v>
      </c>
      <c r="FQ75" s="145">
        <v>0.26092957746478873</v>
      </c>
      <c r="FR75" s="147">
        <f>DT75/EX75</f>
        <v>1.7859224873151247</v>
      </c>
      <c r="FS75" s="114"/>
      <c r="FT75" s="114"/>
      <c r="FU75" s="114"/>
      <c r="FV75" s="114"/>
      <c r="FW75" s="114"/>
      <c r="FX75" s="55"/>
      <c r="FY75" s="152"/>
      <c r="FZ75" s="213"/>
      <c r="GA75" s="218">
        <v>10.199999999999999</v>
      </c>
      <c r="GB75" s="215"/>
      <c r="GC75" s="156"/>
      <c r="GD75" s="156"/>
      <c r="GE75" s="156"/>
      <c r="GF75" s="156"/>
      <c r="GG75" s="156"/>
      <c r="GH75" s="156"/>
      <c r="GI75" s="156"/>
      <c r="GJ75" s="156"/>
      <c r="GK75" s="156"/>
      <c r="GL75" s="156"/>
      <c r="GM75" s="156"/>
      <c r="GN75" s="156"/>
      <c r="GO75" s="156"/>
      <c r="GP75" s="156"/>
      <c r="GQ75" s="156"/>
      <c r="GR75" s="156"/>
      <c r="GS75" s="156"/>
      <c r="GT75" s="156"/>
      <c r="GU75" s="156"/>
      <c r="GV75" s="156"/>
      <c r="GW75" s="156"/>
      <c r="GX75" s="156"/>
      <c r="GY75" s="156"/>
      <c r="GZ75" s="156"/>
      <c r="HA75" s="156"/>
      <c r="HB75" s="156"/>
      <c r="HC75" s="156"/>
      <c r="HD75" s="156"/>
      <c r="HE75" s="156"/>
      <c r="HF75" s="156"/>
      <c r="HG75" s="156"/>
      <c r="HH75" s="156"/>
      <c r="HI75" s="156"/>
      <c r="HJ75" s="156"/>
      <c r="HK75" s="156"/>
      <c r="HL75" s="156"/>
      <c r="HM75" s="156"/>
      <c r="HN75" s="156"/>
      <c r="HO75" s="156"/>
      <c r="HP75" s="156"/>
      <c r="HQ75" s="156"/>
      <c r="HR75" s="156"/>
      <c r="HS75" s="156"/>
      <c r="HT75" s="156"/>
      <c r="HU75" s="156"/>
      <c r="HV75" s="156"/>
      <c r="HW75" s="156"/>
    </row>
    <row r="76" spans="1:231" x14ac:dyDescent="0.3">
      <c r="A76" s="7">
        <v>63</v>
      </c>
      <c r="B76" s="7">
        <f>COUNTIFS($D$3:D76,D76,$F$3:F76,F76)</f>
        <v>1</v>
      </c>
      <c r="C76" s="14">
        <v>10314</v>
      </c>
      <c r="D76" s="335" t="s">
        <v>1398</v>
      </c>
      <c r="E76" s="17" t="s">
        <v>1235</v>
      </c>
      <c r="F76" s="17">
        <v>470323412</v>
      </c>
      <c r="G76" s="11">
        <f t="shared" si="55"/>
        <v>72</v>
      </c>
      <c r="H76" s="17" t="s">
        <v>1399</v>
      </c>
      <c r="I76" s="470" t="s">
        <v>511</v>
      </c>
      <c r="J76" s="445" t="s">
        <v>553</v>
      </c>
      <c r="K76" s="17" t="s">
        <v>36</v>
      </c>
      <c r="L76" s="17">
        <v>3</v>
      </c>
      <c r="M76" s="17">
        <v>9</v>
      </c>
      <c r="N76" s="11" t="s">
        <v>475</v>
      </c>
      <c r="O76" s="11"/>
      <c r="P76" s="17" t="s">
        <v>555</v>
      </c>
      <c r="Q76" s="11"/>
      <c r="R76" s="11"/>
      <c r="S76" s="454" t="s">
        <v>122</v>
      </c>
      <c r="T76" s="454" t="s">
        <v>123</v>
      </c>
      <c r="U76" s="454" t="s">
        <v>124</v>
      </c>
      <c r="V76" s="602" t="s">
        <v>125</v>
      </c>
      <c r="W76" s="454" t="s">
        <v>126</v>
      </c>
      <c r="X76" s="476" t="s">
        <v>124</v>
      </c>
      <c r="Y76" s="476" t="s">
        <v>124</v>
      </c>
      <c r="Z76" s="455"/>
      <c r="AA76" s="11"/>
      <c r="AB76" s="55"/>
      <c r="AC76" s="361">
        <v>123200</v>
      </c>
      <c r="AD76" s="755">
        <v>3080</v>
      </c>
      <c r="AE76" s="11"/>
      <c r="AF76" s="11"/>
      <c r="AG76" s="504" t="s">
        <v>444</v>
      </c>
      <c r="AH76" s="558">
        <v>1000</v>
      </c>
      <c r="AI76" s="7"/>
      <c r="AJ76" s="7"/>
      <c r="AK76" s="7"/>
      <c r="AL76" s="7"/>
      <c r="AM76" s="60"/>
      <c r="AN76" s="61"/>
      <c r="AO76" s="934">
        <v>68.7</v>
      </c>
      <c r="AP76" s="39">
        <v>2.48</v>
      </c>
      <c r="AQ76" s="40">
        <v>28.3</v>
      </c>
      <c r="AR76" s="41">
        <f t="shared" si="48"/>
        <v>99.48</v>
      </c>
      <c r="AS76" s="42">
        <f t="shared" si="49"/>
        <v>27.701612903225808</v>
      </c>
      <c r="AT76" s="43">
        <f t="shared" si="50"/>
        <v>783.95564516129036</v>
      </c>
      <c r="AU76" s="44">
        <f t="shared" si="51"/>
        <v>2.2319688109161793</v>
      </c>
      <c r="AV76" s="62">
        <v>64.646699999999996</v>
      </c>
      <c r="AW76" s="45">
        <f t="shared" si="52"/>
        <v>94.1</v>
      </c>
      <c r="AX76" s="46">
        <v>0.61830000000000007</v>
      </c>
      <c r="AY76" s="63">
        <v>0.9</v>
      </c>
      <c r="AZ76" s="64" t="s">
        <v>121</v>
      </c>
      <c r="BA76" s="65">
        <v>6.2</v>
      </c>
      <c r="BB76" s="66">
        <v>0.03</v>
      </c>
      <c r="BC76" s="67"/>
      <c r="BD76" s="67"/>
      <c r="BE76" s="67"/>
      <c r="BF76" s="67"/>
      <c r="BG76" s="67"/>
      <c r="BH76" s="7"/>
      <c r="BI76" s="83">
        <v>3.8</v>
      </c>
      <c r="BJ76" s="7">
        <v>56.7</v>
      </c>
      <c r="BK76" s="84">
        <v>43.9</v>
      </c>
      <c r="BL76" s="195">
        <f t="shared" si="36"/>
        <v>1.2915717539863327</v>
      </c>
      <c r="BM76" s="79">
        <v>0.7</v>
      </c>
      <c r="BN76" s="80">
        <f t="shared" si="56"/>
        <v>1.0189228529839882</v>
      </c>
      <c r="BO76" s="9" t="s">
        <v>121</v>
      </c>
      <c r="BP76" s="7">
        <v>36.5</v>
      </c>
      <c r="BQ76" s="85">
        <v>43.3</v>
      </c>
      <c r="BR76" s="49"/>
      <c r="BS76" s="80">
        <f t="shared" si="28"/>
        <v>32.97</v>
      </c>
      <c r="BT76" s="9">
        <v>90.9</v>
      </c>
      <c r="BU76" s="86">
        <v>46190</v>
      </c>
      <c r="BV76" s="80">
        <f t="shared" si="57"/>
        <v>9.0999999999999943</v>
      </c>
      <c r="BW76" s="561">
        <f t="shared" si="37"/>
        <v>2.154750473008249</v>
      </c>
      <c r="BX76" s="84">
        <v>4.87</v>
      </c>
      <c r="BY76" s="84">
        <f t="shared" si="58"/>
        <v>0.12611047300824893</v>
      </c>
      <c r="BZ76" s="84">
        <v>28.1</v>
      </c>
      <c r="CA76" s="84">
        <f t="shared" si="59"/>
        <v>0.69688000000000005</v>
      </c>
      <c r="CB76" s="84">
        <v>53.7</v>
      </c>
      <c r="CC76" s="84">
        <f t="shared" si="60"/>
        <v>1.3317600000000001</v>
      </c>
      <c r="CD76" s="87">
        <v>0.7</v>
      </c>
      <c r="CE76" s="7"/>
      <c r="CF76" s="7"/>
      <c r="CG76" s="7"/>
      <c r="CH76" s="7"/>
      <c r="CI76" s="7"/>
      <c r="CJ76" s="86">
        <v>57.1</v>
      </c>
      <c r="CK76" s="86">
        <v>55935</v>
      </c>
      <c r="CL76" s="45">
        <f t="shared" si="53"/>
        <v>0.17330960854092525</v>
      </c>
      <c r="CM76" s="13"/>
      <c r="CN76" s="13"/>
      <c r="CO76" s="618"/>
      <c r="CP76" s="13"/>
      <c r="CQ76" s="13"/>
      <c r="CR76" s="13"/>
      <c r="CS76" s="13"/>
      <c r="CT76" s="13"/>
      <c r="CU76" s="7"/>
      <c r="CV76" s="7"/>
      <c r="CW76" s="752"/>
      <c r="CX76" s="121"/>
      <c r="CY76" s="45"/>
      <c r="CZ76" s="121">
        <v>3</v>
      </c>
      <c r="DA76" s="49" t="s">
        <v>295</v>
      </c>
      <c r="DB76" s="9" t="s">
        <v>295</v>
      </c>
      <c r="DC76" s="7"/>
      <c r="DD76" s="35"/>
      <c r="DE76" s="11"/>
      <c r="DF76" s="11"/>
      <c r="DG76" s="328"/>
      <c r="DH76" s="11"/>
      <c r="DI76" s="10" t="s">
        <v>297</v>
      </c>
      <c r="DJ76" s="123" t="s">
        <v>444</v>
      </c>
      <c r="DK76" s="9">
        <v>2</v>
      </c>
      <c r="DL76" s="7"/>
      <c r="DM76" s="113"/>
      <c r="DN76" s="7"/>
      <c r="DO76" s="7"/>
      <c r="DP76" s="7"/>
      <c r="DQ76" s="7"/>
      <c r="DR76" s="11" t="s">
        <v>38</v>
      </c>
      <c r="DS76" s="11" t="s">
        <v>38</v>
      </c>
      <c r="DT76" s="11" t="s">
        <v>38</v>
      </c>
      <c r="DU76" s="11" t="s">
        <v>38</v>
      </c>
      <c r="DV76" s="11" t="s">
        <v>38</v>
      </c>
      <c r="DW76" s="11" t="s">
        <v>38</v>
      </c>
      <c r="DX76" s="11" t="s">
        <v>38</v>
      </c>
      <c r="DY76" s="11" t="s">
        <v>38</v>
      </c>
      <c r="DZ76" s="11" t="s">
        <v>38</v>
      </c>
      <c r="EA76" s="11" t="s">
        <v>38</v>
      </c>
      <c r="EB76" s="7"/>
      <c r="EC76" s="116"/>
      <c r="ED76" s="125"/>
      <c r="EE76" s="125"/>
      <c r="EF76" s="7"/>
      <c r="EG76" s="7"/>
      <c r="EH76" s="7"/>
      <c r="EI76" s="7"/>
      <c r="EJ76" s="7"/>
      <c r="EK76" s="115"/>
      <c r="EL76" s="116"/>
      <c r="EM76" s="7"/>
      <c r="EN76" s="116"/>
      <c r="EO76" s="116"/>
      <c r="EP76" s="949"/>
      <c r="EQ76" s="114"/>
      <c r="ER76" s="492">
        <v>10314</v>
      </c>
      <c r="ES76" s="493">
        <v>59</v>
      </c>
      <c r="ET76" s="476">
        <v>2321768</v>
      </c>
      <c r="EU76" s="476">
        <v>2</v>
      </c>
      <c r="EV76" s="494">
        <f t="shared" si="31"/>
        <v>78704</v>
      </c>
      <c r="EW76" s="495">
        <v>33085</v>
      </c>
      <c r="EX76" s="1091">
        <f t="shared" si="32"/>
        <v>1121.5254237288136</v>
      </c>
      <c r="EY76" s="489">
        <f t="shared" si="61"/>
        <v>3364.5762711864409</v>
      </c>
      <c r="EZ76" s="689">
        <v>32</v>
      </c>
      <c r="FA76" s="628">
        <v>128935</v>
      </c>
      <c r="FB76" s="628">
        <v>1000</v>
      </c>
      <c r="FC76" s="608"/>
      <c r="FD76" s="629">
        <f>FA76/EZ76</f>
        <v>4029.21875</v>
      </c>
      <c r="FE76" s="630">
        <f>FB76*FD76/1000</f>
        <v>4029.21875</v>
      </c>
      <c r="FF76" s="631">
        <f>EY76/FE76</f>
        <v>0.835044329917913</v>
      </c>
      <c r="FG76" s="610"/>
      <c r="FH76" s="756"/>
      <c r="FI76" s="754"/>
      <c r="FJ76" s="598"/>
      <c r="FK76" s="11"/>
      <c r="FL76" s="114"/>
      <c r="FM76" s="157">
        <f t="shared" si="34"/>
        <v>1.4249916442986552</v>
      </c>
      <c r="FN76" s="145">
        <f t="shared" si="54"/>
        <v>1.1215254237288137</v>
      </c>
      <c r="FO76" s="114"/>
      <c r="FP76" s="157">
        <v>1.4249916442986552</v>
      </c>
      <c r="FQ76" s="145">
        <v>1.1215254237288137</v>
      </c>
      <c r="FR76" s="147"/>
      <c r="FS76" s="114"/>
      <c r="FT76" s="112"/>
      <c r="FU76" s="49"/>
      <c r="FV76" s="112"/>
      <c r="FW76" s="112"/>
      <c r="FX76" s="55"/>
      <c r="FY76" s="152"/>
      <c r="FZ76" s="213"/>
      <c r="GA76" s="378"/>
      <c r="GB76" s="215"/>
      <c r="GC76" s="156"/>
      <c r="GD76" s="156"/>
      <c r="GE76" s="156"/>
      <c r="GF76" s="156"/>
      <c r="GG76" s="156"/>
      <c r="GH76" s="156"/>
      <c r="GI76" s="156"/>
      <c r="GJ76" s="156"/>
      <c r="GK76" s="156"/>
      <c r="GL76" s="156"/>
      <c r="GM76" s="156"/>
      <c r="GN76" s="156"/>
      <c r="GO76" s="156"/>
      <c r="GP76" s="156"/>
      <c r="GQ76" s="156"/>
      <c r="GR76" s="156"/>
      <c r="GS76" s="156"/>
      <c r="GT76" s="156"/>
      <c r="GU76" s="156"/>
      <c r="GV76" s="156"/>
      <c r="GW76" s="156"/>
      <c r="GX76" s="156"/>
      <c r="GY76" s="156"/>
      <c r="GZ76" s="156"/>
      <c r="HA76" s="156"/>
      <c r="HB76" s="156"/>
      <c r="HC76" s="156"/>
      <c r="HD76" s="156"/>
      <c r="HE76" s="156"/>
      <c r="HF76" s="156"/>
      <c r="HG76" s="156"/>
      <c r="HH76" s="156"/>
      <c r="HI76" s="156"/>
      <c r="HJ76" s="156"/>
      <c r="HK76" s="156"/>
      <c r="HL76" s="156"/>
      <c r="HM76" s="156"/>
      <c r="HN76" s="156"/>
      <c r="HO76" s="156"/>
      <c r="HP76" s="156"/>
      <c r="HQ76" s="156"/>
      <c r="HR76" s="156"/>
      <c r="HS76" s="156"/>
      <c r="HT76" s="156"/>
      <c r="HU76" s="156"/>
      <c r="HV76" s="156"/>
      <c r="HW76" s="156"/>
    </row>
    <row r="77" spans="1:231" x14ac:dyDescent="0.3">
      <c r="A77" s="7">
        <v>66</v>
      </c>
      <c r="B77" s="7">
        <f>COUNTIFS($D$3:D77,D77,$F$3:F77,F77)</f>
        <v>1</v>
      </c>
      <c r="C77" s="14">
        <v>10333</v>
      </c>
      <c r="D77" s="328" t="s">
        <v>588</v>
      </c>
      <c r="E77" s="17" t="s">
        <v>589</v>
      </c>
      <c r="F77" s="17">
        <v>511029113</v>
      </c>
      <c r="G77" s="11">
        <f t="shared" si="55"/>
        <v>68</v>
      </c>
      <c r="H77" s="17" t="s">
        <v>590</v>
      </c>
      <c r="I77" s="470" t="s">
        <v>591</v>
      </c>
      <c r="J77" s="380" t="s">
        <v>35</v>
      </c>
      <c r="K77" s="17" t="s">
        <v>36</v>
      </c>
      <c r="L77" s="17">
        <v>7</v>
      </c>
      <c r="M77" s="17">
        <v>1</v>
      </c>
      <c r="N77" s="11" t="s">
        <v>475</v>
      </c>
      <c r="O77" s="11"/>
      <c r="P77" s="17" t="s">
        <v>546</v>
      </c>
      <c r="Q77" s="11"/>
      <c r="R77" s="11"/>
      <c r="S77" s="454" t="s">
        <v>122</v>
      </c>
      <c r="T77" s="454" t="s">
        <v>123</v>
      </c>
      <c r="U77" s="454" t="s">
        <v>124</v>
      </c>
      <c r="V77" s="602" t="s">
        <v>125</v>
      </c>
      <c r="W77" s="454" t="s">
        <v>126</v>
      </c>
      <c r="X77" s="476" t="s">
        <v>124</v>
      </c>
      <c r="Y77" s="476" t="s">
        <v>124</v>
      </c>
      <c r="Z77" s="469" t="s">
        <v>127</v>
      </c>
      <c r="AA77" s="11"/>
      <c r="AB77" s="55"/>
      <c r="AC77" s="361">
        <v>46600</v>
      </c>
      <c r="AD77" s="755">
        <v>3495</v>
      </c>
      <c r="AE77" s="11"/>
      <c r="AF77" s="11"/>
      <c r="AG77" s="504" t="s">
        <v>444</v>
      </c>
      <c r="AH77" s="558">
        <v>3000</v>
      </c>
      <c r="AI77" s="7"/>
      <c r="AJ77" s="7"/>
      <c r="AK77" s="7"/>
      <c r="AL77" s="7"/>
      <c r="AM77" s="60"/>
      <c r="AN77" s="61"/>
      <c r="AO77" s="934">
        <v>83.4</v>
      </c>
      <c r="AP77" s="39">
        <v>4.9400000000000004</v>
      </c>
      <c r="AQ77" s="40">
        <v>11.1</v>
      </c>
      <c r="AR77" s="41">
        <f t="shared" si="48"/>
        <v>99.44</v>
      </c>
      <c r="AS77" s="42">
        <f t="shared" si="49"/>
        <v>16.882591093117409</v>
      </c>
      <c r="AT77" s="43">
        <f t="shared" si="50"/>
        <v>187.39676113360323</v>
      </c>
      <c r="AU77" s="44">
        <f t="shared" si="51"/>
        <v>5.1995012468827939</v>
      </c>
      <c r="AV77" s="62">
        <v>76.978200000000001</v>
      </c>
      <c r="AW77" s="45">
        <f t="shared" si="52"/>
        <v>92.3</v>
      </c>
      <c r="AX77" s="46">
        <v>2.2518000000000002</v>
      </c>
      <c r="AY77" s="63">
        <v>2.7</v>
      </c>
      <c r="AZ77" s="64" t="s">
        <v>121</v>
      </c>
      <c r="BA77" s="65">
        <v>16.600000000000001</v>
      </c>
      <c r="BB77" s="66">
        <v>0.04</v>
      </c>
      <c r="BC77" s="67"/>
      <c r="BD77" s="67"/>
      <c r="BE77" s="67"/>
      <c r="BF77" s="67"/>
      <c r="BG77" s="67"/>
      <c r="BH77" s="7"/>
      <c r="BI77" s="83">
        <v>2.64</v>
      </c>
      <c r="BJ77" s="7">
        <v>56.6</v>
      </c>
      <c r="BK77" s="84">
        <v>44</v>
      </c>
      <c r="BL77" s="195">
        <f t="shared" si="36"/>
        <v>1.2863636363636364</v>
      </c>
      <c r="BM77" s="79">
        <v>1.5</v>
      </c>
      <c r="BN77" s="80">
        <f t="shared" si="56"/>
        <v>1.7985611510791366</v>
      </c>
      <c r="BO77" s="9" t="s">
        <v>121</v>
      </c>
      <c r="BP77" s="7">
        <v>34.4</v>
      </c>
      <c r="BQ77" s="85">
        <v>44</v>
      </c>
      <c r="BR77" s="49"/>
      <c r="BS77" s="80">
        <f t="shared" si="28"/>
        <v>45.5</v>
      </c>
      <c r="BT77" s="9">
        <v>91.1</v>
      </c>
      <c r="BU77" s="86">
        <v>45931</v>
      </c>
      <c r="BV77" s="80">
        <f t="shared" si="57"/>
        <v>8.9000000000000057</v>
      </c>
      <c r="BW77" s="561">
        <f t="shared" si="37"/>
        <v>4.3318632635983265</v>
      </c>
      <c r="BX77" s="84">
        <v>21.5</v>
      </c>
      <c r="BY77" s="84">
        <f t="shared" si="58"/>
        <v>1.1109832635983263</v>
      </c>
      <c r="BZ77" s="84">
        <v>24</v>
      </c>
      <c r="CA77" s="84">
        <f t="shared" si="59"/>
        <v>1.1856</v>
      </c>
      <c r="CB77" s="84">
        <v>41.2</v>
      </c>
      <c r="CC77" s="84">
        <f t="shared" si="60"/>
        <v>2.0352800000000002</v>
      </c>
      <c r="CD77" s="87">
        <v>1.22</v>
      </c>
      <c r="CE77" s="7"/>
      <c r="CF77" s="7"/>
      <c r="CG77" s="7"/>
      <c r="CH77" s="7"/>
      <c r="CI77" s="7"/>
      <c r="CJ77" s="86">
        <v>56.3</v>
      </c>
      <c r="CK77" s="86">
        <v>87036</v>
      </c>
      <c r="CL77" s="45">
        <f t="shared" si="53"/>
        <v>0.89583333333333337</v>
      </c>
      <c r="CM77" s="13"/>
      <c r="CN77" s="13"/>
      <c r="CO77" s="618"/>
      <c r="CP77" s="13"/>
      <c r="CQ77" s="13"/>
      <c r="CR77" s="13"/>
      <c r="CS77" s="13"/>
      <c r="CT77" s="13"/>
      <c r="CU77" s="7"/>
      <c r="CV77" s="7"/>
      <c r="CW77" s="752"/>
      <c r="CX77" s="121"/>
      <c r="CY77" s="45"/>
      <c r="CZ77" s="121">
        <v>3</v>
      </c>
      <c r="DA77" s="49" t="s">
        <v>295</v>
      </c>
      <c r="DB77" s="9" t="s">
        <v>295</v>
      </c>
      <c r="DC77" s="7"/>
      <c r="DD77" s="122" t="s">
        <v>296</v>
      </c>
      <c r="DE77" s="11"/>
      <c r="DF77" s="11"/>
      <c r="DG77" s="328"/>
      <c r="DH77" s="11"/>
      <c r="DI77" s="10" t="s">
        <v>297</v>
      </c>
      <c r="DJ77" s="123" t="s">
        <v>444</v>
      </c>
      <c r="DK77" s="9">
        <v>2</v>
      </c>
      <c r="DL77" s="7"/>
      <c r="DM77" s="49" t="s">
        <v>591</v>
      </c>
      <c r="DN77" s="7"/>
      <c r="DO77" s="7"/>
      <c r="DP77" s="7"/>
      <c r="DQ77" s="7"/>
      <c r="DR77" s="11" t="s">
        <v>38</v>
      </c>
      <c r="DS77" s="11" t="s">
        <v>38</v>
      </c>
      <c r="DT77" s="11">
        <v>1889</v>
      </c>
      <c r="DU77" s="11">
        <v>10.5</v>
      </c>
      <c r="DV77" s="11">
        <v>89.5</v>
      </c>
      <c r="DW77" s="11" t="s">
        <v>38</v>
      </c>
      <c r="DX77" s="11" t="s">
        <v>38</v>
      </c>
      <c r="DY77" s="11" t="s">
        <v>38</v>
      </c>
      <c r="DZ77" s="11" t="s">
        <v>38</v>
      </c>
      <c r="EA77" s="11" t="s">
        <v>608</v>
      </c>
      <c r="EB77" s="7" t="s">
        <v>609</v>
      </c>
      <c r="EC77" s="116"/>
      <c r="ED77" s="125"/>
      <c r="EE77" s="125"/>
      <c r="EF77" s="7">
        <v>30</v>
      </c>
      <c r="EG77" s="7">
        <v>3</v>
      </c>
      <c r="EH77" s="7">
        <v>1</v>
      </c>
      <c r="EI77" s="7" t="s">
        <v>299</v>
      </c>
      <c r="EJ77" s="7" t="s">
        <v>299</v>
      </c>
      <c r="EK77" s="115" t="s">
        <v>299</v>
      </c>
      <c r="EL77" s="116">
        <v>2</v>
      </c>
      <c r="EM77" s="7"/>
      <c r="EN77" s="116">
        <v>2</v>
      </c>
      <c r="EO77" s="116">
        <v>2</v>
      </c>
      <c r="EP77" s="949"/>
      <c r="EQ77" s="114"/>
      <c r="ER77" s="492">
        <v>10333</v>
      </c>
      <c r="ES77" s="493">
        <v>71</v>
      </c>
      <c r="ET77" s="476">
        <v>42035</v>
      </c>
      <c r="EU77" s="476">
        <v>2</v>
      </c>
      <c r="EV77" s="494">
        <f t="shared" si="31"/>
        <v>1184.0845070422536</v>
      </c>
      <c r="EW77" s="495">
        <v>32289</v>
      </c>
      <c r="EX77" s="496">
        <f t="shared" si="32"/>
        <v>909.54929577464793</v>
      </c>
      <c r="EY77" s="489">
        <f t="shared" si="61"/>
        <v>6366.8450704225352</v>
      </c>
      <c r="EZ77" s="689"/>
      <c r="FA77" s="628"/>
      <c r="FB77" s="628"/>
      <c r="FC77" s="608"/>
      <c r="FD77" s="629"/>
      <c r="FE77" s="630"/>
      <c r="FF77" s="631"/>
      <c r="FG77" s="610"/>
      <c r="FH77" s="756"/>
      <c r="FI77" s="754"/>
      <c r="FJ77" s="598"/>
      <c r="FK77" s="11"/>
      <c r="FL77" s="114"/>
      <c r="FM77" s="157">
        <f t="shared" si="34"/>
        <v>76.814559295824907</v>
      </c>
      <c r="FN77" s="145">
        <f t="shared" si="54"/>
        <v>0.90954929577464794</v>
      </c>
      <c r="FO77" s="114"/>
      <c r="FP77" s="157">
        <v>76.814559295824907</v>
      </c>
      <c r="FQ77" s="145">
        <v>0.90954929577464794</v>
      </c>
      <c r="FR77" s="147">
        <f t="shared" ref="FR77:FR86" si="62">DT77/EX77</f>
        <v>2.0768527981665583</v>
      </c>
      <c r="FS77" s="49" t="s">
        <v>423</v>
      </c>
      <c r="FT77" s="112" t="s">
        <v>612</v>
      </c>
      <c r="FU77" s="49" t="s">
        <v>421</v>
      </c>
      <c r="FV77" s="112" t="s">
        <v>613</v>
      </c>
      <c r="FW77" s="112" t="s">
        <v>614</v>
      </c>
      <c r="FX77" s="158">
        <v>10333</v>
      </c>
      <c r="FY77" s="159" t="s">
        <v>426</v>
      </c>
      <c r="FZ77" s="160">
        <v>1.6218770092000001</v>
      </c>
      <c r="GA77" s="161">
        <v>1.1523735380599556</v>
      </c>
      <c r="GB77" s="162">
        <v>0.35877209700000051</v>
      </c>
      <c r="GC77" s="163">
        <v>5.74</v>
      </c>
      <c r="GD77" s="163">
        <v>0.92</v>
      </c>
      <c r="GE77" s="163">
        <v>1650000</v>
      </c>
      <c r="GF77" s="167">
        <v>8.85</v>
      </c>
      <c r="GG77" s="167">
        <v>16</v>
      </c>
      <c r="GH77" s="163">
        <v>1280000</v>
      </c>
      <c r="GI77" s="164">
        <v>6366.8450704225352</v>
      </c>
      <c r="GJ77" s="165">
        <f>GG77*GI77/100</f>
        <v>1018.6952112676056</v>
      </c>
      <c r="GK77" s="163">
        <v>3.16</v>
      </c>
      <c r="GL77" s="163">
        <v>1190000</v>
      </c>
      <c r="GM77" s="311">
        <f>GG77-GK77</f>
        <v>12.84</v>
      </c>
      <c r="GN77" s="163">
        <f>GH77-GL77</f>
        <v>90000</v>
      </c>
      <c r="GO77" s="165">
        <f>GJ77*GG77/100</f>
        <v>162.99123380281691</v>
      </c>
      <c r="GP77" s="165">
        <f>GK77*GJ77/100</f>
        <v>32.190768676056337</v>
      </c>
      <c r="GQ77" s="165">
        <f>GO77-GP77</f>
        <v>130.80046512676057</v>
      </c>
      <c r="GR77" s="166">
        <v>7</v>
      </c>
      <c r="GS77" s="165">
        <f>GO77/GR77</f>
        <v>23.284461971830986</v>
      </c>
      <c r="GT77" s="165">
        <f>GP77/GR77</f>
        <v>4.5986812394366199</v>
      </c>
      <c r="GU77" s="165">
        <f>GJ77/GR77</f>
        <v>145.52788732394365</v>
      </c>
      <c r="GV77" s="167">
        <v>11.8</v>
      </c>
      <c r="GW77" s="167">
        <v>41.4</v>
      </c>
      <c r="GX77" s="163">
        <v>2435</v>
      </c>
      <c r="GY77" s="163">
        <v>2.86</v>
      </c>
      <c r="GZ77" s="163">
        <v>2041</v>
      </c>
      <c r="HA77" s="163">
        <v>71.7</v>
      </c>
      <c r="HB77" s="163">
        <v>5184</v>
      </c>
      <c r="HC77" s="163">
        <v>1.6</v>
      </c>
      <c r="HD77" s="163">
        <v>8312</v>
      </c>
      <c r="HE77" s="163">
        <v>92.1</v>
      </c>
      <c r="HF77" s="163">
        <v>3652</v>
      </c>
      <c r="HG77" s="163">
        <v>89</v>
      </c>
      <c r="HH77" s="163">
        <v>6924</v>
      </c>
      <c r="HI77" s="167">
        <v>80.2</v>
      </c>
      <c r="HJ77" s="163">
        <v>4.5199999999999996</v>
      </c>
      <c r="HK77" s="163">
        <v>82.3</v>
      </c>
      <c r="HL77" s="163">
        <v>3917</v>
      </c>
      <c r="HM77" s="163">
        <v>98</v>
      </c>
      <c r="HN77" s="163">
        <v>3233</v>
      </c>
      <c r="HO77" s="163">
        <v>18.899999999999999</v>
      </c>
      <c r="HP77" s="163">
        <v>7094</v>
      </c>
      <c r="HQ77" s="163">
        <v>60.3</v>
      </c>
      <c r="HR77" s="163">
        <v>13782</v>
      </c>
      <c r="HS77" s="163">
        <v>0.94</v>
      </c>
      <c r="HT77" s="163">
        <v>6614</v>
      </c>
      <c r="HU77" s="163">
        <v>2.3199999999999998</v>
      </c>
      <c r="HV77" s="163">
        <v>3893</v>
      </c>
      <c r="HW77" s="163">
        <v>7.3</v>
      </c>
    </row>
    <row r="78" spans="1:231" x14ac:dyDescent="0.3">
      <c r="A78" s="7">
        <v>68</v>
      </c>
      <c r="B78" s="7">
        <f>COUNTIFS($D$3:D78,D78,$F$3:F78,F78)</f>
        <v>1</v>
      </c>
      <c r="C78" s="442">
        <v>10341</v>
      </c>
      <c r="D78" s="443" t="s">
        <v>1412</v>
      </c>
      <c r="E78" s="16" t="s">
        <v>548</v>
      </c>
      <c r="F78" s="656">
        <v>5411262967</v>
      </c>
      <c r="G78" s="11">
        <f t="shared" si="55"/>
        <v>65</v>
      </c>
      <c r="H78" s="173" t="s">
        <v>1204</v>
      </c>
      <c r="I78" s="18" t="s">
        <v>669</v>
      </c>
      <c r="J78" s="19" t="s">
        <v>35</v>
      </c>
      <c r="K78" s="16" t="s">
        <v>36</v>
      </c>
      <c r="L78" s="20">
        <v>6</v>
      </c>
      <c r="M78" s="17" t="s">
        <v>37</v>
      </c>
      <c r="N78" s="17" t="s">
        <v>38</v>
      </c>
      <c r="O78" s="11"/>
      <c r="P78" s="17" t="s">
        <v>546</v>
      </c>
      <c r="Q78" s="20"/>
      <c r="R78" s="20"/>
      <c r="S78" s="51" t="s">
        <v>122</v>
      </c>
      <c r="T78" s="51" t="s">
        <v>123</v>
      </c>
      <c r="U78" s="51" t="s">
        <v>124</v>
      </c>
      <c r="V78" s="52" t="s">
        <v>125</v>
      </c>
      <c r="W78" s="51" t="s">
        <v>126</v>
      </c>
      <c r="X78" s="299" t="s">
        <v>124</v>
      </c>
      <c r="Y78" s="299" t="s">
        <v>124</v>
      </c>
      <c r="Z78" s="182"/>
      <c r="AA78" s="20"/>
      <c r="AB78" s="55"/>
      <c r="AC78" s="56">
        <v>72525</v>
      </c>
      <c r="AD78" s="57">
        <v>18131</v>
      </c>
      <c r="AE78" s="20"/>
      <c r="AF78" s="20"/>
      <c r="AG78" s="58" t="s">
        <v>128</v>
      </c>
      <c r="AH78" s="558">
        <v>10000</v>
      </c>
      <c r="AI78" s="7"/>
      <c r="AJ78" s="7"/>
      <c r="AK78" s="7"/>
      <c r="AL78" s="7"/>
      <c r="AM78" s="60"/>
      <c r="AN78" s="61"/>
      <c r="AO78" s="934">
        <v>66.900000000000006</v>
      </c>
      <c r="AP78" s="39">
        <v>7.12</v>
      </c>
      <c r="AQ78" s="40">
        <v>25.7</v>
      </c>
      <c r="AR78" s="41">
        <f t="shared" si="48"/>
        <v>99.720000000000013</v>
      </c>
      <c r="AS78" s="42">
        <f t="shared" si="49"/>
        <v>9.3960674157303377</v>
      </c>
      <c r="AT78" s="43">
        <f t="shared" si="50"/>
        <v>241.47893258426967</v>
      </c>
      <c r="AU78" s="44">
        <f t="shared" si="51"/>
        <v>2.0383912248628886</v>
      </c>
      <c r="AV78" s="62">
        <v>63.220500000000001</v>
      </c>
      <c r="AW78" s="45">
        <f t="shared" si="52"/>
        <v>94.5</v>
      </c>
      <c r="AX78" s="46">
        <v>0.33450000000000002</v>
      </c>
      <c r="AY78" s="63">
        <v>0.5</v>
      </c>
      <c r="AZ78" s="64" t="s">
        <v>121</v>
      </c>
      <c r="BA78" s="65">
        <v>20.7</v>
      </c>
      <c r="BB78" s="66">
        <v>0.04</v>
      </c>
      <c r="BC78" s="67"/>
      <c r="BD78" s="67"/>
      <c r="BE78" s="67"/>
      <c r="BF78" s="67"/>
      <c r="BG78" s="67"/>
      <c r="BH78" s="7"/>
      <c r="BI78" s="83">
        <v>1.52</v>
      </c>
      <c r="BJ78" s="7">
        <v>49.5</v>
      </c>
      <c r="BK78" s="84">
        <v>49.2</v>
      </c>
      <c r="BL78" s="195">
        <f t="shared" si="36"/>
        <v>1.0060975609756098</v>
      </c>
      <c r="BM78" s="79">
        <v>1.3</v>
      </c>
      <c r="BN78" s="80">
        <f t="shared" si="56"/>
        <v>1.9431988041853512</v>
      </c>
      <c r="BO78" s="9" t="s">
        <v>121</v>
      </c>
      <c r="BP78" s="7">
        <v>16.7</v>
      </c>
      <c r="BQ78" s="85">
        <v>18.100000000000001</v>
      </c>
      <c r="BR78" s="49"/>
      <c r="BS78" s="80">
        <f t="shared" ref="BS78:BS109" si="63">BX78+BZ78</f>
        <v>42.7</v>
      </c>
      <c r="BT78" s="9">
        <v>92.5</v>
      </c>
      <c r="BU78" s="86">
        <v>64538</v>
      </c>
      <c r="BV78" s="80">
        <f t="shared" si="57"/>
        <v>7.5</v>
      </c>
      <c r="BW78" s="561">
        <f t="shared" si="37"/>
        <v>6.3993389386056192</v>
      </c>
      <c r="BX78" s="84">
        <v>31.5</v>
      </c>
      <c r="BY78" s="84">
        <f t="shared" si="58"/>
        <v>2.3338189386056194</v>
      </c>
      <c r="BZ78" s="84">
        <v>11.2</v>
      </c>
      <c r="CA78" s="84">
        <f t="shared" si="59"/>
        <v>0.79744000000000004</v>
      </c>
      <c r="CB78" s="84">
        <v>45.9</v>
      </c>
      <c r="CC78" s="84">
        <f t="shared" si="60"/>
        <v>3.2680799999999999</v>
      </c>
      <c r="CD78" s="87">
        <v>0.55000000000000004</v>
      </c>
      <c r="CE78" s="7"/>
      <c r="CF78" s="7"/>
      <c r="CG78" s="7"/>
      <c r="CH78" s="7"/>
      <c r="CI78" s="7"/>
      <c r="CJ78" s="86">
        <v>64</v>
      </c>
      <c r="CK78" s="86">
        <v>73425</v>
      </c>
      <c r="CL78" s="45">
        <f t="shared" si="53"/>
        <v>2.8125</v>
      </c>
      <c r="CM78" s="13"/>
      <c r="CN78" s="13"/>
      <c r="CO78" s="618"/>
      <c r="CP78" s="13"/>
      <c r="CQ78" s="13"/>
      <c r="CR78" s="13"/>
      <c r="CS78" s="13"/>
      <c r="CT78" s="13"/>
      <c r="CU78" s="7"/>
      <c r="CV78" s="7"/>
      <c r="CW78" s="752"/>
      <c r="CX78" s="121"/>
      <c r="CY78" s="45"/>
      <c r="CZ78" s="121" t="s">
        <v>525</v>
      </c>
      <c r="DA78" s="49" t="s">
        <v>295</v>
      </c>
      <c r="DB78" s="9" t="s">
        <v>295</v>
      </c>
      <c r="DC78" s="7"/>
      <c r="DD78" s="122" t="s">
        <v>1413</v>
      </c>
      <c r="DE78" s="11"/>
      <c r="DF78" s="11"/>
      <c r="DG78" s="328"/>
      <c r="DH78" s="11"/>
      <c r="DI78" s="10" t="s">
        <v>297</v>
      </c>
      <c r="DJ78" s="123" t="s">
        <v>128</v>
      </c>
      <c r="DK78" s="9">
        <v>2</v>
      </c>
      <c r="DL78" s="7"/>
      <c r="DM78" s="7"/>
      <c r="DN78" s="7"/>
      <c r="DO78" s="7"/>
      <c r="DP78" s="7"/>
      <c r="DQ78" s="7"/>
      <c r="DR78" s="11" t="s">
        <v>38</v>
      </c>
      <c r="DS78" s="11" t="s">
        <v>38</v>
      </c>
      <c r="DT78" s="11">
        <v>9237</v>
      </c>
      <c r="DU78" s="11">
        <v>24.7</v>
      </c>
      <c r="DV78" s="11">
        <v>75.3</v>
      </c>
      <c r="DW78" s="11" t="s">
        <v>38</v>
      </c>
      <c r="DX78" s="11" t="s">
        <v>38</v>
      </c>
      <c r="DY78" s="11" t="s">
        <v>38</v>
      </c>
      <c r="DZ78" s="11" t="s">
        <v>38</v>
      </c>
      <c r="EA78" s="11">
        <v>0</v>
      </c>
      <c r="EB78" s="7"/>
      <c r="EC78" s="116"/>
      <c r="ED78" s="125"/>
      <c r="EE78" s="125"/>
      <c r="EF78" s="7"/>
      <c r="EG78" s="7"/>
      <c r="EH78" s="7"/>
      <c r="EI78" s="7"/>
      <c r="EJ78" s="7"/>
      <c r="EK78" s="116"/>
      <c r="EL78" s="116"/>
      <c r="EM78" s="7"/>
      <c r="EN78" s="116"/>
      <c r="EO78" s="116"/>
      <c r="EP78" s="949"/>
      <c r="EQ78" s="114"/>
      <c r="ER78" s="297">
        <v>10341</v>
      </c>
      <c r="ES78" s="467">
        <v>58</v>
      </c>
      <c r="ET78" s="299">
        <v>277375</v>
      </c>
      <c r="EU78" s="299">
        <v>2</v>
      </c>
      <c r="EV78" s="433">
        <f t="shared" si="31"/>
        <v>9564.6551724137935</v>
      </c>
      <c r="EW78" s="468">
        <v>239570</v>
      </c>
      <c r="EX78" s="435">
        <f t="shared" si="32"/>
        <v>8261.0344827586214</v>
      </c>
      <c r="EY78" s="436">
        <f t="shared" si="61"/>
        <v>49566.206896551725</v>
      </c>
      <c r="EZ78" s="657"/>
      <c r="FA78" s="351"/>
      <c r="FB78" s="351"/>
      <c r="FC78" s="713"/>
      <c r="FD78" s="658"/>
      <c r="FE78" s="659"/>
      <c r="FF78" s="660"/>
      <c r="FG78" s="661"/>
      <c r="FH78" s="694"/>
      <c r="FI78" s="754"/>
      <c r="FJ78" s="598"/>
      <c r="FK78" s="20"/>
      <c r="FL78" s="114"/>
      <c r="FM78" s="157">
        <f t="shared" si="34"/>
        <v>86.370437133844078</v>
      </c>
      <c r="FN78" s="145">
        <f t="shared" si="54"/>
        <v>8.2610344827586211</v>
      </c>
      <c r="FO78" s="114"/>
      <c r="FP78" s="157">
        <v>86.370437133844078</v>
      </c>
      <c r="FQ78" s="145">
        <v>8.2610344827586211</v>
      </c>
      <c r="FR78" s="147">
        <f t="shared" si="62"/>
        <v>1.1181408356638978</v>
      </c>
      <c r="FS78" s="114"/>
      <c r="FT78" s="114"/>
      <c r="FU78" s="114"/>
      <c r="FV78" s="114"/>
      <c r="FW78" s="114"/>
      <c r="FX78" s="55"/>
      <c r="FY78" s="152"/>
      <c r="FZ78" s="213"/>
      <c r="GA78" s="329"/>
      <c r="GB78" s="215"/>
      <c r="GC78" s="156"/>
      <c r="GD78" s="156"/>
      <c r="GE78" s="156"/>
      <c r="GF78" s="156"/>
      <c r="GG78" s="156"/>
      <c r="GH78" s="156"/>
      <c r="GI78" s="156"/>
      <c r="GJ78" s="156"/>
      <c r="GK78" s="156"/>
      <c r="GL78" s="156"/>
      <c r="GM78" s="156"/>
      <c r="GN78" s="156"/>
      <c r="GO78" s="156"/>
      <c r="GP78" s="156"/>
      <c r="GQ78" s="156"/>
      <c r="GR78" s="156"/>
      <c r="GS78" s="156"/>
      <c r="GT78" s="156"/>
      <c r="GU78" s="156"/>
      <c r="GV78" s="156"/>
      <c r="GW78" s="156"/>
      <c r="GX78" s="156"/>
      <c r="GY78" s="156"/>
      <c r="GZ78" s="156"/>
      <c r="HA78" s="156"/>
      <c r="HB78" s="156"/>
      <c r="HC78" s="156"/>
      <c r="HD78" s="156"/>
      <c r="HE78" s="156"/>
      <c r="HF78" s="156"/>
      <c r="HG78" s="156"/>
      <c r="HH78" s="156"/>
      <c r="HI78" s="156"/>
      <c r="HJ78" s="156"/>
      <c r="HK78" s="156"/>
      <c r="HL78" s="156"/>
      <c r="HM78" s="156"/>
      <c r="HN78" s="156"/>
      <c r="HO78" s="156"/>
      <c r="HP78" s="156"/>
      <c r="HQ78" s="156"/>
      <c r="HR78" s="156"/>
      <c r="HS78" s="156"/>
      <c r="HT78" s="156"/>
      <c r="HU78" s="156"/>
      <c r="HV78" s="156"/>
      <c r="HW78" s="156"/>
    </row>
    <row r="79" spans="1:231" ht="15.6" x14ac:dyDescent="0.3">
      <c r="A79" s="7">
        <v>84</v>
      </c>
      <c r="B79" s="7">
        <f>COUNTIFS($D$3:D79,D79,$F$3:F79,F79)</f>
        <v>1</v>
      </c>
      <c r="C79" s="442">
        <v>10386</v>
      </c>
      <c r="D79" s="443" t="s">
        <v>1530</v>
      </c>
      <c r="E79" s="16" t="s">
        <v>1531</v>
      </c>
      <c r="F79" s="656">
        <v>7452055358</v>
      </c>
      <c r="G79" s="11">
        <v>45</v>
      </c>
      <c r="H79" s="173" t="s">
        <v>1532</v>
      </c>
      <c r="I79" s="18" t="s">
        <v>1533</v>
      </c>
      <c r="J79" s="19" t="s">
        <v>35</v>
      </c>
      <c r="K79" s="20" t="s">
        <v>36</v>
      </c>
      <c r="L79" s="20">
        <v>6</v>
      </c>
      <c r="M79" s="17" t="s">
        <v>674</v>
      </c>
      <c r="N79" s="669" t="s">
        <v>475</v>
      </c>
      <c r="O79" s="669"/>
      <c r="P79" s="669" t="s">
        <v>546</v>
      </c>
      <c r="Q79" s="20"/>
      <c r="R79" s="20"/>
      <c r="S79" s="51" t="s">
        <v>124</v>
      </c>
      <c r="T79" s="51" t="s">
        <v>123</v>
      </c>
      <c r="U79" s="51" t="s">
        <v>124</v>
      </c>
      <c r="V79" s="52" t="s">
        <v>125</v>
      </c>
      <c r="W79" s="51" t="s">
        <v>126</v>
      </c>
      <c r="X79" s="51" t="s">
        <v>124</v>
      </c>
      <c r="Y79" s="299" t="s">
        <v>124</v>
      </c>
      <c r="Z79" s="552"/>
      <c r="AA79" s="550"/>
      <c r="AB79" s="303"/>
      <c r="AC79" s="558">
        <v>38000</v>
      </c>
      <c r="AD79" s="928">
        <v>285</v>
      </c>
      <c r="AE79" s="550"/>
      <c r="AF79" s="550"/>
      <c r="AG79" s="930" t="s">
        <v>444</v>
      </c>
      <c r="AH79" s="558">
        <v>300</v>
      </c>
      <c r="AI79" s="7"/>
      <c r="AJ79" s="7"/>
      <c r="AK79" s="189"/>
      <c r="AL79" s="7"/>
      <c r="AM79" s="7"/>
      <c r="AN79" s="7"/>
      <c r="AO79" s="934">
        <v>61.1</v>
      </c>
      <c r="AP79" s="39">
        <v>33.6</v>
      </c>
      <c r="AQ79" s="40">
        <v>3.7</v>
      </c>
      <c r="AR79" s="41">
        <f t="shared" si="48"/>
        <v>98.4</v>
      </c>
      <c r="AS79" s="42">
        <f t="shared" si="49"/>
        <v>1.8184523809523809</v>
      </c>
      <c r="AT79" s="43">
        <f t="shared" si="50"/>
        <v>6.7282738095238095</v>
      </c>
      <c r="AU79" s="44">
        <f t="shared" si="51"/>
        <v>1.6380697050938335</v>
      </c>
      <c r="AV79" s="45">
        <v>57.678400000000003</v>
      </c>
      <c r="AW79" s="45">
        <f t="shared" si="52"/>
        <v>94.4</v>
      </c>
      <c r="AX79" s="46">
        <v>0.36659999999999998</v>
      </c>
      <c r="AY79" s="45">
        <v>0.6</v>
      </c>
      <c r="AZ79" s="9" t="s">
        <v>121</v>
      </c>
      <c r="BA79" s="47">
        <v>27</v>
      </c>
      <c r="BB79" s="48">
        <v>7.0000000000000007E-2</v>
      </c>
      <c r="BC79" s="317"/>
      <c r="BD79" s="49"/>
      <c r="BE79" s="7"/>
      <c r="BF79" s="7"/>
      <c r="BG79" s="7"/>
      <c r="BH79" s="7"/>
      <c r="BI79" s="83">
        <v>0.54</v>
      </c>
      <c r="BJ79" s="7">
        <v>38</v>
      </c>
      <c r="BK79" s="7">
        <v>62.6</v>
      </c>
      <c r="BL79" s="195">
        <f t="shared" si="36"/>
        <v>0.60702875399361023</v>
      </c>
      <c r="BM79" s="79">
        <v>0.9</v>
      </c>
      <c r="BN79" s="80">
        <f t="shared" si="56"/>
        <v>1.4729950900163666</v>
      </c>
      <c r="BO79" s="9" t="s">
        <v>121</v>
      </c>
      <c r="BP79" s="7">
        <v>26.9</v>
      </c>
      <c r="BQ79" s="48">
        <v>33</v>
      </c>
      <c r="BR79" s="81"/>
      <c r="BS79" s="80">
        <f t="shared" si="63"/>
        <v>32.200000000000003</v>
      </c>
      <c r="BT79" s="9">
        <v>94.8</v>
      </c>
      <c r="BU79" s="86">
        <v>59990</v>
      </c>
      <c r="BV79" s="80">
        <f t="shared" si="57"/>
        <v>5.2000000000000028</v>
      </c>
      <c r="BW79" s="561">
        <f t="shared" si="37"/>
        <v>31.400975609756095</v>
      </c>
      <c r="BX79" s="84">
        <v>15.7</v>
      </c>
      <c r="BY79" s="84">
        <f t="shared" si="58"/>
        <v>5.360975609756097</v>
      </c>
      <c r="BZ79" s="84">
        <v>16.5</v>
      </c>
      <c r="CA79" s="84">
        <f t="shared" si="59"/>
        <v>5.5439999999999996</v>
      </c>
      <c r="CB79" s="84">
        <v>61</v>
      </c>
      <c r="CC79" s="84">
        <f t="shared" si="60"/>
        <v>20.495999999999999</v>
      </c>
      <c r="CD79" s="87">
        <v>0.32</v>
      </c>
      <c r="CE79" s="7"/>
      <c r="CF79" s="7"/>
      <c r="CG79" s="7"/>
      <c r="CH79" s="7"/>
      <c r="CI79" s="7"/>
      <c r="CJ79" s="86">
        <v>39.700000000000003</v>
      </c>
      <c r="CK79" s="86">
        <v>53071</v>
      </c>
      <c r="CL79" s="45">
        <f t="shared" si="53"/>
        <v>0.95151515151515142</v>
      </c>
      <c r="CM79" s="7"/>
      <c r="CN79" s="7"/>
      <c r="CO79" s="618"/>
      <c r="CP79" s="13"/>
      <c r="CQ79" s="13"/>
      <c r="CR79" s="13"/>
      <c r="CS79" s="13"/>
      <c r="CT79" s="13"/>
      <c r="CU79" s="13"/>
      <c r="CV79" s="634"/>
      <c r="CW79" s="36"/>
      <c r="CX79" s="7"/>
      <c r="CY79" s="7"/>
      <c r="CZ79" s="7"/>
      <c r="DA79" s="9" t="s">
        <v>18</v>
      </c>
      <c r="DB79" s="111" t="s">
        <v>18</v>
      </c>
      <c r="DC79" s="35"/>
      <c r="DD79" s="122" t="s">
        <v>1534</v>
      </c>
      <c r="DE79" s="11"/>
      <c r="DF79" s="11"/>
      <c r="DG79" s="11"/>
      <c r="DH79" s="11"/>
      <c r="DI79" s="10" t="s">
        <v>294</v>
      </c>
      <c r="DJ79" s="123" t="s">
        <v>444</v>
      </c>
      <c r="DK79" s="9">
        <v>2</v>
      </c>
      <c r="DL79" s="7"/>
      <c r="DM79" s="7"/>
      <c r="DN79" s="7"/>
      <c r="DO79" s="7"/>
      <c r="DP79" s="7"/>
      <c r="DQ79" s="7"/>
      <c r="DR79" s="11" t="s">
        <v>38</v>
      </c>
      <c r="DS79" s="11" t="s">
        <v>38</v>
      </c>
      <c r="DT79" s="11">
        <v>174</v>
      </c>
      <c r="DU79" s="11">
        <v>5.7</v>
      </c>
      <c r="DV79" s="11">
        <v>94.3</v>
      </c>
      <c r="DW79" s="11" t="s">
        <v>38</v>
      </c>
      <c r="DX79" s="11" t="s">
        <v>38</v>
      </c>
      <c r="DY79" s="11" t="s">
        <v>38</v>
      </c>
      <c r="DZ79" s="11" t="s">
        <v>38</v>
      </c>
      <c r="EA79" s="11">
        <v>0</v>
      </c>
      <c r="EB79" s="7"/>
      <c r="EC79" s="116"/>
      <c r="ED79" s="125"/>
      <c r="EE79" s="125"/>
      <c r="EF79" s="7"/>
      <c r="EG79" s="7"/>
      <c r="EH79" s="7"/>
      <c r="EI79" s="7"/>
      <c r="EJ79" s="7"/>
      <c r="EK79" s="116"/>
      <c r="EL79" s="116"/>
      <c r="EM79" s="7"/>
      <c r="EN79" s="116"/>
      <c r="EO79" s="116"/>
      <c r="EP79" s="557"/>
      <c r="EQ79" s="114"/>
      <c r="ER79" s="297">
        <v>10386</v>
      </c>
      <c r="ES79" s="953">
        <v>71</v>
      </c>
      <c r="ET79" s="920">
        <v>99903</v>
      </c>
      <c r="EU79" s="920">
        <v>2</v>
      </c>
      <c r="EV79" s="956">
        <f t="shared" si="31"/>
        <v>2814.1690140845071</v>
      </c>
      <c r="EW79" s="920">
        <v>3453</v>
      </c>
      <c r="EX79" s="507">
        <f t="shared" si="32"/>
        <v>97.267605633802816</v>
      </c>
      <c r="EY79" s="959">
        <f t="shared" si="61"/>
        <v>583.6056338028169</v>
      </c>
      <c r="EZ79" s="557"/>
      <c r="FA79" s="557"/>
      <c r="FB79" s="557"/>
      <c r="FC79" s="557"/>
      <c r="FD79" s="592"/>
      <c r="FE79" s="592"/>
      <c r="FF79" s="592"/>
      <c r="FG79" s="716"/>
      <c r="FH79" s="975"/>
      <c r="FI79" s="612"/>
      <c r="FJ79" s="616"/>
      <c r="FK79" s="553"/>
      <c r="FL79" s="114"/>
      <c r="FM79" s="157">
        <f t="shared" si="34"/>
        <v>3.4563526620822196</v>
      </c>
      <c r="FN79" s="145">
        <f t="shared" si="54"/>
        <v>9.7267605633802823E-2</v>
      </c>
      <c r="FO79" s="114"/>
      <c r="FP79" s="157">
        <v>3.4563526620822196</v>
      </c>
      <c r="FQ79" s="145">
        <v>9.7267605633802823E-2</v>
      </c>
      <c r="FR79" s="147">
        <f t="shared" si="62"/>
        <v>1.788879235447437</v>
      </c>
      <c r="FS79" s="114"/>
      <c r="FT79" s="114"/>
      <c r="FU79" s="114"/>
      <c r="FV79" s="114"/>
      <c r="FW79" s="114"/>
      <c r="FX79" s="55"/>
      <c r="FY79" s="152"/>
      <c r="FZ79" s="213"/>
      <c r="GA79" s="11"/>
      <c r="GB79" s="215"/>
      <c r="GC79" s="156"/>
      <c r="GD79" s="156"/>
      <c r="GE79" s="156"/>
      <c r="GF79" s="156"/>
      <c r="GG79" s="156"/>
      <c r="GH79" s="156"/>
      <c r="GI79" s="156"/>
      <c r="GJ79" s="156"/>
      <c r="GK79" s="156"/>
      <c r="GL79" s="156"/>
      <c r="GM79" s="156"/>
      <c r="GN79" s="156"/>
      <c r="GO79" s="156"/>
      <c r="GP79" s="156"/>
      <c r="GQ79" s="156"/>
      <c r="GR79" s="156"/>
      <c r="GS79" s="156"/>
      <c r="GT79" s="156"/>
      <c r="GU79" s="156"/>
      <c r="GV79" s="156"/>
      <c r="GW79" s="156"/>
      <c r="GX79" s="156"/>
      <c r="GY79" s="156"/>
      <c r="GZ79" s="156"/>
      <c r="HA79" s="156"/>
      <c r="HB79" s="156"/>
      <c r="HC79" s="156"/>
      <c r="HD79" s="156"/>
      <c r="HE79" s="156"/>
      <c r="HF79" s="156"/>
      <c r="HG79" s="156"/>
      <c r="HH79" s="156"/>
      <c r="HI79" s="156"/>
      <c r="HJ79" s="156"/>
      <c r="HK79" s="156"/>
      <c r="HL79" s="156"/>
      <c r="HM79" s="156"/>
      <c r="HN79" s="156"/>
      <c r="HO79" s="156"/>
      <c r="HP79" s="156"/>
      <c r="HQ79" s="156"/>
      <c r="HR79" s="156"/>
      <c r="HS79" s="156"/>
      <c r="HT79" s="156"/>
      <c r="HU79" s="156"/>
      <c r="HV79" s="156"/>
      <c r="HW79" s="156"/>
    </row>
    <row r="80" spans="1:231" ht="15.6" x14ac:dyDescent="0.3">
      <c r="A80" s="7">
        <v>89</v>
      </c>
      <c r="B80" s="7">
        <f>COUNTIFS($D$3:D80,D80,$F$3:F80,F80)</f>
        <v>1</v>
      </c>
      <c r="C80" s="442">
        <v>10403</v>
      </c>
      <c r="D80" s="443" t="s">
        <v>787</v>
      </c>
      <c r="E80" s="16" t="s">
        <v>788</v>
      </c>
      <c r="F80" s="656">
        <v>7110054853</v>
      </c>
      <c r="G80" s="11">
        <v>48</v>
      </c>
      <c r="H80" s="173" t="s">
        <v>789</v>
      </c>
      <c r="I80" s="18" t="s">
        <v>511</v>
      </c>
      <c r="J80" s="19" t="s">
        <v>35</v>
      </c>
      <c r="K80" s="20" t="s">
        <v>36</v>
      </c>
      <c r="L80" s="20">
        <v>29</v>
      </c>
      <c r="M80" s="17" t="s">
        <v>790</v>
      </c>
      <c r="N80" s="669" t="s">
        <v>38</v>
      </c>
      <c r="O80" s="669"/>
      <c r="P80" s="669" t="s">
        <v>551</v>
      </c>
      <c r="Q80" s="20"/>
      <c r="R80" s="20"/>
      <c r="S80" s="51" t="s">
        <v>122</v>
      </c>
      <c r="T80" s="51" t="s">
        <v>123</v>
      </c>
      <c r="U80" s="51" t="s">
        <v>124</v>
      </c>
      <c r="V80" s="52" t="s">
        <v>125</v>
      </c>
      <c r="W80" s="51" t="s">
        <v>126</v>
      </c>
      <c r="X80" s="51" t="s">
        <v>124</v>
      </c>
      <c r="Y80" s="299" t="s">
        <v>124</v>
      </c>
      <c r="Z80" s="596" t="s">
        <v>127</v>
      </c>
      <c r="AA80" s="550"/>
      <c r="AB80" s="303"/>
      <c r="AC80" s="683">
        <v>29873</v>
      </c>
      <c r="AD80" s="684">
        <v>2240</v>
      </c>
      <c r="AE80" s="215"/>
      <c r="AF80" s="215"/>
      <c r="AG80" s="682" t="s">
        <v>128</v>
      </c>
      <c r="AH80" s="59">
        <v>3000</v>
      </c>
      <c r="AI80" s="7"/>
      <c r="AJ80" s="7"/>
      <c r="AK80" s="189"/>
      <c r="AL80" s="7"/>
      <c r="AM80" s="7"/>
      <c r="AN80" s="7"/>
      <c r="AO80" s="411">
        <v>75</v>
      </c>
      <c r="AP80" s="39">
        <v>10.1</v>
      </c>
      <c r="AQ80" s="40">
        <v>14.1</v>
      </c>
      <c r="AR80" s="41">
        <f t="shared" si="48"/>
        <v>99.199999999999989</v>
      </c>
      <c r="AS80" s="42">
        <f t="shared" si="49"/>
        <v>7.4257425742574261</v>
      </c>
      <c r="AT80" s="43">
        <f t="shared" si="50"/>
        <v>104.70297029702971</v>
      </c>
      <c r="AU80" s="44">
        <f t="shared" si="51"/>
        <v>3.0991735537190084</v>
      </c>
      <c r="AV80" s="84">
        <v>69.75</v>
      </c>
      <c r="AW80" s="45">
        <f t="shared" si="52"/>
        <v>93</v>
      </c>
      <c r="AX80" s="46">
        <v>1.5</v>
      </c>
      <c r="AY80" s="84">
        <v>2</v>
      </c>
      <c r="AZ80" s="9" t="s">
        <v>121</v>
      </c>
      <c r="BA80" s="65">
        <v>3.2</v>
      </c>
      <c r="BB80" s="187">
        <v>0.26</v>
      </c>
      <c r="BC80" s="301"/>
      <c r="BD80" s="216"/>
      <c r="BI80" s="83">
        <v>0.17</v>
      </c>
      <c r="BJ80" s="7">
        <v>38.200000000000003</v>
      </c>
      <c r="BK80" s="7">
        <v>61.8</v>
      </c>
      <c r="BL80" s="195">
        <f t="shared" si="36"/>
        <v>0.61812297734627841</v>
      </c>
      <c r="BM80" s="79">
        <v>1.9</v>
      </c>
      <c r="BN80" s="80">
        <f t="shared" si="56"/>
        <v>2.5333333333333332</v>
      </c>
      <c r="BO80" s="9" t="s">
        <v>121</v>
      </c>
      <c r="BP80" s="7">
        <v>6.3</v>
      </c>
      <c r="BQ80" s="48">
        <v>5.4</v>
      </c>
      <c r="BR80" s="81"/>
      <c r="BS80" s="80">
        <f t="shared" si="63"/>
        <v>53.3</v>
      </c>
      <c r="BT80" s="9">
        <v>95.6</v>
      </c>
      <c r="BU80" s="86">
        <v>48044</v>
      </c>
      <c r="BV80" s="80">
        <f t="shared" si="57"/>
        <v>4.4000000000000057</v>
      </c>
      <c r="BW80" s="561">
        <f t="shared" si="37"/>
        <v>9.5731456016177958</v>
      </c>
      <c r="BX80" s="84">
        <v>25.5</v>
      </c>
      <c r="BY80" s="84">
        <f t="shared" si="58"/>
        <v>2.6041456016177955</v>
      </c>
      <c r="BZ80" s="84">
        <v>27.8</v>
      </c>
      <c r="CA80" s="84">
        <f t="shared" si="59"/>
        <v>2.8077999999999999</v>
      </c>
      <c r="CB80" s="84">
        <v>41.2</v>
      </c>
      <c r="CC80" s="84">
        <f t="shared" si="60"/>
        <v>4.1612</v>
      </c>
      <c r="CD80" s="87">
        <v>0.98</v>
      </c>
      <c r="CE80" s="7"/>
      <c r="CF80" s="7"/>
      <c r="CG80" s="7"/>
      <c r="CH80" s="7"/>
      <c r="CI80" s="7"/>
      <c r="CJ80" s="86">
        <v>46</v>
      </c>
      <c r="CK80" s="86">
        <v>57691</v>
      </c>
      <c r="CL80" s="45">
        <f t="shared" si="53"/>
        <v>0.91726618705035967</v>
      </c>
      <c r="CM80" s="7"/>
      <c r="CN80" s="7"/>
      <c r="CO80" s="618"/>
      <c r="CP80" s="13"/>
      <c r="CQ80" s="13"/>
      <c r="CR80" s="13"/>
      <c r="CS80" s="13"/>
      <c r="CT80" s="13"/>
      <c r="CU80" s="13"/>
      <c r="CV80" s="634"/>
      <c r="CW80" s="36"/>
      <c r="CX80" s="7"/>
      <c r="CY80" s="7"/>
      <c r="CZ80" s="121">
        <v>3</v>
      </c>
      <c r="DA80" s="49" t="s">
        <v>295</v>
      </c>
      <c r="DB80" s="111" t="s">
        <v>295</v>
      </c>
      <c r="DC80" s="35"/>
      <c r="DD80" s="112" t="s">
        <v>460</v>
      </c>
      <c r="DE80" s="11"/>
      <c r="DF80" s="11"/>
      <c r="DG80" s="11"/>
      <c r="DH80" s="11"/>
      <c r="DI80" s="10" t="s">
        <v>297</v>
      </c>
      <c r="DJ80" s="123" t="s">
        <v>128</v>
      </c>
      <c r="DK80" s="9">
        <v>2</v>
      </c>
      <c r="DL80" s="7"/>
      <c r="DM80" s="49" t="s">
        <v>511</v>
      </c>
      <c r="DN80" s="7"/>
      <c r="DO80" s="7"/>
      <c r="DP80" s="7"/>
      <c r="DQ80" s="7"/>
      <c r="DR80" s="11" t="s">
        <v>38</v>
      </c>
      <c r="DS80" s="11" t="s">
        <v>38</v>
      </c>
      <c r="DT80" s="11">
        <v>437</v>
      </c>
      <c r="DU80" s="11">
        <v>21.1</v>
      </c>
      <c r="DV80" s="11">
        <v>78.900000000000006</v>
      </c>
      <c r="DW80" s="11" t="s">
        <v>38</v>
      </c>
      <c r="DX80" s="11" t="s">
        <v>38</v>
      </c>
      <c r="DY80" s="11" t="s">
        <v>38</v>
      </c>
      <c r="DZ80" s="11" t="s">
        <v>38</v>
      </c>
      <c r="EA80" s="11">
        <v>0</v>
      </c>
      <c r="EB80" s="7"/>
      <c r="EC80" s="116">
        <v>1</v>
      </c>
      <c r="ED80" s="125"/>
      <c r="EE80" s="125"/>
      <c r="EF80" s="7">
        <v>40</v>
      </c>
      <c r="EG80" s="7">
        <v>3</v>
      </c>
      <c r="EH80" s="7">
        <v>1</v>
      </c>
      <c r="EI80" s="7" t="s">
        <v>299</v>
      </c>
      <c r="EJ80" s="7" t="s">
        <v>299</v>
      </c>
      <c r="EK80" s="115" t="s">
        <v>299</v>
      </c>
      <c r="EL80" s="116">
        <v>2</v>
      </c>
      <c r="EM80" s="7"/>
      <c r="EN80" s="116">
        <v>2</v>
      </c>
      <c r="EO80" s="116">
        <v>2</v>
      </c>
      <c r="EP80" s="114"/>
      <c r="EQ80" s="114"/>
      <c r="ER80" s="492">
        <v>10403</v>
      </c>
      <c r="ES80" s="685">
        <v>59</v>
      </c>
      <c r="ET80" s="475">
        <v>22775</v>
      </c>
      <c r="EU80" s="475">
        <v>2</v>
      </c>
      <c r="EV80" s="686">
        <f t="shared" si="31"/>
        <v>772.03389830508479</v>
      </c>
      <c r="EW80" s="687">
        <v>7946</v>
      </c>
      <c r="EX80" s="688">
        <f t="shared" si="32"/>
        <v>269.35593220338984</v>
      </c>
      <c r="EY80" s="489">
        <f t="shared" si="61"/>
        <v>7811.3220338983056</v>
      </c>
      <c r="EZ80" s="598"/>
      <c r="FA80" s="598"/>
      <c r="FB80" s="598"/>
      <c r="FC80" s="598"/>
      <c r="FD80" s="675"/>
      <c r="FE80" s="623"/>
      <c r="FF80" s="623"/>
      <c r="FG80" s="676"/>
      <c r="FH80" s="615"/>
      <c r="FI80" s="612"/>
      <c r="FJ80" s="616"/>
      <c r="FK80" s="677"/>
      <c r="FL80" s="114"/>
      <c r="FM80" s="157">
        <f t="shared" si="34"/>
        <v>34.889132821075741</v>
      </c>
      <c r="FN80" s="145">
        <f t="shared" si="54"/>
        <v>0.26935593220338983</v>
      </c>
      <c r="FO80" s="114"/>
      <c r="FP80" s="157">
        <v>34.889132821075741</v>
      </c>
      <c r="FQ80" s="145">
        <v>0.26935593220338983</v>
      </c>
      <c r="FR80" s="147">
        <f t="shared" si="62"/>
        <v>1.6223886232066449</v>
      </c>
      <c r="FS80" s="148" t="s">
        <v>423</v>
      </c>
      <c r="FT80" s="112" t="s">
        <v>813</v>
      </c>
      <c r="FU80" s="49" t="s">
        <v>423</v>
      </c>
      <c r="FV80" s="112" t="s">
        <v>814</v>
      </c>
      <c r="FW80" s="112" t="s">
        <v>815</v>
      </c>
      <c r="FX80" s="158">
        <v>10403</v>
      </c>
      <c r="FY80" s="159" t="s">
        <v>426</v>
      </c>
      <c r="FZ80" s="160">
        <v>0.49520074030000005</v>
      </c>
      <c r="GA80" s="161">
        <v>0.62003254027336174</v>
      </c>
      <c r="GB80" s="162">
        <v>0.39179763200000023</v>
      </c>
      <c r="GC80" s="163">
        <v>7.98</v>
      </c>
      <c r="GD80" s="163">
        <v>0.64</v>
      </c>
      <c r="GE80" s="163">
        <v>4600000</v>
      </c>
      <c r="GF80" s="167">
        <v>14</v>
      </c>
      <c r="GG80" s="167">
        <v>13</v>
      </c>
      <c r="GH80" s="163">
        <v>3870000</v>
      </c>
      <c r="GI80" s="164">
        <v>7811.3220338983056</v>
      </c>
      <c r="GJ80" s="165">
        <f>GF80*GI80/100</f>
        <v>1093.5850847457627</v>
      </c>
      <c r="GK80" s="163">
        <v>1.68</v>
      </c>
      <c r="GL80" s="163">
        <v>2530000</v>
      </c>
      <c r="GM80" s="311">
        <f>GG80-GK80</f>
        <v>11.32</v>
      </c>
      <c r="GN80" s="163">
        <f>GH80-GL80</f>
        <v>1340000</v>
      </c>
      <c r="GO80" s="165">
        <f>GJ80*GG80/100</f>
        <v>142.16606101694916</v>
      </c>
      <c r="GP80" s="165">
        <f>GK80*GJ80/100</f>
        <v>18.372229423728815</v>
      </c>
      <c r="GQ80" s="165">
        <f>GO80-GP80</f>
        <v>123.79383159322035</v>
      </c>
      <c r="GR80" s="166">
        <v>30</v>
      </c>
      <c r="GS80" s="165">
        <f>GO80/GR80</f>
        <v>4.7388687005649723</v>
      </c>
      <c r="GT80" s="165">
        <f>GP80/GR80</f>
        <v>0.6124076474576271</v>
      </c>
      <c r="GU80" s="165">
        <f>GJ80/GR80</f>
        <v>36.452836158192092</v>
      </c>
      <c r="GV80" s="167">
        <v>12.4</v>
      </c>
      <c r="GW80" s="167">
        <v>44.6</v>
      </c>
      <c r="GX80" s="163">
        <v>1874</v>
      </c>
      <c r="GY80" s="163">
        <v>0.45</v>
      </c>
      <c r="GZ80" s="163">
        <v>5090</v>
      </c>
      <c r="HA80" s="163">
        <v>64</v>
      </c>
      <c r="HB80" s="163">
        <v>6018</v>
      </c>
      <c r="HC80" s="163">
        <v>0.52</v>
      </c>
      <c r="HD80" s="163">
        <v>8648</v>
      </c>
      <c r="HE80" s="163">
        <v>97.1</v>
      </c>
      <c r="HF80" s="163">
        <v>4492</v>
      </c>
      <c r="HG80" s="163">
        <v>97.5</v>
      </c>
      <c r="HH80" s="163">
        <v>11656</v>
      </c>
      <c r="HI80" s="167">
        <v>68.900000000000006</v>
      </c>
      <c r="HJ80" s="163">
        <v>12</v>
      </c>
      <c r="HK80" s="163">
        <v>74.8</v>
      </c>
      <c r="HL80" s="163">
        <v>3965</v>
      </c>
      <c r="HM80" s="163">
        <v>91.9</v>
      </c>
      <c r="HN80" s="163">
        <v>1460</v>
      </c>
      <c r="HO80" s="163">
        <v>14.5</v>
      </c>
      <c r="HP80" s="163">
        <v>2327</v>
      </c>
      <c r="HQ80" s="163">
        <v>59.7</v>
      </c>
      <c r="HR80" s="163">
        <v>5280</v>
      </c>
      <c r="HS80" s="163">
        <v>1.44</v>
      </c>
      <c r="HT80" s="163">
        <v>2915</v>
      </c>
      <c r="HU80" s="163">
        <v>8.6999999999999993</v>
      </c>
      <c r="HV80" s="163">
        <v>3136</v>
      </c>
      <c r="HW80" s="163">
        <v>16.600000000000001</v>
      </c>
    </row>
    <row r="81" spans="1:231" ht="15.6" x14ac:dyDescent="0.3">
      <c r="A81" s="550">
        <v>106</v>
      </c>
      <c r="B81" s="7">
        <f>COUNTIFS($D$3:D81,D81,$F$3:F81,F81)</f>
        <v>2</v>
      </c>
      <c r="C81" s="14">
        <v>10461</v>
      </c>
      <c r="D81" s="328" t="s">
        <v>556</v>
      </c>
      <c r="E81" s="17" t="s">
        <v>557</v>
      </c>
      <c r="F81" s="17">
        <v>7903264501</v>
      </c>
      <c r="G81" s="11">
        <v>40</v>
      </c>
      <c r="H81" s="17" t="s">
        <v>596</v>
      </c>
      <c r="I81" s="470" t="s">
        <v>432</v>
      </c>
      <c r="J81" s="380" t="s">
        <v>35</v>
      </c>
      <c r="K81" s="11" t="s">
        <v>36</v>
      </c>
      <c r="L81" s="11">
        <v>7</v>
      </c>
      <c r="M81" s="17">
        <v>5</v>
      </c>
      <c r="N81" s="11" t="s">
        <v>38</v>
      </c>
      <c r="O81" s="11"/>
      <c r="P81" s="11" t="s">
        <v>551</v>
      </c>
      <c r="Q81" s="11"/>
      <c r="R81" s="11"/>
      <c r="S81" s="454" t="s">
        <v>122</v>
      </c>
      <c r="T81" s="454" t="s">
        <v>123</v>
      </c>
      <c r="U81" s="454" t="s">
        <v>124</v>
      </c>
      <c r="V81" s="602" t="s">
        <v>125</v>
      </c>
      <c r="W81" s="454" t="s">
        <v>126</v>
      </c>
      <c r="X81" s="454" t="s">
        <v>124</v>
      </c>
      <c r="Y81" s="476" t="s">
        <v>124</v>
      </c>
      <c r="Z81" s="678"/>
      <c r="AA81" s="215"/>
      <c r="AB81" s="303"/>
      <c r="AC81" s="683">
        <v>26819</v>
      </c>
      <c r="AD81" s="684">
        <v>2011</v>
      </c>
      <c r="AE81" s="215"/>
      <c r="AF81" s="215"/>
      <c r="AG81" s="682" t="s">
        <v>128</v>
      </c>
      <c r="AH81" s="558">
        <v>3000</v>
      </c>
      <c r="AI81" s="550"/>
      <c r="AJ81" s="550"/>
      <c r="AK81" s="579"/>
      <c r="AL81" s="550"/>
      <c r="AM81" s="550"/>
      <c r="AN81" s="550"/>
      <c r="AO81" s="934">
        <v>82.9</v>
      </c>
      <c r="AP81" s="936">
        <v>12.5</v>
      </c>
      <c r="AQ81" s="559">
        <v>4.0999999999999996</v>
      </c>
      <c r="AR81" s="41">
        <f t="shared" si="48"/>
        <v>99.5</v>
      </c>
      <c r="AS81" s="42">
        <f t="shared" si="49"/>
        <v>6.6320000000000006</v>
      </c>
      <c r="AT81" s="43">
        <f t="shared" si="50"/>
        <v>27.191199999999998</v>
      </c>
      <c r="AU81" s="44">
        <f t="shared" si="51"/>
        <v>4.9939759036144578</v>
      </c>
      <c r="AV81" s="564">
        <v>77.760199999999998</v>
      </c>
      <c r="AW81" s="45">
        <f t="shared" si="52"/>
        <v>93.8</v>
      </c>
      <c r="AX81" s="582">
        <v>0.99480000000000002</v>
      </c>
      <c r="AY81" s="564">
        <v>1.2</v>
      </c>
      <c r="AZ81" s="565" t="s">
        <v>121</v>
      </c>
      <c r="BA81" s="65">
        <v>1.3</v>
      </c>
      <c r="BB81" s="187">
        <v>7.0000000000000007E-2</v>
      </c>
      <c r="BC81" s="937"/>
      <c r="BD81" s="593"/>
      <c r="BE81" s="554"/>
      <c r="BF81" s="554"/>
      <c r="BG81" s="554"/>
      <c r="BH81" s="554"/>
      <c r="BI81" s="83">
        <v>0.3</v>
      </c>
      <c r="BJ81" s="550">
        <v>51.4</v>
      </c>
      <c r="BK81" s="550">
        <v>48.6</v>
      </c>
      <c r="BL81" s="938">
        <f t="shared" si="36"/>
        <v>1.0576131687242798</v>
      </c>
      <c r="BM81" s="583">
        <v>2</v>
      </c>
      <c r="BN81" s="80">
        <f t="shared" si="56"/>
        <v>2.4125452352231602</v>
      </c>
      <c r="BO81" s="565" t="s">
        <v>121</v>
      </c>
      <c r="BP81" s="550">
        <v>6</v>
      </c>
      <c r="BQ81" s="48">
        <v>10.5</v>
      </c>
      <c r="BR81" s="939"/>
      <c r="BS81" s="561">
        <f t="shared" si="63"/>
        <v>41.6</v>
      </c>
      <c r="BT81" s="565">
        <v>90.4</v>
      </c>
      <c r="BU81" s="940">
        <v>46320</v>
      </c>
      <c r="BV81" s="561">
        <f t="shared" si="57"/>
        <v>9.5999999999999943</v>
      </c>
      <c r="BW81" s="561">
        <f t="shared" si="37"/>
        <v>11.174544072948329</v>
      </c>
      <c r="BX81" s="564">
        <v>22.5</v>
      </c>
      <c r="BY81" s="564">
        <f t="shared" si="58"/>
        <v>2.8495440729483286</v>
      </c>
      <c r="BZ81" s="564">
        <v>19.100000000000001</v>
      </c>
      <c r="CA81" s="564">
        <f t="shared" si="59"/>
        <v>2.3875000000000002</v>
      </c>
      <c r="CB81" s="564">
        <v>47.5</v>
      </c>
      <c r="CC81" s="564">
        <f t="shared" si="60"/>
        <v>5.9375</v>
      </c>
      <c r="CD81" s="941">
        <v>0.46</v>
      </c>
      <c r="CE81" s="550"/>
      <c r="CF81" s="550"/>
      <c r="CG81" s="550"/>
      <c r="CH81" s="550"/>
      <c r="CI81" s="550"/>
      <c r="CJ81" s="940">
        <v>44.7</v>
      </c>
      <c r="CK81" s="940">
        <v>49581</v>
      </c>
      <c r="CL81" s="45">
        <f t="shared" si="53"/>
        <v>1.1780104712041883</v>
      </c>
      <c r="CM81" s="550"/>
      <c r="CN81" s="550"/>
      <c r="CO81" s="618"/>
      <c r="CP81" s="551"/>
      <c r="CQ81" s="551"/>
      <c r="CR81" s="551"/>
      <c r="CS81" s="551"/>
      <c r="CT81" s="551"/>
      <c r="CU81" s="551"/>
      <c r="CV81" s="942"/>
      <c r="CW81" s="36"/>
      <c r="CX81" s="550"/>
      <c r="CY81" s="550"/>
      <c r="CZ81" s="550"/>
      <c r="DA81" s="569" t="s">
        <v>295</v>
      </c>
      <c r="DB81" s="943" t="s">
        <v>295</v>
      </c>
      <c r="DC81" s="552"/>
      <c r="DD81" s="944" t="s">
        <v>507</v>
      </c>
      <c r="DE81" s="11"/>
      <c r="DF81" s="11"/>
      <c r="DG81" s="11"/>
      <c r="DH81" s="11"/>
      <c r="DI81" s="10" t="s">
        <v>297</v>
      </c>
      <c r="DJ81" s="930" t="s">
        <v>128</v>
      </c>
      <c r="DK81" s="565">
        <v>2</v>
      </c>
      <c r="DL81" s="550"/>
      <c r="DM81" s="7"/>
      <c r="DN81" s="550"/>
      <c r="DO81" s="550"/>
      <c r="DP81" s="550"/>
      <c r="DQ81" s="550"/>
      <c r="DR81" s="11" t="s">
        <v>38</v>
      </c>
      <c r="DS81" s="11" t="s">
        <v>38</v>
      </c>
      <c r="DT81" s="11">
        <v>1348</v>
      </c>
      <c r="DU81" s="11">
        <v>5.7</v>
      </c>
      <c r="DV81" s="11">
        <v>94.3</v>
      </c>
      <c r="DW81" s="11" t="s">
        <v>450</v>
      </c>
      <c r="DX81" s="11">
        <v>473.6</v>
      </c>
      <c r="DY81" s="11" t="s">
        <v>38</v>
      </c>
      <c r="DZ81" s="11">
        <v>3.08</v>
      </c>
      <c r="EA81" s="11">
        <v>0</v>
      </c>
      <c r="EB81" s="550"/>
      <c r="EC81" s="557"/>
      <c r="ED81" s="557"/>
      <c r="EE81" s="557"/>
      <c r="EF81" s="557"/>
      <c r="EG81" s="557"/>
      <c r="EH81" s="557"/>
      <c r="EI81" s="557"/>
      <c r="EJ81" s="557"/>
      <c r="EK81" s="114"/>
      <c r="EL81" s="557"/>
      <c r="EM81" s="557"/>
      <c r="EN81" s="557"/>
      <c r="EO81" s="557"/>
      <c r="EP81" s="557"/>
      <c r="EQ81" s="557"/>
      <c r="ER81" s="492">
        <v>10461</v>
      </c>
      <c r="ES81" s="685">
        <v>61</v>
      </c>
      <c r="ET81" s="475">
        <v>68482</v>
      </c>
      <c r="EU81" s="475">
        <v>2</v>
      </c>
      <c r="EV81" s="686">
        <f t="shared" si="31"/>
        <v>2245.311475409836</v>
      </c>
      <c r="EW81" s="687">
        <v>34263</v>
      </c>
      <c r="EX81" s="688">
        <f t="shared" si="32"/>
        <v>1123.377049180328</v>
      </c>
      <c r="EY81" s="489">
        <f t="shared" si="61"/>
        <v>7863.6393442622957</v>
      </c>
      <c r="EZ81" s="598"/>
      <c r="FA81" s="598"/>
      <c r="FB81" s="598"/>
      <c r="FC81" s="598"/>
      <c r="FD81" s="675"/>
      <c r="FE81" s="623"/>
      <c r="FF81" s="623"/>
      <c r="FG81" s="676"/>
      <c r="FH81" s="615"/>
      <c r="FI81" s="612"/>
      <c r="FJ81" s="616"/>
      <c r="FK81" s="677"/>
      <c r="FL81" s="114"/>
      <c r="FM81" s="157">
        <f t="shared" si="34"/>
        <v>50.032125229987443</v>
      </c>
      <c r="FN81" s="595">
        <f t="shared" si="54"/>
        <v>1.1233770491803279</v>
      </c>
      <c r="FO81" s="557"/>
      <c r="FP81" s="594">
        <v>50.032125229987443</v>
      </c>
      <c r="FQ81" s="595">
        <v>1.1233770491803279</v>
      </c>
      <c r="FR81" s="986">
        <f t="shared" si="62"/>
        <v>1.1999533023961706</v>
      </c>
      <c r="FS81" s="557"/>
      <c r="FT81" s="557"/>
      <c r="FU81" s="557"/>
      <c r="FV81" s="557"/>
      <c r="FW81" s="557"/>
      <c r="FX81" s="55"/>
      <c r="FY81" s="152"/>
      <c r="FZ81" s="213"/>
      <c r="GA81" s="218">
        <v>0.6</v>
      </c>
      <c r="GB81" s="215"/>
      <c r="GC81" s="156"/>
      <c r="GD81" s="156"/>
      <c r="GE81" s="156"/>
      <c r="GF81" s="156"/>
      <c r="GG81" s="156"/>
      <c r="GH81" s="156"/>
      <c r="GI81" s="156"/>
      <c r="GJ81" s="156"/>
      <c r="GK81" s="156"/>
      <c r="GL81" s="156"/>
      <c r="GM81" s="156"/>
      <c r="GN81" s="156"/>
      <c r="GO81" s="156"/>
      <c r="GP81" s="156"/>
      <c r="GQ81" s="156"/>
      <c r="GR81" s="156"/>
      <c r="GS81" s="156"/>
      <c r="GT81" s="156"/>
      <c r="GU81" s="156"/>
      <c r="GV81" s="156"/>
      <c r="GW81" s="156"/>
      <c r="GX81" s="156"/>
      <c r="GY81" s="156"/>
      <c r="GZ81" s="156"/>
      <c r="HA81" s="156"/>
      <c r="HB81" s="156"/>
      <c r="HC81" s="156"/>
      <c r="HD81" s="156"/>
      <c r="HE81" s="156"/>
      <c r="HF81" s="156"/>
      <c r="HG81" s="156"/>
      <c r="HH81" s="156"/>
      <c r="HI81" s="156"/>
      <c r="HJ81" s="156"/>
      <c r="HK81" s="156"/>
      <c r="HL81" s="156"/>
      <c r="HM81" s="156"/>
      <c r="HN81" s="156"/>
      <c r="HO81" s="156"/>
      <c r="HP81" s="156"/>
      <c r="HQ81" s="156"/>
      <c r="HR81" s="156"/>
      <c r="HS81" s="156"/>
      <c r="HT81" s="156"/>
      <c r="HU81" s="156"/>
      <c r="HV81" s="156"/>
      <c r="HW81" s="156"/>
    </row>
    <row r="82" spans="1:231" x14ac:dyDescent="0.3">
      <c r="A82" s="550">
        <v>111</v>
      </c>
      <c r="B82" s="7">
        <f>COUNTIFS($D$3:D82,D82,$F$3:F82,F82)</f>
        <v>1</v>
      </c>
      <c r="C82" s="442">
        <v>10478</v>
      </c>
      <c r="D82" s="443" t="s">
        <v>547</v>
      </c>
      <c r="E82" s="16" t="s">
        <v>548</v>
      </c>
      <c r="F82" s="656">
        <v>8809103765</v>
      </c>
      <c r="G82" s="11">
        <f>LEFT(H82,4)-CONCATENATE(19,LEFT(F82,2))</f>
        <v>31</v>
      </c>
      <c r="H82" s="173" t="s">
        <v>549</v>
      </c>
      <c r="I82" s="54" t="s">
        <v>550</v>
      </c>
      <c r="J82" s="19" t="s">
        <v>35</v>
      </c>
      <c r="K82" s="16" t="s">
        <v>36</v>
      </c>
      <c r="L82" s="20">
        <v>7</v>
      </c>
      <c r="M82" s="17">
        <v>7</v>
      </c>
      <c r="N82" s="656" t="s">
        <v>434</v>
      </c>
      <c r="O82" s="669" t="s">
        <v>38</v>
      </c>
      <c r="P82" s="669" t="s">
        <v>551</v>
      </c>
      <c r="Q82" s="20"/>
      <c r="R82" s="20"/>
      <c r="S82" s="51" t="s">
        <v>122</v>
      </c>
      <c r="T82" s="51" t="s">
        <v>123</v>
      </c>
      <c r="U82" s="51" t="s">
        <v>124</v>
      </c>
      <c r="V82" s="52" t="s">
        <v>125</v>
      </c>
      <c r="W82" s="51" t="s">
        <v>126</v>
      </c>
      <c r="X82" s="300" t="s">
        <v>572</v>
      </c>
      <c r="Y82" s="299" t="s">
        <v>124</v>
      </c>
      <c r="Z82" s="552"/>
      <c r="AA82" s="550"/>
      <c r="AB82" s="55"/>
      <c r="AC82" s="683">
        <v>39958</v>
      </c>
      <c r="AD82" s="684">
        <v>999</v>
      </c>
      <c r="AE82" s="215"/>
      <c r="AF82" s="215"/>
      <c r="AG82" s="682" t="s">
        <v>128</v>
      </c>
      <c r="AH82" s="558">
        <v>1000</v>
      </c>
      <c r="AI82" s="550"/>
      <c r="AJ82" s="550"/>
      <c r="AK82" s="579"/>
      <c r="AL82" s="550"/>
      <c r="AM82" s="550"/>
      <c r="AN82" s="550"/>
      <c r="AO82" s="934">
        <v>84.9</v>
      </c>
      <c r="AP82" s="936">
        <v>11.1</v>
      </c>
      <c r="AQ82" s="559">
        <v>2.2000000000000002</v>
      </c>
      <c r="AR82" s="41">
        <f t="shared" si="48"/>
        <v>98.2</v>
      </c>
      <c r="AS82" s="42">
        <f t="shared" si="49"/>
        <v>7.6486486486486491</v>
      </c>
      <c r="AT82" s="43">
        <f t="shared" si="50"/>
        <v>16.827027027027029</v>
      </c>
      <c r="AU82" s="44">
        <f t="shared" si="51"/>
        <v>6.3834586466165417</v>
      </c>
      <c r="AV82" s="564">
        <v>80.060700000000011</v>
      </c>
      <c r="AW82" s="45">
        <f t="shared" si="52"/>
        <v>94.3</v>
      </c>
      <c r="AX82" s="582">
        <v>0.59430000000000005</v>
      </c>
      <c r="AY82" s="564">
        <v>0.7</v>
      </c>
      <c r="AZ82" s="565" t="s">
        <v>121</v>
      </c>
      <c r="BA82" s="65">
        <v>4.8</v>
      </c>
      <c r="BB82" s="187">
        <v>0.3</v>
      </c>
      <c r="BC82" s="937"/>
      <c r="BD82" s="593"/>
      <c r="BE82" s="554"/>
      <c r="BF82" s="554"/>
      <c r="BG82" s="554"/>
      <c r="BH82" s="554"/>
      <c r="BI82" s="83">
        <v>0</v>
      </c>
      <c r="BJ82" s="550">
        <v>24.1</v>
      </c>
      <c r="BK82" s="550">
        <v>75.900000000000006</v>
      </c>
      <c r="BL82" s="1009">
        <f t="shared" si="36"/>
        <v>0.31752305665349145</v>
      </c>
      <c r="BM82" s="583">
        <v>1.2</v>
      </c>
      <c r="BN82" s="80">
        <f t="shared" si="56"/>
        <v>1.4134275618374557</v>
      </c>
      <c r="BO82" s="565" t="s">
        <v>121</v>
      </c>
      <c r="BP82" s="550">
        <v>4.2</v>
      </c>
      <c r="BQ82" s="48">
        <v>9.8000000000000007</v>
      </c>
      <c r="BR82" s="939"/>
      <c r="BS82" s="561">
        <f t="shared" si="63"/>
        <v>14.6</v>
      </c>
      <c r="BT82" s="565">
        <v>87.7</v>
      </c>
      <c r="BU82" s="940">
        <v>37201</v>
      </c>
      <c r="BV82" s="561">
        <f t="shared" si="57"/>
        <v>12.299999999999997</v>
      </c>
      <c r="BW82" s="561">
        <f t="shared" si="37"/>
        <v>9.4931385245901634</v>
      </c>
      <c r="BX82" s="564">
        <v>9.1</v>
      </c>
      <c r="BY82" s="564">
        <f t="shared" si="58"/>
        <v>1.0349385245901639</v>
      </c>
      <c r="BZ82" s="564">
        <v>5.5</v>
      </c>
      <c r="CA82" s="564">
        <f t="shared" si="59"/>
        <v>0.61049999999999993</v>
      </c>
      <c r="CB82" s="564">
        <v>70.7</v>
      </c>
      <c r="CC82" s="564">
        <f t="shared" si="60"/>
        <v>7.8476999999999997</v>
      </c>
      <c r="CD82" s="941">
        <v>0.96</v>
      </c>
      <c r="CE82" s="550"/>
      <c r="CF82" s="550"/>
      <c r="CG82" s="550"/>
      <c r="CH82" s="550"/>
      <c r="CI82" s="550"/>
      <c r="CJ82" s="940">
        <v>45.5</v>
      </c>
      <c r="CK82" s="940">
        <v>53897</v>
      </c>
      <c r="CL82" s="45">
        <f t="shared" si="53"/>
        <v>1.6545454545454545</v>
      </c>
      <c r="CM82" s="550"/>
      <c r="CN82" s="550"/>
      <c r="CO82" s="618"/>
      <c r="CP82" s="551"/>
      <c r="CQ82" s="551"/>
      <c r="CR82" s="551"/>
      <c r="CS82" s="551"/>
      <c r="CT82" s="551"/>
      <c r="CU82" s="551"/>
      <c r="CV82" s="942"/>
      <c r="CW82" s="36"/>
      <c r="CX82" s="550"/>
      <c r="CY82" s="550"/>
      <c r="CZ82" s="1010" t="s">
        <v>525</v>
      </c>
      <c r="DA82" s="569" t="s">
        <v>295</v>
      </c>
      <c r="DB82" s="943" t="s">
        <v>295</v>
      </c>
      <c r="DC82" s="552"/>
      <c r="DD82" s="944" t="s">
        <v>460</v>
      </c>
      <c r="DE82" s="11"/>
      <c r="DF82" s="11"/>
      <c r="DG82" s="11"/>
      <c r="DH82" s="11"/>
      <c r="DI82" s="10" t="s">
        <v>297</v>
      </c>
      <c r="DJ82" s="930" t="s">
        <v>128</v>
      </c>
      <c r="DK82" s="565">
        <v>2</v>
      </c>
      <c r="DL82" s="550"/>
      <c r="DM82" s="7"/>
      <c r="DN82" s="550"/>
      <c r="DO82" s="550"/>
      <c r="DP82" s="550"/>
      <c r="DQ82" s="550"/>
      <c r="DR82" s="11" t="s">
        <v>38</v>
      </c>
      <c r="DS82" s="11" t="s">
        <v>38</v>
      </c>
      <c r="DT82" s="11">
        <v>836</v>
      </c>
      <c r="DU82" s="11">
        <v>3.8</v>
      </c>
      <c r="DV82" s="11">
        <v>96.2</v>
      </c>
      <c r="DW82" s="11" t="s">
        <v>38</v>
      </c>
      <c r="DX82" s="11" t="s">
        <v>38</v>
      </c>
      <c r="DY82" s="11" t="s">
        <v>38</v>
      </c>
      <c r="DZ82" s="11" t="s">
        <v>38</v>
      </c>
      <c r="EA82" s="11">
        <v>0</v>
      </c>
      <c r="EB82" s="550"/>
      <c r="EC82" s="557"/>
      <c r="ED82" s="557"/>
      <c r="EE82" s="557"/>
      <c r="EF82" s="557"/>
      <c r="EG82" s="557"/>
      <c r="EH82" s="557"/>
      <c r="EI82" s="557"/>
      <c r="EJ82" s="557"/>
      <c r="EK82" s="114"/>
      <c r="EL82" s="557"/>
      <c r="EM82" s="557"/>
      <c r="EN82" s="557"/>
      <c r="EO82" s="557"/>
      <c r="EP82" s="557"/>
      <c r="EQ82" s="557"/>
      <c r="ER82" s="492">
        <v>10478</v>
      </c>
      <c r="ES82" s="685">
        <v>39</v>
      </c>
      <c r="ET82" s="475">
        <v>74944</v>
      </c>
      <c r="EU82" s="475">
        <v>2</v>
      </c>
      <c r="EV82" s="686">
        <v>3843.2820512820513</v>
      </c>
      <c r="EW82" s="687">
        <v>11727</v>
      </c>
      <c r="EX82" s="688">
        <v>601.38461538461536</v>
      </c>
      <c r="EY82" s="489">
        <v>4209.6923076923076</v>
      </c>
      <c r="EZ82" s="598"/>
      <c r="FA82" s="598"/>
      <c r="FB82" s="598"/>
      <c r="FC82" s="598"/>
      <c r="FD82" s="675"/>
      <c r="FE82" s="623"/>
      <c r="FF82" s="623"/>
      <c r="FG82" s="676"/>
      <c r="FH82" s="615"/>
      <c r="FI82" s="612"/>
      <c r="FJ82" s="616"/>
      <c r="FK82" s="677"/>
      <c r="FL82" s="114"/>
      <c r="FM82" s="157">
        <f t="shared" si="34"/>
        <v>15.647683603757471</v>
      </c>
      <c r="FN82" s="595">
        <f t="shared" si="54"/>
        <v>0.60138461538461541</v>
      </c>
      <c r="FO82" s="557"/>
      <c r="FP82" s="594">
        <v>15.647683603757471</v>
      </c>
      <c r="FQ82" s="595">
        <v>0.60138461538461541</v>
      </c>
      <c r="FR82" s="986">
        <f t="shared" si="62"/>
        <v>1.3901253517523664</v>
      </c>
      <c r="FS82" s="557"/>
      <c r="FT82" s="557"/>
      <c r="FU82" s="557"/>
      <c r="FV82" s="557"/>
      <c r="FW82" s="557"/>
      <c r="FX82" s="55"/>
      <c r="FY82" s="152"/>
      <c r="FZ82" s="213"/>
      <c r="GA82" s="11"/>
      <c r="GB82" s="215"/>
      <c r="GC82" s="156"/>
      <c r="GD82" s="156"/>
      <c r="GE82" s="156"/>
      <c r="GF82" s="156"/>
      <c r="GG82" s="156"/>
      <c r="GH82" s="156"/>
      <c r="GI82" s="156"/>
      <c r="GJ82" s="156"/>
      <c r="GK82" s="156"/>
      <c r="GL82" s="156"/>
      <c r="GM82" s="156"/>
      <c r="GN82" s="156"/>
      <c r="GO82" s="156"/>
      <c r="GP82" s="156"/>
      <c r="GQ82" s="156"/>
      <c r="GR82" s="156"/>
      <c r="GS82" s="156"/>
      <c r="GT82" s="156"/>
      <c r="GU82" s="156"/>
      <c r="GV82" s="156"/>
      <c r="GW82" s="156"/>
      <c r="GX82" s="156"/>
      <c r="GY82" s="156"/>
      <c r="GZ82" s="156"/>
      <c r="HA82" s="156"/>
      <c r="HB82" s="156"/>
      <c r="HC82" s="156"/>
      <c r="HD82" s="156"/>
      <c r="HE82" s="156"/>
      <c r="HF82" s="156"/>
      <c r="HG82" s="156"/>
      <c r="HH82" s="156"/>
      <c r="HI82" s="156"/>
      <c r="HJ82" s="156"/>
      <c r="HK82" s="156"/>
      <c r="HL82" s="156"/>
      <c r="HM82" s="156"/>
      <c r="HN82" s="156"/>
      <c r="HO82" s="156"/>
      <c r="HP82" s="156"/>
      <c r="HQ82" s="156"/>
      <c r="HR82" s="156"/>
      <c r="HS82" s="156"/>
      <c r="HT82" s="156"/>
      <c r="HU82" s="156"/>
      <c r="HV82" s="156"/>
      <c r="HW82" s="156"/>
    </row>
    <row r="83" spans="1:231" x14ac:dyDescent="0.3">
      <c r="A83" s="7">
        <v>115</v>
      </c>
      <c r="B83" s="7">
        <f>COUNTIFS($D$3:D83,D83,$F$3:F83,F83)</f>
        <v>1</v>
      </c>
      <c r="C83" s="14">
        <v>10490</v>
      </c>
      <c r="D83" s="328" t="s">
        <v>675</v>
      </c>
      <c r="E83" s="17" t="s">
        <v>676</v>
      </c>
      <c r="F83" s="17">
        <v>5503252018</v>
      </c>
      <c r="G83" s="11">
        <f>LEFT(H83,4)-CONCATENATE(19,LEFT(F83,2))</f>
        <v>64</v>
      </c>
      <c r="H83" s="17" t="s">
        <v>677</v>
      </c>
      <c r="I83" s="469" t="s">
        <v>511</v>
      </c>
      <c r="J83" s="380" t="s">
        <v>35</v>
      </c>
      <c r="K83" s="17" t="s">
        <v>36</v>
      </c>
      <c r="L83" s="11">
        <v>7</v>
      </c>
      <c r="M83" s="17">
        <v>1</v>
      </c>
      <c r="N83" s="17" t="s">
        <v>38</v>
      </c>
      <c r="O83" s="11"/>
      <c r="P83" s="11" t="s">
        <v>678</v>
      </c>
      <c r="Q83" s="11"/>
      <c r="R83" s="11"/>
      <c r="S83" s="454" t="s">
        <v>124</v>
      </c>
      <c r="T83" s="454" t="s">
        <v>124</v>
      </c>
      <c r="U83" s="454" t="s">
        <v>124</v>
      </c>
      <c r="V83" s="474" t="s">
        <v>573</v>
      </c>
      <c r="W83" s="454" t="s">
        <v>124</v>
      </c>
      <c r="X83" s="476" t="s">
        <v>124</v>
      </c>
      <c r="Y83" s="476" t="s">
        <v>124</v>
      </c>
      <c r="Z83" s="678"/>
      <c r="AA83" s="215"/>
      <c r="AB83" s="55"/>
      <c r="AC83" s="683" t="s">
        <v>124</v>
      </c>
      <c r="AD83" s="684" t="s">
        <v>124</v>
      </c>
      <c r="AE83" s="215"/>
      <c r="AF83" s="215"/>
      <c r="AG83" s="682" t="s">
        <v>128</v>
      </c>
      <c r="AH83" s="59">
        <v>100</v>
      </c>
      <c r="AI83" s="7"/>
      <c r="AJ83" s="7"/>
      <c r="AK83" s="189"/>
      <c r="AL83" s="7"/>
      <c r="AM83" s="7"/>
      <c r="AN83" s="7"/>
      <c r="AO83" s="411">
        <v>78.7</v>
      </c>
      <c r="AP83" s="39">
        <v>18.2</v>
      </c>
      <c r="AQ83" s="40">
        <v>2.1</v>
      </c>
      <c r="AR83" s="41">
        <f t="shared" si="48"/>
        <v>99</v>
      </c>
      <c r="AS83" s="42">
        <f t="shared" si="49"/>
        <v>4.3241758241758248</v>
      </c>
      <c r="AT83" s="43">
        <f t="shared" si="50"/>
        <v>9.0807692307692331</v>
      </c>
      <c r="AU83" s="44">
        <f t="shared" si="51"/>
        <v>3.8768472906403941</v>
      </c>
      <c r="AV83" s="84">
        <v>72.797499999999999</v>
      </c>
      <c r="AW83" s="45">
        <f t="shared" si="52"/>
        <v>92.5</v>
      </c>
      <c r="AX83" s="46">
        <v>1.9675</v>
      </c>
      <c r="AY83" s="84">
        <v>2.5</v>
      </c>
      <c r="AZ83" s="9" t="s">
        <v>121</v>
      </c>
      <c r="BA83" s="65">
        <v>7.8</v>
      </c>
      <c r="BB83" s="187" t="s">
        <v>121</v>
      </c>
      <c r="BC83" s="301"/>
      <c r="BD83" s="216"/>
      <c r="BI83" s="345"/>
      <c r="BJ83" s="7">
        <v>36.200000000000003</v>
      </c>
      <c r="BK83" s="7">
        <v>63.8</v>
      </c>
      <c r="BL83" s="195">
        <f t="shared" si="36"/>
        <v>0.56739811912225713</v>
      </c>
      <c r="BM83" s="82" t="s">
        <v>121</v>
      </c>
      <c r="BN83" s="7" t="s">
        <v>121</v>
      </c>
      <c r="BO83" s="9" t="s">
        <v>121</v>
      </c>
      <c r="BP83" s="7">
        <v>0.9</v>
      </c>
      <c r="BQ83" s="48">
        <v>0.7</v>
      </c>
      <c r="BR83" s="81"/>
      <c r="BS83" s="80">
        <f t="shared" si="63"/>
        <v>56.5</v>
      </c>
      <c r="BT83" s="304" t="s">
        <v>121</v>
      </c>
      <c r="BU83" s="343" t="s">
        <v>121</v>
      </c>
      <c r="BV83" s="304" t="s">
        <v>121</v>
      </c>
      <c r="BW83" s="80">
        <f t="shared" si="37"/>
        <v>18.199999999999996</v>
      </c>
      <c r="BX83" s="49">
        <v>17.899999999999999</v>
      </c>
      <c r="BY83" s="84">
        <f>BX83*AP83/(CB83+BZ83+BX83)</f>
        <v>3.2319444444444438</v>
      </c>
      <c r="BZ83" s="49">
        <v>38.6</v>
      </c>
      <c r="CA83" s="84">
        <f>BZ83*AP83/(CB83+BZ83+BX83)</f>
        <v>6.9694444444444432</v>
      </c>
      <c r="CB83" s="49">
        <v>44.3</v>
      </c>
      <c r="CC83" s="84">
        <f>CB83*AP83/(CB83+BZ83+BX83)</f>
        <v>7.9986111111111091</v>
      </c>
      <c r="CD83" s="304" t="s">
        <v>121</v>
      </c>
      <c r="CE83" s="7"/>
      <c r="CF83" s="7"/>
      <c r="CG83" s="7"/>
      <c r="CH83" s="7"/>
      <c r="CI83" s="7"/>
      <c r="CJ83" s="7"/>
      <c r="CK83" s="7"/>
      <c r="CL83" s="45">
        <f t="shared" si="53"/>
        <v>0.46373056994818646</v>
      </c>
      <c r="CM83" s="7"/>
      <c r="CN83" s="7"/>
      <c r="CO83" s="618"/>
      <c r="CP83" s="13"/>
      <c r="CQ83" s="13"/>
      <c r="CR83" s="13"/>
      <c r="CS83" s="13"/>
      <c r="CT83" s="13"/>
      <c r="CU83" s="13"/>
      <c r="CV83" s="634"/>
      <c r="CW83" s="36"/>
      <c r="CX83" s="7"/>
      <c r="CY83" s="7"/>
      <c r="CZ83" s="121">
        <v>3</v>
      </c>
      <c r="DA83" s="49" t="s">
        <v>295</v>
      </c>
      <c r="DB83" s="111" t="s">
        <v>295</v>
      </c>
      <c r="DC83" s="35"/>
      <c r="DD83" s="122" t="s">
        <v>296</v>
      </c>
      <c r="DE83" s="11"/>
      <c r="DF83" s="11"/>
      <c r="DG83" s="11"/>
      <c r="DH83" s="11"/>
      <c r="DI83" s="10" t="s">
        <v>297</v>
      </c>
      <c r="DJ83" s="123" t="s">
        <v>128</v>
      </c>
      <c r="DK83" s="9">
        <v>2</v>
      </c>
      <c r="DL83" s="7"/>
      <c r="DM83" s="7"/>
      <c r="DN83" s="7"/>
      <c r="DO83" s="7"/>
      <c r="DP83" s="7"/>
      <c r="DQ83" s="7"/>
      <c r="DR83" s="11" t="s">
        <v>38</v>
      </c>
      <c r="DS83" s="11" t="s">
        <v>38</v>
      </c>
      <c r="DT83" s="11">
        <v>144</v>
      </c>
      <c r="DU83" s="11">
        <v>20.8</v>
      </c>
      <c r="DV83" s="11">
        <v>79.2</v>
      </c>
      <c r="DW83" s="11" t="s">
        <v>38</v>
      </c>
      <c r="DX83" s="11" t="s">
        <v>38</v>
      </c>
      <c r="DY83" s="11" t="s">
        <v>38</v>
      </c>
      <c r="DZ83" s="11" t="s">
        <v>38</v>
      </c>
      <c r="EA83" s="11">
        <v>0</v>
      </c>
      <c r="EB83" s="7"/>
      <c r="EC83" s="114"/>
      <c r="ED83" s="114"/>
      <c r="EE83" s="114"/>
      <c r="EF83" s="114"/>
      <c r="EG83" s="114"/>
      <c r="EH83" s="114"/>
      <c r="EI83" s="114"/>
      <c r="EJ83" s="114"/>
      <c r="EK83" s="114"/>
      <c r="EL83" s="114"/>
      <c r="EM83" s="114"/>
      <c r="EN83" s="114"/>
      <c r="EO83" s="114"/>
      <c r="EP83" s="114"/>
      <c r="EQ83" s="114"/>
      <c r="ER83" s="492">
        <v>10490</v>
      </c>
      <c r="ES83" s="685">
        <v>52</v>
      </c>
      <c r="ET83" s="475">
        <v>3580</v>
      </c>
      <c r="EU83" s="475">
        <v>2</v>
      </c>
      <c r="EV83" s="686">
        <v>137.69230769230768</v>
      </c>
      <c r="EW83" s="687">
        <v>905</v>
      </c>
      <c r="EX83" s="688">
        <v>34.807692307692307</v>
      </c>
      <c r="EY83" s="489">
        <v>243.65384615384613</v>
      </c>
      <c r="EZ83" s="598"/>
      <c r="FA83" s="598"/>
      <c r="FB83" s="598"/>
      <c r="FC83" s="598"/>
      <c r="FD83" s="675"/>
      <c r="FE83" s="623"/>
      <c r="FF83" s="623"/>
      <c r="FG83" s="676"/>
      <c r="FH83" s="615"/>
      <c r="FI83" s="612"/>
      <c r="FJ83" s="616"/>
      <c r="FK83" s="677"/>
      <c r="FL83" s="114"/>
      <c r="FM83" s="157">
        <f t="shared" si="34"/>
        <v>25.279329608938546</v>
      </c>
      <c r="FN83" s="145">
        <f t="shared" si="54"/>
        <v>3.4807692307692303E-2</v>
      </c>
      <c r="FO83" s="114"/>
      <c r="FP83" s="157">
        <v>25.279329608938546</v>
      </c>
      <c r="FQ83" s="145">
        <v>3.4807692307692303E-2</v>
      </c>
      <c r="FR83" s="147">
        <f t="shared" si="62"/>
        <v>4.1370165745856351</v>
      </c>
      <c r="FS83" s="114"/>
      <c r="FT83" s="114"/>
      <c r="FU83" s="114"/>
      <c r="FV83" s="114"/>
      <c r="FW83" s="114"/>
      <c r="FX83" s="55"/>
      <c r="FY83" s="152"/>
      <c r="FZ83" s="213"/>
      <c r="GA83" s="11"/>
      <c r="GB83" s="215"/>
      <c r="GC83" s="156"/>
      <c r="GD83" s="156"/>
      <c r="GE83" s="156"/>
      <c r="GF83" s="156"/>
      <c r="GG83" s="156"/>
      <c r="GH83" s="156"/>
      <c r="GI83" s="156"/>
      <c r="GJ83" s="156"/>
      <c r="GK83" s="156"/>
      <c r="GL83" s="156"/>
      <c r="GM83" s="156"/>
      <c r="GN83" s="156"/>
      <c r="GO83" s="156"/>
      <c r="GP83" s="156"/>
      <c r="GQ83" s="156"/>
      <c r="GR83" s="156"/>
      <c r="GS83" s="156"/>
      <c r="GT83" s="156"/>
      <c r="GU83" s="156"/>
      <c r="GV83" s="156"/>
      <c r="GW83" s="156"/>
      <c r="GX83" s="156"/>
      <c r="GY83" s="156"/>
      <c r="GZ83" s="156"/>
      <c r="HA83" s="156"/>
      <c r="HB83" s="156"/>
      <c r="HC83" s="156"/>
      <c r="HD83" s="156"/>
      <c r="HE83" s="156"/>
      <c r="HF83" s="156"/>
      <c r="HG83" s="156"/>
      <c r="HH83" s="156"/>
      <c r="HI83" s="156"/>
      <c r="HJ83" s="156"/>
      <c r="HK83" s="156"/>
      <c r="HL83" s="156"/>
      <c r="HM83" s="156"/>
      <c r="HN83" s="156"/>
      <c r="HO83" s="156"/>
      <c r="HP83" s="156"/>
      <c r="HQ83" s="156"/>
      <c r="HR83" s="156"/>
      <c r="HS83" s="156"/>
      <c r="HT83" s="156"/>
      <c r="HU83" s="156"/>
      <c r="HV83" s="156"/>
      <c r="HW83" s="156"/>
    </row>
    <row r="84" spans="1:231" x14ac:dyDescent="0.3">
      <c r="A84" s="7">
        <v>120</v>
      </c>
      <c r="B84" s="7">
        <f>COUNTIFS($D$3:D84,D84,$F$3:F84,F84)</f>
        <v>1</v>
      </c>
      <c r="C84" s="14">
        <v>10523</v>
      </c>
      <c r="D84" s="328" t="s">
        <v>1477</v>
      </c>
      <c r="E84" s="17" t="s">
        <v>548</v>
      </c>
      <c r="F84" s="17">
        <v>450515407</v>
      </c>
      <c r="G84" s="11">
        <f>LEFT(H84,4)-CONCATENATE(19,LEFT(F84,2))</f>
        <v>74</v>
      </c>
      <c r="H84" s="17" t="s">
        <v>1478</v>
      </c>
      <c r="I84" s="469" t="s">
        <v>1418</v>
      </c>
      <c r="J84" s="380" t="s">
        <v>35</v>
      </c>
      <c r="K84" s="17" t="s">
        <v>36</v>
      </c>
      <c r="L84" s="11">
        <v>5</v>
      </c>
      <c r="M84" s="17" t="s">
        <v>800</v>
      </c>
      <c r="N84" s="17" t="s">
        <v>38</v>
      </c>
      <c r="O84" s="11"/>
      <c r="P84" s="11" t="s">
        <v>678</v>
      </c>
      <c r="Q84" s="11"/>
      <c r="R84" s="11"/>
      <c r="S84" s="454" t="s">
        <v>122</v>
      </c>
      <c r="T84" s="454" t="s">
        <v>123</v>
      </c>
      <c r="U84" s="454" t="s">
        <v>124</v>
      </c>
      <c r="V84" s="602" t="s">
        <v>125</v>
      </c>
      <c r="W84" s="454" t="s">
        <v>126</v>
      </c>
      <c r="X84" s="476" t="s">
        <v>124</v>
      </c>
      <c r="Y84" s="476" t="s">
        <v>124</v>
      </c>
      <c r="Z84" s="678"/>
      <c r="AA84" s="215"/>
      <c r="AB84" s="11"/>
      <c r="AC84" s="683">
        <v>55476</v>
      </c>
      <c r="AD84" s="684">
        <v>4161</v>
      </c>
      <c r="AE84" s="683" t="s">
        <v>124</v>
      </c>
      <c r="AF84" s="683" t="s">
        <v>124</v>
      </c>
      <c r="AG84" s="682" t="s">
        <v>743</v>
      </c>
      <c r="AH84" s="558">
        <v>3000</v>
      </c>
      <c r="AI84" s="7"/>
      <c r="AJ84" s="7"/>
      <c r="AK84" s="189"/>
      <c r="AL84" s="7"/>
      <c r="AM84" s="7"/>
      <c r="AN84" s="7"/>
      <c r="AO84" s="934">
        <v>62.9</v>
      </c>
      <c r="AP84" s="39">
        <v>29.5</v>
      </c>
      <c r="AQ84" s="40">
        <v>4.8</v>
      </c>
      <c r="AR84" s="41">
        <f t="shared" si="48"/>
        <v>97.2</v>
      </c>
      <c r="AS84" s="42">
        <f t="shared" si="49"/>
        <v>2.1322033898305084</v>
      </c>
      <c r="AT84" s="43">
        <f t="shared" si="50"/>
        <v>10.234576271186439</v>
      </c>
      <c r="AU84" s="44">
        <f t="shared" si="51"/>
        <v>1.8338192419825075</v>
      </c>
      <c r="AV84" s="84">
        <v>59.314699999999995</v>
      </c>
      <c r="AW84" s="45">
        <f t="shared" si="52"/>
        <v>94.3</v>
      </c>
      <c r="AX84" s="46">
        <v>0.44029999999999991</v>
      </c>
      <c r="AY84" s="84">
        <v>0.7</v>
      </c>
      <c r="AZ84" s="9" t="s">
        <v>121</v>
      </c>
      <c r="BA84" s="65">
        <v>11.7</v>
      </c>
      <c r="BB84" s="187">
        <v>0.05</v>
      </c>
      <c r="BC84" s="301" t="s">
        <v>121</v>
      </c>
      <c r="BD84" s="216"/>
      <c r="BI84" s="345"/>
      <c r="BJ84" s="7">
        <v>52.9</v>
      </c>
      <c r="BK84" s="7">
        <v>47.7</v>
      </c>
      <c r="BL84" s="195">
        <f t="shared" si="36"/>
        <v>1.1090146750524108</v>
      </c>
      <c r="BM84" s="79">
        <v>1.1000000000000001</v>
      </c>
      <c r="BN84" s="80">
        <f>BM84*100/AO84</f>
        <v>1.7488076311605727</v>
      </c>
      <c r="BO84" s="9" t="s">
        <v>121</v>
      </c>
      <c r="BP84" s="7">
        <v>35.299999999999997</v>
      </c>
      <c r="BQ84" s="48">
        <v>27.2</v>
      </c>
      <c r="BR84" s="81"/>
      <c r="BS84" s="80">
        <f t="shared" si="63"/>
        <v>53.74</v>
      </c>
      <c r="BT84" s="49">
        <v>93.8</v>
      </c>
      <c r="BU84" s="86">
        <v>61010</v>
      </c>
      <c r="BV84" s="80">
        <f>100-BT84</f>
        <v>6.2000000000000028</v>
      </c>
      <c r="BW84" s="561">
        <f t="shared" si="37"/>
        <v>26.915800000000001</v>
      </c>
      <c r="BX84" s="84">
        <v>7.74</v>
      </c>
      <c r="BY84" s="84">
        <f>BX84*AP84/100</f>
        <v>2.2833000000000001</v>
      </c>
      <c r="BZ84" s="84">
        <v>46</v>
      </c>
      <c r="CA84" s="84">
        <f>BZ84*AP84/100</f>
        <v>13.57</v>
      </c>
      <c r="CB84" s="84">
        <v>37.5</v>
      </c>
      <c r="CC84" s="84">
        <f>CB84*AP84/100</f>
        <v>11.0625</v>
      </c>
      <c r="CD84" s="49">
        <v>0.92</v>
      </c>
      <c r="CE84" s="7"/>
      <c r="CF84" s="7"/>
      <c r="CG84" s="7"/>
      <c r="CH84" s="7"/>
      <c r="CI84" s="7"/>
      <c r="CJ84" s="7"/>
      <c r="CK84" s="7"/>
      <c r="CL84" s="45">
        <f t="shared" si="53"/>
        <v>0.16826086956521741</v>
      </c>
      <c r="CM84" s="7"/>
      <c r="CN84" s="7"/>
      <c r="CO84" s="618"/>
      <c r="CP84" s="13"/>
      <c r="CQ84" s="13"/>
      <c r="CR84" s="13"/>
      <c r="CS84" s="13"/>
      <c r="CT84" s="13"/>
      <c r="CU84" s="13"/>
      <c r="CV84" s="634"/>
      <c r="CW84" s="36"/>
      <c r="CX84" s="7"/>
      <c r="CY84" s="7"/>
      <c r="CZ84" s="121">
        <v>4</v>
      </c>
      <c r="DA84" s="9" t="s">
        <v>884</v>
      </c>
      <c r="DB84" s="9" t="s">
        <v>295</v>
      </c>
      <c r="DC84" s="251"/>
      <c r="DD84" s="112" t="s">
        <v>1479</v>
      </c>
      <c r="DE84" s="11"/>
      <c r="DF84" s="11"/>
      <c r="DG84" s="11"/>
      <c r="DH84" s="11"/>
      <c r="DI84" s="10" t="s">
        <v>297</v>
      </c>
      <c r="DJ84" s="123" t="s">
        <v>743</v>
      </c>
      <c r="DK84" s="9">
        <v>2</v>
      </c>
      <c r="DL84" s="7"/>
      <c r="DM84" s="49"/>
      <c r="DN84" s="7"/>
      <c r="DO84" s="7"/>
      <c r="DP84" s="7"/>
      <c r="DQ84" s="7"/>
      <c r="DR84" s="11" t="s">
        <v>38</v>
      </c>
      <c r="DS84" s="11" t="s">
        <v>38</v>
      </c>
      <c r="DT84" s="11">
        <v>4019</v>
      </c>
      <c r="DU84" s="11">
        <v>48.4</v>
      </c>
      <c r="DV84" s="11">
        <v>51.6</v>
      </c>
      <c r="DW84" s="11" t="s">
        <v>38</v>
      </c>
      <c r="DX84" s="11" t="s">
        <v>38</v>
      </c>
      <c r="DY84" s="11" t="s">
        <v>38</v>
      </c>
      <c r="DZ84" s="11" t="s">
        <v>38</v>
      </c>
      <c r="EA84" s="11">
        <v>0</v>
      </c>
      <c r="EB84" s="7"/>
      <c r="EC84" s="114"/>
      <c r="ED84" s="114"/>
      <c r="EE84" s="114"/>
      <c r="EF84" s="7"/>
      <c r="EG84" s="7"/>
      <c r="EH84" s="7"/>
      <c r="EI84" s="7"/>
      <c r="EJ84" s="7"/>
      <c r="EK84" s="115"/>
      <c r="EL84" s="116"/>
      <c r="EM84" s="7"/>
      <c r="EN84" s="116"/>
      <c r="EO84" s="116"/>
      <c r="EP84" s="557"/>
      <c r="EQ84" s="114"/>
      <c r="ER84" s="492">
        <v>10523</v>
      </c>
      <c r="ES84" s="685">
        <v>69</v>
      </c>
      <c r="ET84" s="475">
        <v>265562</v>
      </c>
      <c r="EU84" s="475">
        <v>2</v>
      </c>
      <c r="EV84" s="686">
        <v>7697.449275362319</v>
      </c>
      <c r="EW84" s="687">
        <v>42747</v>
      </c>
      <c r="EX84" s="688">
        <v>1239.0434782608695</v>
      </c>
      <c r="EY84" s="489">
        <v>6195.217391304348</v>
      </c>
      <c r="EZ84" s="598"/>
      <c r="FA84" s="598"/>
      <c r="FB84" s="598"/>
      <c r="FC84" s="598"/>
      <c r="FD84" s="675"/>
      <c r="FE84" s="623"/>
      <c r="FF84" s="623"/>
      <c r="FG84" s="676"/>
      <c r="FH84" s="615"/>
      <c r="FI84" s="612"/>
      <c r="FJ84" s="616"/>
      <c r="FK84" s="677"/>
      <c r="FL84" s="114"/>
      <c r="FM84" s="157">
        <f t="shared" si="34"/>
        <v>16.096806018933432</v>
      </c>
      <c r="FN84" s="145">
        <f t="shared" si="54"/>
        <v>1.2390434782608695</v>
      </c>
      <c r="FO84" s="114"/>
      <c r="FP84" s="157">
        <v>16.096806018933432</v>
      </c>
      <c r="FQ84" s="145">
        <v>1.2390434782608695</v>
      </c>
      <c r="FR84" s="147">
        <f t="shared" si="62"/>
        <v>3.2436311320092641</v>
      </c>
      <c r="FS84" s="148"/>
      <c r="FT84" s="149"/>
      <c r="FU84" s="150"/>
      <c r="FV84" s="149"/>
      <c r="FW84" s="149"/>
      <c r="FX84" s="151"/>
      <c r="FY84" s="152"/>
      <c r="FZ84" s="153"/>
      <c r="GA84" s="154"/>
      <c r="GB84" s="155"/>
      <c r="GC84" s="156"/>
      <c r="GD84" s="156"/>
      <c r="GE84" s="156"/>
      <c r="GF84" s="156"/>
      <c r="GG84" s="156"/>
      <c r="GH84" s="156"/>
      <c r="GI84" s="156"/>
      <c r="GJ84" s="156"/>
      <c r="GK84" s="156"/>
      <c r="GL84" s="156"/>
      <c r="GM84" s="156"/>
      <c r="GN84" s="156"/>
      <c r="GO84" s="156"/>
      <c r="GP84" s="156"/>
      <c r="GQ84" s="156"/>
      <c r="GR84" s="156"/>
      <c r="GS84" s="156"/>
      <c r="GT84" s="156"/>
      <c r="GU84" s="156"/>
      <c r="GV84" s="156"/>
      <c r="GW84" s="156"/>
      <c r="GX84" s="156"/>
      <c r="GY84" s="156"/>
      <c r="GZ84" s="156"/>
      <c r="HA84" s="156"/>
      <c r="HB84" s="156"/>
      <c r="HC84" s="156"/>
      <c r="HD84" s="156"/>
      <c r="HE84" s="156"/>
      <c r="HF84" s="156"/>
      <c r="HG84" s="156"/>
      <c r="HH84" s="156"/>
      <c r="HI84" s="156"/>
      <c r="HJ84" s="156"/>
      <c r="HK84" s="156"/>
      <c r="HL84" s="156"/>
      <c r="HM84" s="156"/>
      <c r="HN84" s="156"/>
      <c r="HO84" s="156"/>
      <c r="HP84" s="156"/>
      <c r="HQ84" s="156"/>
      <c r="HR84" s="156"/>
      <c r="HS84" s="156"/>
      <c r="HT84" s="156"/>
      <c r="HU84" s="156"/>
      <c r="HV84" s="156"/>
      <c r="HW84" s="156"/>
    </row>
    <row r="85" spans="1:231" x14ac:dyDescent="0.3">
      <c r="A85" s="7">
        <v>128</v>
      </c>
      <c r="B85" s="7">
        <f>COUNTIFS($D$3:D85,D85,$F$3:F85,F85)</f>
        <v>1</v>
      </c>
      <c r="C85" s="14">
        <v>10550</v>
      </c>
      <c r="D85" s="443" t="s">
        <v>798</v>
      </c>
      <c r="E85" s="16" t="s">
        <v>552</v>
      </c>
      <c r="F85" s="16">
        <v>5551141277</v>
      </c>
      <c r="G85" s="11">
        <f>LEFT(H85,4)-CONCATENATE(19,LEFT(F85,2))</f>
        <v>64</v>
      </c>
      <c r="H85" s="16" t="s">
        <v>799</v>
      </c>
      <c r="I85" s="54" t="s">
        <v>685</v>
      </c>
      <c r="J85" s="19" t="s">
        <v>35</v>
      </c>
      <c r="K85" s="16" t="s">
        <v>36</v>
      </c>
      <c r="L85" s="20">
        <v>24</v>
      </c>
      <c r="M85" s="16" t="s">
        <v>618</v>
      </c>
      <c r="N85" s="16" t="s">
        <v>38</v>
      </c>
      <c r="O85" s="20"/>
      <c r="P85" s="20" t="s">
        <v>678</v>
      </c>
      <c r="Q85" s="20"/>
      <c r="R85" s="20"/>
      <c r="S85" s="51" t="s">
        <v>124</v>
      </c>
      <c r="T85" s="51" t="s">
        <v>124</v>
      </c>
      <c r="U85" s="51" t="s">
        <v>124</v>
      </c>
      <c r="V85" s="302" t="s">
        <v>573</v>
      </c>
      <c r="W85" s="51" t="s">
        <v>124</v>
      </c>
      <c r="X85" s="476" t="s">
        <v>124</v>
      </c>
      <c r="Y85" s="476" t="s">
        <v>124</v>
      </c>
      <c r="Z85" s="451"/>
      <c r="AA85" s="452"/>
      <c r="AB85" s="11"/>
      <c r="AC85" s="683">
        <v>6185</v>
      </c>
      <c r="AD85" s="684">
        <v>154</v>
      </c>
      <c r="AE85" s="683">
        <v>1</v>
      </c>
      <c r="AF85" s="683">
        <v>150</v>
      </c>
      <c r="AG85" s="682" t="s">
        <v>128</v>
      </c>
      <c r="AH85" s="59">
        <v>1000</v>
      </c>
      <c r="AI85" s="7"/>
      <c r="AJ85" s="7"/>
      <c r="AK85" s="37"/>
      <c r="AL85" s="7"/>
      <c r="AM85" s="7"/>
      <c r="AN85" s="7"/>
      <c r="AO85" s="411">
        <v>74.599999999999994</v>
      </c>
      <c r="AP85" s="39">
        <v>21.7</v>
      </c>
      <c r="AQ85" s="40">
        <v>3.3</v>
      </c>
      <c r="AR85" s="41">
        <f t="shared" si="48"/>
        <v>99.6</v>
      </c>
      <c r="AS85" s="42">
        <f t="shared" si="49"/>
        <v>3.4377880184331797</v>
      </c>
      <c r="AT85" s="43">
        <f t="shared" si="50"/>
        <v>11.344700460829493</v>
      </c>
      <c r="AU85" s="44">
        <f t="shared" si="51"/>
        <v>2.984</v>
      </c>
      <c r="AV85" s="45">
        <v>68.109799999999993</v>
      </c>
      <c r="AW85" s="45">
        <f t="shared" si="52"/>
        <v>91.3</v>
      </c>
      <c r="AX85" s="46">
        <v>2.7601999999999998</v>
      </c>
      <c r="AY85" s="45">
        <v>3.7</v>
      </c>
      <c r="AZ85" s="9" t="s">
        <v>121</v>
      </c>
      <c r="BA85" s="65">
        <v>6.8</v>
      </c>
      <c r="BB85" s="187" t="s">
        <v>121</v>
      </c>
      <c r="BC85" s="317"/>
      <c r="BD85" s="49"/>
      <c r="BE85" s="7"/>
      <c r="BF85" s="7"/>
      <c r="BG85" s="7"/>
      <c r="BH85" s="7"/>
      <c r="BI85" s="48"/>
      <c r="BJ85" s="7">
        <v>46.9</v>
      </c>
      <c r="BK85" s="7">
        <v>53.1</v>
      </c>
      <c r="BL85" s="195">
        <f t="shared" si="36"/>
        <v>0.8832391713747646</v>
      </c>
      <c r="BM85" s="82" t="s">
        <v>121</v>
      </c>
      <c r="BN85" s="7" t="s">
        <v>121</v>
      </c>
      <c r="BO85" s="9" t="s">
        <v>121</v>
      </c>
      <c r="BP85" s="7">
        <v>6.7</v>
      </c>
      <c r="BQ85" s="48">
        <v>5.9</v>
      </c>
      <c r="BR85" s="81"/>
      <c r="BS85" s="80">
        <f t="shared" si="63"/>
        <v>41.1</v>
      </c>
      <c r="BT85" s="304" t="s">
        <v>121</v>
      </c>
      <c r="BU85" s="343" t="s">
        <v>121</v>
      </c>
      <c r="BV85" s="304" t="s">
        <v>121</v>
      </c>
      <c r="BW85" s="80">
        <f t="shared" si="37"/>
        <v>21.700000000000003</v>
      </c>
      <c r="BX85" s="49">
        <v>15.6</v>
      </c>
      <c r="BY85" s="84">
        <f>BX85*AP85/(CB85+BZ85+BX85)</f>
        <v>3.4056338028169013</v>
      </c>
      <c r="BZ85" s="49">
        <v>25.5</v>
      </c>
      <c r="CA85" s="84">
        <f>BZ85*AP85/(CB85+BZ85+BX85)</f>
        <v>5.5669014084507049</v>
      </c>
      <c r="CB85" s="49">
        <v>58.3</v>
      </c>
      <c r="CC85" s="84">
        <f>CB85*AP85/(CB85+BZ85+BX85)</f>
        <v>12.727464788732394</v>
      </c>
      <c r="CD85" s="304" t="s">
        <v>121</v>
      </c>
      <c r="CE85" s="7"/>
      <c r="CF85" s="7"/>
      <c r="CG85" s="7"/>
      <c r="CH85" s="7"/>
      <c r="CI85" s="7"/>
      <c r="CJ85" s="7"/>
      <c r="CK85" s="7"/>
      <c r="CL85" s="45">
        <f t="shared" si="53"/>
        <v>0.61176470588235288</v>
      </c>
      <c r="CM85" s="7"/>
      <c r="CN85" s="7"/>
      <c r="CO85" s="618"/>
      <c r="CP85" s="13"/>
      <c r="CQ85" s="13"/>
      <c r="CR85" s="13"/>
      <c r="CS85" s="13"/>
      <c r="CT85" s="13"/>
      <c r="CU85" s="13"/>
      <c r="CV85" s="634"/>
      <c r="CW85" s="36"/>
      <c r="CX85" s="7"/>
      <c r="CY85" s="7"/>
      <c r="CZ85" s="121">
        <v>3</v>
      </c>
      <c r="DA85" s="9" t="s">
        <v>18</v>
      </c>
      <c r="DB85" s="49" t="s">
        <v>18</v>
      </c>
      <c r="DC85" s="251">
        <f>AP85-(BY85+CA85+CC85)</f>
        <v>0</v>
      </c>
      <c r="DD85" s="122" t="s">
        <v>811</v>
      </c>
      <c r="DE85" s="11"/>
      <c r="DF85" s="11"/>
      <c r="DG85" s="11"/>
      <c r="DH85" s="11"/>
      <c r="DI85" s="10" t="s">
        <v>294</v>
      </c>
      <c r="DJ85" s="123" t="s">
        <v>128</v>
      </c>
      <c r="DK85" s="9">
        <v>2</v>
      </c>
      <c r="DL85" s="7"/>
      <c r="DM85" s="7"/>
      <c r="DN85" s="7"/>
      <c r="DO85" s="7"/>
      <c r="DP85" s="7"/>
      <c r="DQ85" s="7"/>
      <c r="DR85" s="11" t="s">
        <v>38</v>
      </c>
      <c r="DS85" s="11" t="s">
        <v>38</v>
      </c>
      <c r="DT85" s="11">
        <v>187</v>
      </c>
      <c r="DU85" s="11">
        <v>11.8</v>
      </c>
      <c r="DV85" s="11">
        <v>88.2</v>
      </c>
      <c r="DW85" s="11" t="s">
        <v>38</v>
      </c>
      <c r="DX85" s="11" t="s">
        <v>38</v>
      </c>
      <c r="DY85" s="11" t="s">
        <v>38</v>
      </c>
      <c r="DZ85" s="11" t="s">
        <v>38</v>
      </c>
      <c r="EA85" s="11">
        <v>0</v>
      </c>
      <c r="EB85" s="7"/>
      <c r="EC85" s="114"/>
      <c r="ED85" s="114"/>
      <c r="EE85" s="114"/>
      <c r="EF85" s="114"/>
      <c r="EG85" s="114"/>
      <c r="EH85" s="114"/>
      <c r="EI85" s="114"/>
      <c r="EJ85" s="114"/>
      <c r="EK85" s="114"/>
      <c r="EL85" s="114"/>
      <c r="EM85" s="114"/>
      <c r="EN85" s="114"/>
      <c r="EO85" s="114"/>
      <c r="EP85" s="114"/>
      <c r="EQ85" s="114"/>
      <c r="ER85" s="492">
        <v>10550</v>
      </c>
      <c r="ES85" s="816">
        <v>57</v>
      </c>
      <c r="ET85" s="721">
        <v>14597</v>
      </c>
      <c r="EU85" s="721">
        <v>2</v>
      </c>
      <c r="EV85" s="722">
        <v>512.17543859649118</v>
      </c>
      <c r="EW85" s="817">
        <v>3364</v>
      </c>
      <c r="EX85" s="724">
        <v>118.03508771929825</v>
      </c>
      <c r="EY85" s="436">
        <v>2832.8421052631579</v>
      </c>
      <c r="EZ85" s="577"/>
      <c r="FA85" s="577"/>
      <c r="FB85" s="577"/>
      <c r="FC85" s="577"/>
      <c r="FD85" s="699"/>
      <c r="FE85" s="460"/>
      <c r="FF85" s="460"/>
      <c r="FG85" s="700"/>
      <c r="FH85" s="612"/>
      <c r="FI85" s="612"/>
      <c r="FJ85" s="616"/>
      <c r="FK85" s="677"/>
      <c r="FL85" s="114"/>
      <c r="FM85" s="157">
        <f t="shared" si="34"/>
        <v>23.045831335205865</v>
      </c>
      <c r="FN85" s="145">
        <f t="shared" si="54"/>
        <v>0.11803508771929824</v>
      </c>
      <c r="FO85" s="114"/>
      <c r="FP85" s="157">
        <v>23.045831335205865</v>
      </c>
      <c r="FQ85" s="145">
        <v>0.11803508771929824</v>
      </c>
      <c r="FR85" s="147">
        <f t="shared" si="62"/>
        <v>1.5842746730083235</v>
      </c>
      <c r="FS85" s="114"/>
      <c r="FT85" s="114"/>
      <c r="FU85" s="114"/>
      <c r="FV85" s="114"/>
      <c r="FW85" s="114"/>
      <c r="FX85" s="55"/>
      <c r="FY85" s="152"/>
      <c r="FZ85" s="213"/>
      <c r="GA85" s="11"/>
      <c r="GB85" s="215"/>
      <c r="GC85" s="156"/>
      <c r="GD85" s="156"/>
      <c r="GE85" s="156"/>
      <c r="GF85" s="156"/>
      <c r="GG85" s="156"/>
      <c r="GH85" s="156"/>
      <c r="GI85" s="156"/>
      <c r="GJ85" s="156"/>
      <c r="GK85" s="156"/>
      <c r="GL85" s="156"/>
      <c r="GM85" s="156"/>
      <c r="GN85" s="156"/>
      <c r="GO85" s="156"/>
      <c r="GP85" s="156"/>
      <c r="GQ85" s="156"/>
      <c r="GR85" s="156"/>
      <c r="GS85" s="156"/>
      <c r="GT85" s="156"/>
      <c r="GU85" s="156"/>
      <c r="GV85" s="156"/>
      <c r="GW85" s="156"/>
      <c r="GX85" s="156"/>
      <c r="GY85" s="156"/>
      <c r="GZ85" s="156"/>
      <c r="HA85" s="156"/>
      <c r="HB85" s="156"/>
      <c r="HC85" s="156"/>
      <c r="HD85" s="156"/>
      <c r="HE85" s="156"/>
      <c r="HF85" s="156"/>
      <c r="HG85" s="156"/>
      <c r="HH85" s="156"/>
      <c r="HI85" s="156"/>
      <c r="HJ85" s="156"/>
      <c r="HK85" s="156"/>
      <c r="HL85" s="156"/>
      <c r="HM85" s="156"/>
      <c r="HN85" s="156"/>
      <c r="HO85" s="156"/>
      <c r="HP85" s="156"/>
      <c r="HQ85" s="156"/>
      <c r="HR85" s="156"/>
      <c r="HS85" s="156"/>
      <c r="HT85" s="156"/>
      <c r="HU85" s="156"/>
      <c r="HV85" s="156"/>
      <c r="HW85" s="156"/>
    </row>
    <row r="86" spans="1:231" x14ac:dyDescent="0.3">
      <c r="A86" s="7">
        <v>140</v>
      </c>
      <c r="B86" s="7">
        <f>COUNTIFS($D$3:D86,D86,$F$3:F86,F86)</f>
        <v>1</v>
      </c>
      <c r="C86" s="442">
        <v>10629</v>
      </c>
      <c r="D86" s="443" t="s">
        <v>1507</v>
      </c>
      <c r="E86" s="16" t="s">
        <v>512</v>
      </c>
      <c r="F86" s="16">
        <v>5603230358</v>
      </c>
      <c r="G86" s="11">
        <v>63</v>
      </c>
      <c r="H86" s="16" t="s">
        <v>1508</v>
      </c>
      <c r="I86" s="54" t="s">
        <v>1509</v>
      </c>
      <c r="J86" s="19" t="s">
        <v>35</v>
      </c>
      <c r="K86" s="16" t="s">
        <v>36</v>
      </c>
      <c r="L86" s="20">
        <v>6</v>
      </c>
      <c r="M86" s="16" t="s">
        <v>765</v>
      </c>
      <c r="N86" s="16" t="s">
        <v>38</v>
      </c>
      <c r="O86" s="20"/>
      <c r="P86" s="20" t="s">
        <v>678</v>
      </c>
      <c r="Q86" s="20"/>
      <c r="R86" s="20"/>
      <c r="S86" s="51" t="s">
        <v>124</v>
      </c>
      <c r="T86" s="51" t="s">
        <v>124</v>
      </c>
      <c r="U86" s="51" t="s">
        <v>124</v>
      </c>
      <c r="V86" s="302" t="s">
        <v>573</v>
      </c>
      <c r="W86" s="53" t="s">
        <v>124</v>
      </c>
      <c r="X86" s="299" t="s">
        <v>124</v>
      </c>
      <c r="Y86" s="299" t="s">
        <v>124</v>
      </c>
      <c r="Z86" s="182"/>
      <c r="AA86" s="20" t="s">
        <v>120</v>
      </c>
      <c r="AB86" s="11"/>
      <c r="AC86" s="56">
        <v>9500</v>
      </c>
      <c r="AD86" s="57">
        <v>950</v>
      </c>
      <c r="AE86" s="56" t="s">
        <v>124</v>
      </c>
      <c r="AF86" s="56" t="s">
        <v>124</v>
      </c>
      <c r="AG86" s="58" t="s">
        <v>1510</v>
      </c>
      <c r="AH86" s="558">
        <v>400</v>
      </c>
      <c r="AI86" s="7"/>
      <c r="AJ86" s="7"/>
      <c r="AK86" s="37"/>
      <c r="AL86" s="7"/>
      <c r="AM86" s="7"/>
      <c r="AN86" s="7"/>
      <c r="AO86" s="934">
        <v>61.6</v>
      </c>
      <c r="AP86" s="39">
        <v>3.4</v>
      </c>
      <c r="AQ86" s="40">
        <v>31.4</v>
      </c>
      <c r="AR86" s="41">
        <f t="shared" si="48"/>
        <v>96.4</v>
      </c>
      <c r="AS86" s="42">
        <f t="shared" si="49"/>
        <v>18.117647058823529</v>
      </c>
      <c r="AT86" s="43">
        <f t="shared" si="50"/>
        <v>568.89411764705881</v>
      </c>
      <c r="AU86" s="44">
        <f t="shared" si="51"/>
        <v>1.7701149425287359</v>
      </c>
      <c r="AV86" s="45">
        <v>45.3992</v>
      </c>
      <c r="AW86" s="45">
        <f t="shared" si="52"/>
        <v>73.7</v>
      </c>
      <c r="AX86" s="227">
        <v>13.120800000000001</v>
      </c>
      <c r="AY86" s="45">
        <v>21.3</v>
      </c>
      <c r="AZ86" s="9" t="s">
        <v>121</v>
      </c>
      <c r="BA86" s="47">
        <v>0.6</v>
      </c>
      <c r="BB86" s="187" t="s">
        <v>121</v>
      </c>
      <c r="BC86" s="317" t="s">
        <v>121</v>
      </c>
      <c r="BD86" s="49"/>
      <c r="BE86" s="7"/>
      <c r="BF86" s="7"/>
      <c r="BG86" s="7"/>
      <c r="BH86" s="7"/>
      <c r="BI86" s="48"/>
      <c r="BJ86" s="7">
        <v>43.7</v>
      </c>
      <c r="BK86" s="7">
        <v>56.3</v>
      </c>
      <c r="BL86" s="195">
        <f t="shared" si="36"/>
        <v>0.77619893428063957</v>
      </c>
      <c r="BM86" s="82" t="s">
        <v>121</v>
      </c>
      <c r="BN86" s="7" t="s">
        <v>121</v>
      </c>
      <c r="BO86" s="9" t="s">
        <v>121</v>
      </c>
      <c r="BP86" s="7">
        <v>2.1</v>
      </c>
      <c r="BQ86" s="48">
        <v>4.2</v>
      </c>
      <c r="BR86" s="81"/>
      <c r="BS86" s="80">
        <f t="shared" si="63"/>
        <v>40.599999999999994</v>
      </c>
      <c r="BT86" s="304" t="s">
        <v>121</v>
      </c>
      <c r="BU86" s="343" t="s">
        <v>121</v>
      </c>
      <c r="BV86" s="304" t="s">
        <v>121</v>
      </c>
      <c r="BW86" s="561">
        <f t="shared" si="37"/>
        <v>3.3999999999999995</v>
      </c>
      <c r="BX86" s="49">
        <v>13.2</v>
      </c>
      <c r="BY86" s="84">
        <f>BX86*AP86/(CB86+BZ86+BX86)</f>
        <v>0.46459627329192538</v>
      </c>
      <c r="BZ86" s="49">
        <v>27.4</v>
      </c>
      <c r="CA86" s="84">
        <f>BZ86*AP86/(CB86+BZ86+BX86)</f>
        <v>0.9643892339544512</v>
      </c>
      <c r="CB86" s="49">
        <v>56</v>
      </c>
      <c r="CC86" s="84">
        <f>CB86*AP86/(CB86+BZ86+BX86)</f>
        <v>1.9710144927536231</v>
      </c>
      <c r="CD86" s="304" t="s">
        <v>121</v>
      </c>
      <c r="CE86" s="7"/>
      <c r="CF86" s="7"/>
      <c r="CG86" s="7"/>
      <c r="CH86" s="7"/>
      <c r="CI86" s="7"/>
      <c r="CJ86" s="7"/>
      <c r="CK86" s="7"/>
      <c r="CL86" s="45">
        <f t="shared" si="53"/>
        <v>0.48175182481751827</v>
      </c>
      <c r="CM86" s="7"/>
      <c r="CN86" s="7"/>
      <c r="CO86" s="618"/>
      <c r="CP86" s="13"/>
      <c r="CQ86" s="13"/>
      <c r="CR86" s="13"/>
      <c r="CS86" s="13"/>
      <c r="CT86" s="13"/>
      <c r="CU86" s="13"/>
      <c r="CV86" s="634"/>
      <c r="CW86" s="36"/>
      <c r="CX86" s="7"/>
      <c r="CY86" s="7"/>
      <c r="CZ86" s="7"/>
      <c r="DA86" s="49" t="s">
        <v>1511</v>
      </c>
      <c r="DB86" s="9" t="s">
        <v>1511</v>
      </c>
      <c r="DC86" s="251">
        <f>AP86-(BY86+CA86+CC86)</f>
        <v>0</v>
      </c>
      <c r="DD86" s="122" t="s">
        <v>1512</v>
      </c>
      <c r="DE86" s="11"/>
      <c r="DF86" s="11"/>
      <c r="DG86" s="11"/>
      <c r="DH86" s="11"/>
      <c r="DI86" s="10" t="s">
        <v>297</v>
      </c>
      <c r="DJ86" s="123" t="s">
        <v>1510</v>
      </c>
      <c r="DK86" s="9">
        <v>1</v>
      </c>
      <c r="DL86" s="7"/>
      <c r="DM86" s="49"/>
      <c r="DN86" s="7"/>
      <c r="DO86" s="7"/>
      <c r="DP86" s="7"/>
      <c r="DQ86" s="7"/>
      <c r="DR86" s="11">
        <v>1.1000000000000001</v>
      </c>
      <c r="DS86" s="11">
        <v>2</v>
      </c>
      <c r="DT86" s="11">
        <v>1641</v>
      </c>
      <c r="DU86" s="11">
        <v>55.8</v>
      </c>
      <c r="DV86" s="11">
        <v>44.2</v>
      </c>
      <c r="DW86" s="11">
        <v>0.5</v>
      </c>
      <c r="DX86" s="11">
        <v>1511.6</v>
      </c>
      <c r="DY86" s="11" t="s">
        <v>38</v>
      </c>
      <c r="DZ86" s="11">
        <v>3.89</v>
      </c>
      <c r="EA86" s="11">
        <v>0</v>
      </c>
      <c r="EB86" s="7"/>
      <c r="EC86" s="114"/>
      <c r="ED86" s="114"/>
      <c r="EE86" s="114"/>
      <c r="EF86" s="7"/>
      <c r="EG86" s="7">
        <v>3</v>
      </c>
      <c r="EH86" s="7"/>
      <c r="EI86" s="7"/>
      <c r="EJ86" s="7"/>
      <c r="EK86" s="115"/>
      <c r="EL86" s="116"/>
      <c r="EM86" s="7"/>
      <c r="EN86" s="116"/>
      <c r="EO86" s="116"/>
      <c r="EP86" s="557"/>
      <c r="EQ86" s="114"/>
      <c r="ER86" s="297">
        <v>10629</v>
      </c>
      <c r="ES86" s="467">
        <v>67</v>
      </c>
      <c r="ET86" s="299">
        <v>807880</v>
      </c>
      <c r="EU86" s="299">
        <v>2</v>
      </c>
      <c r="EV86" s="433">
        <v>24115.820895522389</v>
      </c>
      <c r="EW86" s="468">
        <v>3910</v>
      </c>
      <c r="EX86" s="435">
        <v>116.71641791044776</v>
      </c>
      <c r="EY86" s="436">
        <v>700.29850746268653</v>
      </c>
      <c r="EZ86" s="577"/>
      <c r="FA86" s="220"/>
      <c r="FB86" s="220"/>
      <c r="FC86" s="220"/>
      <c r="FD86" s="713"/>
      <c r="FE86" s="714"/>
      <c r="FF86" s="714"/>
      <c r="FG86" s="661"/>
      <c r="FH86" s="612"/>
      <c r="FI86" s="612"/>
      <c r="FJ86" s="616"/>
      <c r="FK86" s="219"/>
      <c r="FL86" s="114"/>
      <c r="FM86" s="157">
        <f t="shared" si="34"/>
        <v>0.48398276971827497</v>
      </c>
      <c r="FN86" s="145">
        <f t="shared" si="54"/>
        <v>0.11671641791044776</v>
      </c>
      <c r="FO86" s="114"/>
      <c r="FP86" s="157">
        <v>0.48398276971827497</v>
      </c>
      <c r="FQ86" s="145">
        <v>0.11671641791044776</v>
      </c>
      <c r="FR86" s="147">
        <f t="shared" si="62"/>
        <v>14.059718670076727</v>
      </c>
      <c r="FS86" s="148"/>
      <c r="FT86" s="112"/>
      <c r="FU86" s="49"/>
      <c r="FV86" s="112"/>
      <c r="FW86" s="112"/>
      <c r="FX86" s="262"/>
      <c r="FY86" s="152"/>
      <c r="FZ86" s="263"/>
      <c r="GA86" s="218">
        <v>0.5</v>
      </c>
      <c r="GB86" s="264"/>
      <c r="GC86" s="156"/>
      <c r="GD86" s="156"/>
      <c r="GE86" s="156"/>
      <c r="GF86" s="156"/>
      <c r="GG86" s="156"/>
      <c r="GH86" s="156"/>
      <c r="GI86" s="156"/>
      <c r="GJ86" s="156"/>
      <c r="GK86" s="156"/>
      <c r="GL86" s="156"/>
      <c r="GM86" s="156"/>
      <c r="GN86" s="156"/>
      <c r="GO86" s="156"/>
      <c r="GP86" s="156"/>
      <c r="GQ86" s="156"/>
      <c r="GR86" s="156"/>
      <c r="GS86" s="156"/>
      <c r="GT86" s="156"/>
      <c r="GU86" s="156"/>
      <c r="GV86" s="156"/>
      <c r="GW86" s="156"/>
      <c r="GX86" s="156"/>
      <c r="GY86" s="156"/>
      <c r="GZ86" s="156"/>
      <c r="HA86" s="156"/>
      <c r="HB86" s="156"/>
      <c r="HC86" s="156"/>
      <c r="HD86" s="156"/>
      <c r="HE86" s="156"/>
      <c r="HF86" s="156"/>
      <c r="HG86" s="156"/>
      <c r="HH86" s="156"/>
      <c r="HI86" s="156"/>
      <c r="HJ86" s="156"/>
      <c r="HK86" s="156"/>
      <c r="HL86" s="156"/>
      <c r="HM86" s="156"/>
      <c r="HN86" s="156"/>
      <c r="HO86" s="156"/>
      <c r="HP86" s="156"/>
      <c r="HQ86" s="156"/>
      <c r="HR86" s="156"/>
      <c r="HS86" s="156"/>
      <c r="HT86" s="156"/>
      <c r="HU86" s="156"/>
      <c r="HV86" s="156"/>
      <c r="HW86" s="156"/>
    </row>
    <row r="87" spans="1:231" x14ac:dyDescent="0.3">
      <c r="A87" s="7">
        <v>152</v>
      </c>
      <c r="B87" s="7">
        <f>COUNTIFS($D$3:D87,D87,$F$3:F87,F87)</f>
        <v>1</v>
      </c>
      <c r="C87" s="442">
        <v>10708</v>
      </c>
      <c r="D87" s="443" t="s">
        <v>466</v>
      </c>
      <c r="E87" s="16" t="s">
        <v>467</v>
      </c>
      <c r="F87" s="16">
        <v>1410280553</v>
      </c>
      <c r="G87" s="11">
        <v>5</v>
      </c>
      <c r="H87" s="16" t="s">
        <v>468</v>
      </c>
      <c r="I87" s="54" t="s">
        <v>469</v>
      </c>
      <c r="J87" s="168" t="s">
        <v>470</v>
      </c>
      <c r="K87" s="16" t="s">
        <v>36</v>
      </c>
      <c r="L87" s="20">
        <v>0.5</v>
      </c>
      <c r="M87" s="16" t="s">
        <v>37</v>
      </c>
      <c r="N87" s="16" t="s">
        <v>38</v>
      </c>
      <c r="O87" s="20"/>
      <c r="P87" s="20" t="s">
        <v>447</v>
      </c>
      <c r="Q87" s="169"/>
      <c r="R87" s="169"/>
      <c r="S87" s="228"/>
      <c r="T87" s="228"/>
      <c r="U87" s="228"/>
      <c r="V87" s="229" t="s">
        <v>498</v>
      </c>
      <c r="W87" s="229"/>
      <c r="X87" s="617"/>
      <c r="Y87" s="447"/>
      <c r="Z87" s="182"/>
      <c r="AA87" s="20" t="s">
        <v>120</v>
      </c>
      <c r="AB87" s="11"/>
      <c r="AC87" s="449">
        <v>6800</v>
      </c>
      <c r="AD87" s="633">
        <v>3400</v>
      </c>
      <c r="AE87" s="449">
        <v>1</v>
      </c>
      <c r="AF87" s="449">
        <v>8000</v>
      </c>
      <c r="AG87" s="58" t="s">
        <v>121</v>
      </c>
      <c r="AH87" s="37">
        <v>400</v>
      </c>
      <c r="AI87" s="7"/>
      <c r="AJ87" s="7"/>
      <c r="AK87" s="37"/>
      <c r="AL87" s="7"/>
      <c r="AM87" s="7"/>
      <c r="AN87" s="7"/>
      <c r="AO87" s="934">
        <v>89.9</v>
      </c>
      <c r="AP87" s="39">
        <v>8.9</v>
      </c>
      <c r="AQ87" s="40">
        <v>1</v>
      </c>
      <c r="AR87" s="41">
        <f t="shared" si="48"/>
        <v>99.800000000000011</v>
      </c>
      <c r="AS87" s="42">
        <f t="shared" si="49"/>
        <v>10.101123595505618</v>
      </c>
      <c r="AT87" s="43">
        <f t="shared" si="50"/>
        <v>10.101123595505618</v>
      </c>
      <c r="AU87" s="44">
        <f t="shared" si="51"/>
        <v>9.0808080808080813</v>
      </c>
      <c r="AV87" s="45">
        <v>84.955500000000015</v>
      </c>
      <c r="AW87" s="45">
        <f t="shared" si="52"/>
        <v>94.5</v>
      </c>
      <c r="AX87" s="46">
        <v>0.44950000000000001</v>
      </c>
      <c r="AY87" s="45">
        <v>0.5</v>
      </c>
      <c r="AZ87" s="9" t="s">
        <v>121</v>
      </c>
      <c r="BA87" s="47">
        <v>64.7</v>
      </c>
      <c r="BB87" s="187" t="s">
        <v>121</v>
      </c>
      <c r="BC87" s="49">
        <v>0.02</v>
      </c>
      <c r="BD87" s="49"/>
      <c r="BE87" s="7"/>
      <c r="BF87" s="7"/>
      <c r="BG87" s="7"/>
      <c r="BH87" s="7"/>
      <c r="BI87" s="48"/>
      <c r="BJ87" s="7">
        <v>44</v>
      </c>
      <c r="BK87" s="7">
        <v>55.8</v>
      </c>
      <c r="BL87" s="195">
        <f t="shared" si="36"/>
        <v>0.78853046594982079</v>
      </c>
      <c r="BM87" s="79">
        <v>2</v>
      </c>
      <c r="BN87" s="80">
        <f t="shared" ref="BN87:BN132" si="64">BM87*100/AO87</f>
        <v>2.2246941045606228</v>
      </c>
      <c r="BO87" s="9" t="s">
        <v>121</v>
      </c>
      <c r="BP87" s="7">
        <v>70.5</v>
      </c>
      <c r="BQ87" s="48">
        <v>68.599999999999994</v>
      </c>
      <c r="BR87" s="81"/>
      <c r="BS87" s="80">
        <f t="shared" si="63"/>
        <v>19.3</v>
      </c>
      <c r="BT87" s="49">
        <v>74.400000000000006</v>
      </c>
      <c r="BU87" s="226">
        <v>15277</v>
      </c>
      <c r="BV87" s="80">
        <f t="shared" ref="BV87:BV132" si="65">100-BT87</f>
        <v>25.599999999999994</v>
      </c>
      <c r="BW87" s="346">
        <f t="shared" si="37"/>
        <v>6.5059000000000005</v>
      </c>
      <c r="BX87" s="84">
        <v>6.9</v>
      </c>
      <c r="BY87" s="84">
        <f t="shared" ref="BY87:BY132" si="66">BX87*AP87/100</f>
        <v>0.61410000000000009</v>
      </c>
      <c r="BZ87" s="84">
        <v>12.4</v>
      </c>
      <c r="CA87" s="84">
        <f t="shared" ref="CA87:CA132" si="67">BZ87*AP87/100</f>
        <v>1.1036000000000001</v>
      </c>
      <c r="CB87" s="84">
        <v>53.8</v>
      </c>
      <c r="CC87" s="84">
        <f t="shared" ref="CC87:CC132" si="68">CB87*AP87/100</f>
        <v>4.7881999999999998</v>
      </c>
      <c r="CD87" s="49">
        <v>0.1</v>
      </c>
      <c r="CE87" s="7"/>
      <c r="CF87" s="7"/>
      <c r="CG87" s="7"/>
      <c r="CH87" s="7"/>
      <c r="CI87" s="7"/>
      <c r="CJ87" s="7"/>
      <c r="CK87" s="7"/>
      <c r="CL87" s="45">
        <f t="shared" si="53"/>
        <v>0.55645161290322587</v>
      </c>
      <c r="CM87" s="7"/>
      <c r="CN87" s="7"/>
      <c r="CO87" s="618"/>
      <c r="CP87" s="13"/>
      <c r="CQ87" s="13"/>
      <c r="CR87" s="13"/>
      <c r="CS87" s="13"/>
      <c r="CT87" s="13"/>
      <c r="CU87" s="13"/>
      <c r="CV87" s="634"/>
      <c r="CW87" s="36"/>
      <c r="CX87" s="7"/>
      <c r="CY87" s="7"/>
      <c r="CZ87" s="121">
        <v>7</v>
      </c>
      <c r="DA87" s="49" t="s">
        <v>295</v>
      </c>
      <c r="DB87" s="9" t="s">
        <v>295</v>
      </c>
      <c r="DC87" s="251"/>
      <c r="DD87" s="112" t="s">
        <v>507</v>
      </c>
      <c r="DE87" s="11"/>
      <c r="DF87" s="11"/>
      <c r="DG87" s="11"/>
      <c r="DH87" s="11"/>
      <c r="DI87" s="10" t="s">
        <v>297</v>
      </c>
      <c r="DJ87" s="123" t="s">
        <v>121</v>
      </c>
      <c r="DK87" s="7"/>
      <c r="DL87" s="7"/>
      <c r="DM87" s="7"/>
      <c r="DN87" s="7"/>
      <c r="DO87" s="7"/>
      <c r="DP87" s="7"/>
      <c r="DQ87" s="7"/>
      <c r="DR87" s="11" t="s">
        <v>38</v>
      </c>
      <c r="DS87" s="11" t="s">
        <v>38</v>
      </c>
      <c r="DT87" s="11" t="s">
        <v>38</v>
      </c>
      <c r="DU87" s="11" t="s">
        <v>38</v>
      </c>
      <c r="DV87" s="11" t="s">
        <v>38</v>
      </c>
      <c r="DW87" s="11" t="s">
        <v>38</v>
      </c>
      <c r="DX87" s="11" t="s">
        <v>38</v>
      </c>
      <c r="DY87" s="11" t="s">
        <v>38</v>
      </c>
      <c r="DZ87" s="11" t="s">
        <v>38</v>
      </c>
      <c r="EA87" s="11" t="s">
        <v>38</v>
      </c>
      <c r="EB87" s="7"/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557"/>
      <c r="EQ87" s="114"/>
      <c r="ER87" s="461">
        <v>10708</v>
      </c>
      <c r="ES87" s="462">
        <v>75</v>
      </c>
      <c r="ET87" s="462">
        <v>77261</v>
      </c>
      <c r="EU87" s="462">
        <v>4022</v>
      </c>
      <c r="EV87" s="462">
        <v>38220</v>
      </c>
      <c r="EW87" s="463">
        <v>34489</v>
      </c>
      <c r="EX87" s="464">
        <f>EW87/EU87*EV87/ES87</f>
        <v>4369.8643460964695</v>
      </c>
      <c r="EY87" s="436">
        <f t="shared" ref="EY87:EY122" si="69">L87*EX87</f>
        <v>2184.9321730482347</v>
      </c>
      <c r="EZ87" s="577"/>
      <c r="FA87" s="220"/>
      <c r="FB87" s="220"/>
      <c r="FC87" s="220"/>
      <c r="FD87" s="713"/>
      <c r="FE87" s="714"/>
      <c r="FF87" s="714"/>
      <c r="FG87" s="661"/>
      <c r="FH87" s="612"/>
      <c r="FI87" s="612"/>
      <c r="FJ87" s="616"/>
      <c r="FK87" s="514"/>
      <c r="FL87" s="114"/>
      <c r="FM87" s="121">
        <v>45.2</v>
      </c>
      <c r="FN87" s="145">
        <f t="shared" ref="FN87:FN122" si="70">AC87/1000</f>
        <v>6.8</v>
      </c>
      <c r="FO87" s="114"/>
      <c r="FP87" s="43">
        <f>EW87*100/ET87</f>
        <v>44.639598244910111</v>
      </c>
      <c r="FQ87" s="146">
        <f>EX87/1000</f>
        <v>4.3698643460964695</v>
      </c>
      <c r="FR87" s="147"/>
      <c r="FS87" s="114"/>
      <c r="FT87" s="114"/>
      <c r="FU87" s="114"/>
      <c r="FV87" s="114"/>
      <c r="FW87" s="114"/>
      <c r="FX87" s="55"/>
      <c r="FY87" s="152"/>
      <c r="FZ87" s="213"/>
      <c r="GA87" s="11"/>
      <c r="GB87" s="215"/>
      <c r="GC87" s="156"/>
      <c r="GD87" s="156"/>
      <c r="GE87" s="156"/>
      <c r="GF87" s="156"/>
      <c r="GG87" s="156"/>
      <c r="GH87" s="156"/>
      <c r="GI87" s="156"/>
      <c r="GJ87" s="156"/>
      <c r="GK87" s="156"/>
      <c r="GL87" s="156"/>
      <c r="GM87" s="156"/>
      <c r="GN87" s="156"/>
      <c r="GO87" s="156"/>
      <c r="GP87" s="156"/>
      <c r="GQ87" s="156"/>
      <c r="GR87" s="156"/>
      <c r="GS87" s="156"/>
      <c r="GT87" s="156"/>
      <c r="GU87" s="156"/>
      <c r="GV87" s="156"/>
      <c r="GW87" s="156"/>
      <c r="GX87" s="156"/>
      <c r="GY87" s="156"/>
      <c r="GZ87" s="156"/>
      <c r="HA87" s="156"/>
      <c r="HB87" s="156"/>
      <c r="HC87" s="156"/>
      <c r="HD87" s="156"/>
      <c r="HE87" s="156"/>
      <c r="HF87" s="156"/>
      <c r="HG87" s="156"/>
      <c r="HH87" s="156"/>
      <c r="HI87" s="156"/>
      <c r="HJ87" s="156"/>
      <c r="HK87" s="156"/>
      <c r="HL87" s="156"/>
      <c r="HM87" s="156"/>
      <c r="HN87" s="156"/>
      <c r="HO87" s="156"/>
      <c r="HP87" s="156"/>
      <c r="HQ87" s="156"/>
      <c r="HR87" s="156"/>
      <c r="HS87" s="156"/>
      <c r="HT87" s="156"/>
      <c r="HU87" s="156"/>
      <c r="HV87" s="156"/>
      <c r="HW87" s="156"/>
    </row>
    <row r="88" spans="1:231" x14ac:dyDescent="0.3">
      <c r="A88" s="7">
        <v>158</v>
      </c>
      <c r="B88" s="7">
        <f>COUNTIFS($D$3:D88,D88,$F$3:F88,F88)</f>
        <v>1</v>
      </c>
      <c r="C88" s="442">
        <v>10727</v>
      </c>
      <c r="D88" s="443" t="s">
        <v>727</v>
      </c>
      <c r="E88" s="16" t="s">
        <v>456</v>
      </c>
      <c r="F88" s="16">
        <v>7858255339</v>
      </c>
      <c r="G88" s="11">
        <v>41</v>
      </c>
      <c r="H88" s="16" t="s">
        <v>728</v>
      </c>
      <c r="I88" s="54" t="s">
        <v>584</v>
      </c>
      <c r="J88" s="19" t="s">
        <v>35</v>
      </c>
      <c r="K88" s="16" t="s">
        <v>36</v>
      </c>
      <c r="L88" s="20">
        <v>9</v>
      </c>
      <c r="M88" s="16" t="s">
        <v>674</v>
      </c>
      <c r="N88" s="16" t="s">
        <v>475</v>
      </c>
      <c r="O88" s="20"/>
      <c r="P88" s="20" t="s">
        <v>494</v>
      </c>
      <c r="Q88" s="169"/>
      <c r="R88" s="169"/>
      <c r="S88" s="228"/>
      <c r="T88" s="228"/>
      <c r="U88" s="228"/>
      <c r="V88" s="229" t="s">
        <v>498</v>
      </c>
      <c r="W88" s="230"/>
      <c r="X88" s="228"/>
      <c r="Y88" s="180"/>
      <c r="Z88" s="182"/>
      <c r="AA88" s="20" t="s">
        <v>503</v>
      </c>
      <c r="AB88" s="11"/>
      <c r="AC88" s="670">
        <v>419</v>
      </c>
      <c r="AD88" s="681">
        <v>3700</v>
      </c>
      <c r="AE88" s="670" t="s">
        <v>124</v>
      </c>
      <c r="AF88" s="670" t="s">
        <v>124</v>
      </c>
      <c r="AG88" s="682" t="s">
        <v>128</v>
      </c>
      <c r="AH88" s="37">
        <v>400</v>
      </c>
      <c r="AI88" s="7"/>
      <c r="AJ88" s="7"/>
      <c r="AK88" s="37"/>
      <c r="AL88" s="7"/>
      <c r="AM88" s="7"/>
      <c r="AN88" s="7"/>
      <c r="AO88" s="934">
        <v>77.400000000000006</v>
      </c>
      <c r="AP88" s="39">
        <v>19.399999999999999</v>
      </c>
      <c r="AQ88" s="40">
        <v>2</v>
      </c>
      <c r="AR88" s="41">
        <f t="shared" si="48"/>
        <v>98.800000000000011</v>
      </c>
      <c r="AS88" s="42">
        <f t="shared" si="49"/>
        <v>3.989690721649485</v>
      </c>
      <c r="AT88" s="43">
        <f t="shared" si="50"/>
        <v>7.97938144329897</v>
      </c>
      <c r="AU88" s="44">
        <f t="shared" si="51"/>
        <v>3.6168224299065423</v>
      </c>
      <c r="AV88" s="45">
        <v>73.143000000000001</v>
      </c>
      <c r="AW88" s="45">
        <f t="shared" si="52"/>
        <v>94.5</v>
      </c>
      <c r="AX88" s="46">
        <v>0.38700000000000001</v>
      </c>
      <c r="AY88" s="45">
        <v>0.5</v>
      </c>
      <c r="AZ88" s="7" t="s">
        <v>121</v>
      </c>
      <c r="BA88" s="47">
        <v>20</v>
      </c>
      <c r="BB88" s="48" t="s">
        <v>121</v>
      </c>
      <c r="BC88" s="49">
        <v>0.1</v>
      </c>
      <c r="BD88" s="49"/>
      <c r="BE88" s="7"/>
      <c r="BF88" s="7"/>
      <c r="BG88" s="7"/>
      <c r="BH88" s="7"/>
      <c r="BI88" s="48"/>
      <c r="BJ88" s="7">
        <v>40</v>
      </c>
      <c r="BK88" s="7">
        <v>60</v>
      </c>
      <c r="BL88" s="195">
        <f t="shared" si="36"/>
        <v>0.66666666666666663</v>
      </c>
      <c r="BM88" s="79">
        <v>0.6</v>
      </c>
      <c r="BN88" s="80">
        <f t="shared" si="64"/>
        <v>0.77519379844961234</v>
      </c>
      <c r="BO88" s="7" t="s">
        <v>121</v>
      </c>
      <c r="BP88" s="7">
        <v>59.5</v>
      </c>
      <c r="BQ88" s="48">
        <v>31.5</v>
      </c>
      <c r="BR88" s="81"/>
      <c r="BS88" s="80">
        <f t="shared" si="63"/>
        <v>40.799999999999997</v>
      </c>
      <c r="BT88" s="49">
        <v>69.400000000000006</v>
      </c>
      <c r="BU88" s="49">
        <v>15930</v>
      </c>
      <c r="BV88" s="80">
        <f t="shared" si="65"/>
        <v>30.599999999999994</v>
      </c>
      <c r="BW88" s="80">
        <f t="shared" si="37"/>
        <v>18.895600000000002</v>
      </c>
      <c r="BX88" s="49">
        <v>19.8</v>
      </c>
      <c r="BY88" s="84">
        <f t="shared" si="66"/>
        <v>3.8412000000000002</v>
      </c>
      <c r="BZ88" s="49">
        <v>21</v>
      </c>
      <c r="CA88" s="84">
        <f t="shared" si="67"/>
        <v>4.0739999999999998</v>
      </c>
      <c r="CB88" s="49">
        <v>56.6</v>
      </c>
      <c r="CC88" s="84">
        <f t="shared" si="68"/>
        <v>10.980399999999999</v>
      </c>
      <c r="CD88" s="49">
        <v>0.69</v>
      </c>
      <c r="CE88" s="7"/>
      <c r="CF88" s="7"/>
      <c r="CG88" s="7"/>
      <c r="CH88" s="7"/>
      <c r="CI88" s="7"/>
      <c r="CJ88" s="7"/>
      <c r="CK88" s="7"/>
      <c r="CL88" s="45">
        <f t="shared" si="53"/>
        <v>0.94285714285714284</v>
      </c>
      <c r="CM88" s="7"/>
      <c r="CN88" s="7"/>
      <c r="CO88" s="618"/>
      <c r="CP88" s="13"/>
      <c r="CQ88" s="13"/>
      <c r="CR88" s="13"/>
      <c r="CS88" s="13"/>
      <c r="CT88" s="13"/>
      <c r="CU88" s="13"/>
      <c r="CV88" s="634"/>
      <c r="CW88" s="36"/>
      <c r="CX88" s="7"/>
      <c r="CY88" s="7"/>
      <c r="CZ88" s="310" t="s">
        <v>525</v>
      </c>
      <c r="DA88" s="7" t="s">
        <v>18</v>
      </c>
      <c r="DB88" s="111" t="s">
        <v>18</v>
      </c>
      <c r="DC88" s="251"/>
      <c r="DD88" s="112" t="s">
        <v>460</v>
      </c>
      <c r="DE88" s="11"/>
      <c r="DF88" s="11"/>
      <c r="DG88" s="11"/>
      <c r="DH88" s="11"/>
      <c r="DI88" s="10" t="s">
        <v>294</v>
      </c>
      <c r="DJ88" s="123" t="s">
        <v>128</v>
      </c>
      <c r="DK88" s="9">
        <v>2</v>
      </c>
      <c r="DL88" s="7"/>
      <c r="DM88" s="113"/>
      <c r="DN88" s="7"/>
      <c r="DO88" s="7"/>
      <c r="DP88" s="7"/>
      <c r="DQ88" s="7"/>
      <c r="DR88" s="11" t="s">
        <v>38</v>
      </c>
      <c r="DS88" s="11" t="s">
        <v>38</v>
      </c>
      <c r="DT88" s="11">
        <v>572</v>
      </c>
      <c r="DU88" s="11">
        <v>6.3</v>
      </c>
      <c r="DV88" s="11">
        <v>93.7</v>
      </c>
      <c r="DW88" s="11" t="s">
        <v>38</v>
      </c>
      <c r="DX88" s="11" t="s">
        <v>38</v>
      </c>
      <c r="DY88" s="11" t="s">
        <v>38</v>
      </c>
      <c r="DZ88" s="11" t="s">
        <v>38</v>
      </c>
      <c r="EA88" s="11" t="s">
        <v>746</v>
      </c>
      <c r="EB88" s="7"/>
      <c r="EC88" s="114"/>
      <c r="ED88" s="114"/>
      <c r="EE88" s="114"/>
      <c r="EF88" s="7"/>
      <c r="EG88" s="7"/>
      <c r="EH88" s="7"/>
      <c r="EI88" s="7"/>
      <c r="EJ88" s="7"/>
      <c r="EK88" s="115"/>
      <c r="EL88" s="116"/>
      <c r="EM88" s="7"/>
      <c r="EN88" s="116"/>
      <c r="EO88" s="116"/>
      <c r="EP88" s="557"/>
      <c r="EQ88" s="114"/>
      <c r="ER88" s="485">
        <v>10727</v>
      </c>
      <c r="ES88" s="954">
        <v>75</v>
      </c>
      <c r="ET88" s="954">
        <v>12592</v>
      </c>
      <c r="EU88" s="954">
        <v>4000</v>
      </c>
      <c r="EV88" s="954">
        <v>38220</v>
      </c>
      <c r="EW88" s="954">
        <v>3355</v>
      </c>
      <c r="EX88" s="715">
        <f>EW88/EU88*EV88/ES88</f>
        <v>427.42700000000002</v>
      </c>
      <c r="EY88" s="959">
        <f t="shared" si="69"/>
        <v>3846.8430000000003</v>
      </c>
      <c r="EZ88" s="557"/>
      <c r="FA88" s="557"/>
      <c r="FB88" s="557"/>
      <c r="FC88" s="557"/>
      <c r="FD88" s="592"/>
      <c r="FE88" s="592"/>
      <c r="FF88" s="592"/>
      <c r="FG88" s="716"/>
      <c r="FH88" s="975"/>
      <c r="FI88" s="612"/>
      <c r="FJ88" s="616"/>
      <c r="FK88" s="553"/>
      <c r="FL88" s="114"/>
      <c r="FM88" s="7"/>
      <c r="FN88" s="145">
        <f t="shared" si="70"/>
        <v>0.41899999999999998</v>
      </c>
      <c r="FO88" s="114"/>
      <c r="FP88" s="43">
        <f>EW88*100/ET88</f>
        <v>26.643900889453622</v>
      </c>
      <c r="FQ88" s="146">
        <f>EX88/1000</f>
        <v>0.427427</v>
      </c>
      <c r="FR88" s="147">
        <f>DT88/EX88</f>
        <v>1.3382402141184342</v>
      </c>
      <c r="FS88" s="148"/>
      <c r="FT88" s="112"/>
      <c r="FU88" s="49"/>
      <c r="FV88" s="112"/>
      <c r="FW88" s="112"/>
      <c r="FX88" s="262"/>
      <c r="FY88" s="152"/>
      <c r="FZ88" s="263"/>
      <c r="GA88" s="163"/>
      <c r="GB88" s="264"/>
      <c r="GC88" s="156"/>
      <c r="GD88" s="156"/>
      <c r="GE88" s="156"/>
      <c r="GF88" s="156"/>
      <c r="GG88" s="156"/>
      <c r="GH88" s="156"/>
      <c r="GI88" s="156"/>
      <c r="GJ88" s="156"/>
      <c r="GK88" s="156"/>
      <c r="GL88" s="156"/>
      <c r="GM88" s="156"/>
      <c r="GN88" s="156"/>
      <c r="GO88" s="156"/>
      <c r="GP88" s="156"/>
      <c r="GQ88" s="156"/>
      <c r="GR88" s="156"/>
      <c r="GS88" s="156"/>
      <c r="GT88" s="156"/>
      <c r="GU88" s="156"/>
      <c r="GV88" s="156"/>
      <c r="GW88" s="156"/>
      <c r="GX88" s="156"/>
      <c r="GY88" s="156"/>
      <c r="GZ88" s="156"/>
      <c r="HA88" s="156"/>
      <c r="HB88" s="156"/>
      <c r="HC88" s="156"/>
      <c r="HD88" s="156"/>
      <c r="HE88" s="156"/>
      <c r="HF88" s="156"/>
      <c r="HG88" s="156"/>
      <c r="HH88" s="156"/>
      <c r="HI88" s="156"/>
      <c r="HJ88" s="156"/>
      <c r="HK88" s="156"/>
      <c r="HL88" s="156"/>
      <c r="HM88" s="156"/>
      <c r="HN88" s="156"/>
      <c r="HO88" s="156"/>
      <c r="HP88" s="156"/>
      <c r="HQ88" s="156"/>
      <c r="HR88" s="156"/>
      <c r="HS88" s="156"/>
      <c r="HT88" s="156"/>
      <c r="HU88" s="156"/>
      <c r="HV88" s="156"/>
      <c r="HW88" s="156"/>
    </row>
    <row r="89" spans="1:231" x14ac:dyDescent="0.3">
      <c r="A89" s="7">
        <v>163</v>
      </c>
      <c r="B89" s="7">
        <f>COUNTIFS($D$3:D89,D89,$F$3:F89,F89)</f>
        <v>1</v>
      </c>
      <c r="C89" s="14">
        <v>10755</v>
      </c>
      <c r="D89" s="328" t="s">
        <v>1394</v>
      </c>
      <c r="E89" s="17" t="s">
        <v>784</v>
      </c>
      <c r="F89" s="17">
        <v>5856211911</v>
      </c>
      <c r="G89" s="11">
        <v>61</v>
      </c>
      <c r="H89" s="17" t="s">
        <v>1395</v>
      </c>
      <c r="I89" s="469" t="s">
        <v>511</v>
      </c>
      <c r="J89" s="445" t="s">
        <v>553</v>
      </c>
      <c r="K89" s="17" t="s">
        <v>36</v>
      </c>
      <c r="L89" s="213">
        <v>11</v>
      </c>
      <c r="M89" s="17" t="s">
        <v>37</v>
      </c>
      <c r="N89" s="16" t="s">
        <v>38</v>
      </c>
      <c r="O89" s="20"/>
      <c r="P89" s="20" t="s">
        <v>494</v>
      </c>
      <c r="Q89" s="381"/>
      <c r="R89" s="883"/>
      <c r="S89" s="1037"/>
      <c r="T89" s="999" t="s">
        <v>1396</v>
      </c>
      <c r="U89" s="617"/>
      <c r="V89" s="632" t="s">
        <v>498</v>
      </c>
      <c r="W89" s="632"/>
      <c r="X89" s="617"/>
      <c r="Y89" s="180"/>
      <c r="Z89" s="451"/>
      <c r="AA89" s="452" t="s">
        <v>120</v>
      </c>
      <c r="AB89" s="11"/>
      <c r="AC89" s="670">
        <v>589</v>
      </c>
      <c r="AD89" s="681">
        <v>6400</v>
      </c>
      <c r="AE89" s="670"/>
      <c r="AF89" s="670"/>
      <c r="AG89" s="682" t="s">
        <v>1397</v>
      </c>
      <c r="AH89" s="37">
        <v>700</v>
      </c>
      <c r="AI89" s="7"/>
      <c r="AJ89" s="7"/>
      <c r="AK89" s="37"/>
      <c r="AL89" s="7"/>
      <c r="AM89" s="7"/>
      <c r="AN89" s="7"/>
      <c r="AO89" s="411">
        <v>68.8</v>
      </c>
      <c r="AP89" s="39">
        <v>21.8</v>
      </c>
      <c r="AQ89" s="40">
        <v>8.8000000000000007</v>
      </c>
      <c r="AR89" s="41">
        <f t="shared" si="48"/>
        <v>99.399999999999991</v>
      </c>
      <c r="AS89" s="42">
        <f t="shared" si="49"/>
        <v>3.1559633027522933</v>
      </c>
      <c r="AT89" s="43">
        <f t="shared" si="50"/>
        <v>27.772477064220183</v>
      </c>
      <c r="AU89" s="44">
        <f t="shared" si="51"/>
        <v>2.2483660130718954</v>
      </c>
      <c r="AV89" s="45">
        <v>63.020799999999987</v>
      </c>
      <c r="AW89" s="45">
        <f t="shared" si="52"/>
        <v>91.6</v>
      </c>
      <c r="AX89" s="46">
        <v>2.3391999999999999</v>
      </c>
      <c r="AY89" s="45">
        <v>3.4</v>
      </c>
      <c r="AZ89" s="7" t="s">
        <v>121</v>
      </c>
      <c r="BA89" s="47">
        <v>18.899999999999999</v>
      </c>
      <c r="BB89" s="48" t="s">
        <v>121</v>
      </c>
      <c r="BC89" s="49">
        <v>0.7</v>
      </c>
      <c r="BD89" s="49"/>
      <c r="BE89" s="7"/>
      <c r="BF89" s="7"/>
      <c r="BG89" s="7"/>
      <c r="BH89" s="7"/>
      <c r="BI89" s="48"/>
      <c r="BJ89" s="7">
        <v>37.6</v>
      </c>
      <c r="BK89" s="7">
        <v>62.4</v>
      </c>
      <c r="BL89" s="195">
        <f t="shared" ref="BL89:BL120" si="71">BJ89/BK89</f>
        <v>0.60256410256410264</v>
      </c>
      <c r="BM89" s="79">
        <v>1.4</v>
      </c>
      <c r="BN89" s="80">
        <f t="shared" si="64"/>
        <v>2.0348837209302326</v>
      </c>
      <c r="BO89" s="7" t="s">
        <v>121</v>
      </c>
      <c r="BP89" s="7">
        <v>76.599999999999994</v>
      </c>
      <c r="BQ89" s="48">
        <v>30.7</v>
      </c>
      <c r="BR89" s="81"/>
      <c r="BS89" s="80">
        <f t="shared" si="63"/>
        <v>31.7</v>
      </c>
      <c r="BT89" s="49">
        <v>87.4</v>
      </c>
      <c r="BU89" s="49">
        <v>9884</v>
      </c>
      <c r="BV89" s="80">
        <f t="shared" si="65"/>
        <v>12.599999999999994</v>
      </c>
      <c r="BW89" s="80">
        <f t="shared" ref="BW89:BW120" si="72">BY89+CA89+CC89</f>
        <v>21.407599999999999</v>
      </c>
      <c r="BX89" s="49">
        <v>11.8</v>
      </c>
      <c r="BY89" s="84">
        <f t="shared" si="66"/>
        <v>2.5724</v>
      </c>
      <c r="BZ89" s="49">
        <v>19.899999999999999</v>
      </c>
      <c r="CA89" s="84">
        <f t="shared" si="67"/>
        <v>4.3381999999999996</v>
      </c>
      <c r="CB89" s="49">
        <v>66.5</v>
      </c>
      <c r="CC89" s="84">
        <f t="shared" si="68"/>
        <v>14.497</v>
      </c>
      <c r="CD89" s="49">
        <v>1.9</v>
      </c>
      <c r="CE89" s="7"/>
      <c r="CF89" s="7"/>
      <c r="CG89" s="7"/>
      <c r="CH89" s="7"/>
      <c r="CI89" s="7"/>
      <c r="CJ89" s="7"/>
      <c r="CK89" s="7"/>
      <c r="CL89" s="45">
        <f t="shared" si="53"/>
        <v>0.59296482412060314</v>
      </c>
      <c r="CM89" s="7"/>
      <c r="CN89" s="7"/>
      <c r="CO89" s="618"/>
      <c r="CP89" s="13"/>
      <c r="CQ89" s="13"/>
      <c r="CR89" s="13"/>
      <c r="CS89" s="13"/>
      <c r="CT89" s="13"/>
      <c r="CU89" s="13"/>
      <c r="CV89" s="634"/>
      <c r="CW89" s="36"/>
      <c r="CX89" s="7"/>
      <c r="CY89" s="7"/>
      <c r="CZ89" s="121">
        <v>3</v>
      </c>
      <c r="DA89" s="7" t="s">
        <v>18</v>
      </c>
      <c r="DB89" s="111" t="s">
        <v>18</v>
      </c>
      <c r="DC89" s="251"/>
      <c r="DD89" s="35"/>
      <c r="DE89" s="11"/>
      <c r="DF89" s="11"/>
      <c r="DG89" s="11"/>
      <c r="DH89" s="11"/>
      <c r="DI89" s="10" t="s">
        <v>294</v>
      </c>
      <c r="DJ89" s="123" t="s">
        <v>1397</v>
      </c>
      <c r="DK89" s="9">
        <v>2</v>
      </c>
      <c r="DL89" s="7"/>
      <c r="DM89" s="113"/>
      <c r="DN89" s="7"/>
      <c r="DO89" s="7"/>
      <c r="DP89" s="7"/>
      <c r="DQ89" s="7"/>
      <c r="DR89" s="11" t="s">
        <v>38</v>
      </c>
      <c r="DS89" s="11" t="s">
        <v>38</v>
      </c>
      <c r="DT89" s="11" t="s">
        <v>38</v>
      </c>
      <c r="DU89" s="11" t="s">
        <v>38</v>
      </c>
      <c r="DV89" s="11" t="s">
        <v>38</v>
      </c>
      <c r="DW89" s="11" t="s">
        <v>38</v>
      </c>
      <c r="DX89" s="11" t="s">
        <v>38</v>
      </c>
      <c r="DY89" s="11" t="s">
        <v>38</v>
      </c>
      <c r="DZ89" s="11" t="s">
        <v>38</v>
      </c>
      <c r="EA89" s="11" t="s">
        <v>38</v>
      </c>
      <c r="EB89" s="7"/>
      <c r="EC89" s="114"/>
      <c r="ED89" s="114"/>
      <c r="EE89" s="114"/>
      <c r="EF89" s="7"/>
      <c r="EG89" s="7"/>
      <c r="EH89" s="7"/>
      <c r="EI89" s="7"/>
      <c r="EJ89" s="7"/>
      <c r="EK89" s="115"/>
      <c r="EL89" s="116"/>
      <c r="EM89" s="7"/>
      <c r="EN89" s="116"/>
      <c r="EO89" s="116"/>
      <c r="EP89" s="114"/>
      <c r="EQ89" s="114"/>
      <c r="ER89" s="485">
        <v>10755</v>
      </c>
      <c r="ES89" s="696">
        <v>75</v>
      </c>
      <c r="ET89" s="696">
        <v>28184</v>
      </c>
      <c r="EU89" s="696">
        <v>4000</v>
      </c>
      <c r="EV89" s="696">
        <v>38220</v>
      </c>
      <c r="EW89" s="697">
        <v>4385</v>
      </c>
      <c r="EX89" s="698">
        <f>EW89/EU89*EV89/ES89</f>
        <v>558.64899999999989</v>
      </c>
      <c r="EY89" s="436">
        <f t="shared" si="69"/>
        <v>6145.1389999999992</v>
      </c>
      <c r="EZ89" s="577"/>
      <c r="FA89" s="577"/>
      <c r="FB89" s="577"/>
      <c r="FC89" s="577"/>
      <c r="FD89" s="699"/>
      <c r="FE89" s="460"/>
      <c r="FF89" s="460"/>
      <c r="FG89" s="700"/>
      <c r="FH89" s="612"/>
      <c r="FI89" s="612"/>
      <c r="FJ89" s="616"/>
      <c r="FK89" s="677"/>
      <c r="FL89" s="114"/>
      <c r="FM89" s="7"/>
      <c r="FN89" s="145">
        <f t="shared" si="70"/>
        <v>0.58899999999999997</v>
      </c>
      <c r="FO89" s="114"/>
      <c r="FP89" s="43">
        <f>EW89*100/ET89</f>
        <v>15.558472892421232</v>
      </c>
      <c r="FQ89" s="146">
        <f>EX89/1000</f>
        <v>0.55864899999999984</v>
      </c>
      <c r="FR89" s="147"/>
      <c r="FS89" s="148"/>
      <c r="FT89" s="112"/>
      <c r="FU89" s="49"/>
      <c r="FV89" s="112"/>
      <c r="FW89" s="112"/>
      <c r="FX89" s="262"/>
      <c r="FY89" s="152"/>
      <c r="FZ89" s="263"/>
      <c r="GA89" s="569"/>
      <c r="GB89" s="264"/>
      <c r="GC89" s="156"/>
      <c r="GD89" s="156"/>
      <c r="GE89" s="156"/>
      <c r="GF89" s="156"/>
      <c r="GG89" s="156"/>
      <c r="GH89" s="156"/>
      <c r="GI89" s="156"/>
      <c r="GJ89" s="156"/>
      <c r="GK89" s="156"/>
      <c r="GL89" s="156"/>
      <c r="GM89" s="156"/>
      <c r="GN89" s="156"/>
      <c r="GO89" s="156"/>
      <c r="GP89" s="156"/>
      <c r="GQ89" s="156"/>
      <c r="GR89" s="156"/>
      <c r="GS89" s="156"/>
      <c r="GT89" s="156"/>
      <c r="GU89" s="156"/>
      <c r="GV89" s="156"/>
      <c r="GW89" s="156"/>
      <c r="GX89" s="156"/>
      <c r="GY89" s="156"/>
      <c r="GZ89" s="156"/>
      <c r="HA89" s="156"/>
      <c r="HB89" s="156"/>
      <c r="HC89" s="156"/>
      <c r="HD89" s="156"/>
      <c r="HE89" s="156"/>
      <c r="HF89" s="156"/>
      <c r="HG89" s="156"/>
      <c r="HH89" s="156"/>
      <c r="HI89" s="156"/>
      <c r="HJ89" s="156"/>
      <c r="HK89" s="156"/>
      <c r="HL89" s="156"/>
      <c r="HM89" s="156"/>
      <c r="HN89" s="156"/>
      <c r="HO89" s="156"/>
      <c r="HP89" s="156"/>
      <c r="HQ89" s="156"/>
      <c r="HR89" s="156"/>
      <c r="HS89" s="156"/>
      <c r="HT89" s="156"/>
      <c r="HU89" s="156"/>
      <c r="HV89" s="156"/>
      <c r="HW89" s="156"/>
    </row>
    <row r="90" spans="1:231" x14ac:dyDescent="0.3">
      <c r="A90" s="7">
        <v>165</v>
      </c>
      <c r="B90" s="7">
        <f>COUNTIFS($D$3:D90,D90,$F$3:F90,F90)</f>
        <v>1</v>
      </c>
      <c r="C90" s="14">
        <v>10774</v>
      </c>
      <c r="D90" s="328" t="s">
        <v>489</v>
      </c>
      <c r="E90" s="17" t="s">
        <v>490</v>
      </c>
      <c r="F90" s="17">
        <v>5451191933</v>
      </c>
      <c r="G90" s="11">
        <v>65</v>
      </c>
      <c r="H90" s="17" t="s">
        <v>491</v>
      </c>
      <c r="I90" s="469" t="s">
        <v>492</v>
      </c>
      <c r="J90" s="380" t="s">
        <v>35</v>
      </c>
      <c r="K90" s="17" t="s">
        <v>36</v>
      </c>
      <c r="L90" s="213">
        <v>8</v>
      </c>
      <c r="M90" s="635" t="s">
        <v>493</v>
      </c>
      <c r="N90" s="635" t="s">
        <v>38</v>
      </c>
      <c r="O90" s="213"/>
      <c r="P90" s="11" t="s">
        <v>494</v>
      </c>
      <c r="Q90" s="725"/>
      <c r="R90" s="726"/>
      <c r="S90" s="1037"/>
      <c r="T90" s="228"/>
      <c r="U90" s="228"/>
      <c r="V90" s="229" t="s">
        <v>498</v>
      </c>
      <c r="W90" s="632"/>
      <c r="X90" s="617"/>
      <c r="Y90" s="180"/>
      <c r="Z90" s="451"/>
      <c r="AA90" s="452" t="s">
        <v>503</v>
      </c>
      <c r="AB90" s="11"/>
      <c r="AC90" s="681">
        <v>775</v>
      </c>
      <c r="AD90" s="670">
        <v>6200</v>
      </c>
      <c r="AE90" s="215"/>
      <c r="AF90" s="215"/>
      <c r="AG90" s="215" t="s">
        <v>444</v>
      </c>
      <c r="AH90" s="556">
        <v>700</v>
      </c>
      <c r="AI90" s="238" t="s">
        <v>504</v>
      </c>
      <c r="AJ90" s="7"/>
      <c r="AK90" s="37"/>
      <c r="AL90" s="7"/>
      <c r="AM90" s="7"/>
      <c r="AN90" s="7"/>
      <c r="AO90" s="934">
        <v>87.3</v>
      </c>
      <c r="AP90" s="39">
        <v>9.1</v>
      </c>
      <c r="AQ90" s="40">
        <v>2.7</v>
      </c>
      <c r="AR90" s="41">
        <f t="shared" si="48"/>
        <v>99.1</v>
      </c>
      <c r="AS90" s="42">
        <f t="shared" si="49"/>
        <v>9.5934065934065931</v>
      </c>
      <c r="AT90" s="43">
        <f t="shared" si="50"/>
        <v>25.902197802197804</v>
      </c>
      <c r="AU90" s="44">
        <f t="shared" si="51"/>
        <v>7.3983050847457621</v>
      </c>
      <c r="AV90" s="45">
        <v>82.585800000000006</v>
      </c>
      <c r="AW90" s="45">
        <f t="shared" si="52"/>
        <v>94.6</v>
      </c>
      <c r="AX90" s="46">
        <v>0.34920000000000001</v>
      </c>
      <c r="AY90" s="45">
        <v>0.4</v>
      </c>
      <c r="AZ90" s="7" t="s">
        <v>121</v>
      </c>
      <c r="BA90" s="47">
        <v>41.7</v>
      </c>
      <c r="BB90" s="48" t="s">
        <v>121</v>
      </c>
      <c r="BC90" s="49">
        <v>0.04</v>
      </c>
      <c r="BD90" s="49"/>
      <c r="BE90" s="7"/>
      <c r="BF90" s="7"/>
      <c r="BG90" s="7"/>
      <c r="BH90" s="7"/>
      <c r="BI90" s="48"/>
      <c r="BJ90" s="7">
        <v>42.5</v>
      </c>
      <c r="BK90" s="7">
        <v>57.5</v>
      </c>
      <c r="BL90" s="195">
        <f t="shared" si="71"/>
        <v>0.73913043478260865</v>
      </c>
      <c r="BM90" s="79">
        <v>1.4</v>
      </c>
      <c r="BN90" s="80">
        <f t="shared" si="64"/>
        <v>1.6036655211912945</v>
      </c>
      <c r="BO90" s="7" t="s">
        <v>121</v>
      </c>
      <c r="BP90" s="7">
        <v>65.3</v>
      </c>
      <c r="BQ90" s="48">
        <v>50.8</v>
      </c>
      <c r="BR90" s="81"/>
      <c r="BS90" s="80">
        <f t="shared" si="63"/>
        <v>25.200000000000003</v>
      </c>
      <c r="BT90" s="49">
        <v>74.5</v>
      </c>
      <c r="BU90" s="49">
        <v>10578</v>
      </c>
      <c r="BV90" s="80">
        <f t="shared" si="65"/>
        <v>25.5</v>
      </c>
      <c r="BW90" s="346">
        <f t="shared" si="72"/>
        <v>8.899799999999999</v>
      </c>
      <c r="BX90" s="49">
        <v>11.4</v>
      </c>
      <c r="BY90" s="84">
        <f t="shared" si="66"/>
        <v>1.0373999999999999</v>
      </c>
      <c r="BZ90" s="49">
        <v>13.8</v>
      </c>
      <c r="CA90" s="84">
        <f t="shared" si="67"/>
        <v>1.2558</v>
      </c>
      <c r="CB90" s="49">
        <v>72.599999999999994</v>
      </c>
      <c r="CC90" s="84">
        <f t="shared" si="68"/>
        <v>6.6065999999999994</v>
      </c>
      <c r="CD90" s="49">
        <v>0.6</v>
      </c>
      <c r="CE90" s="7"/>
      <c r="CF90" s="7"/>
      <c r="CG90" s="7"/>
      <c r="CH90" s="7"/>
      <c r="CI90" s="7"/>
      <c r="CJ90" s="7"/>
      <c r="CK90" s="7"/>
      <c r="CL90" s="45">
        <f t="shared" si="53"/>
        <v>0.82608695652173914</v>
      </c>
      <c r="CM90" s="7"/>
      <c r="CN90" s="7"/>
      <c r="CO90" s="618"/>
      <c r="CP90" s="13"/>
      <c r="CQ90" s="13"/>
      <c r="CR90" s="13"/>
      <c r="CS90" s="13"/>
      <c r="CT90" s="13"/>
      <c r="CU90" s="13"/>
      <c r="CV90" s="634"/>
      <c r="CW90" s="36"/>
      <c r="CX90" s="7"/>
      <c r="CY90" s="7"/>
      <c r="CZ90" s="7"/>
      <c r="DA90" s="7" t="s">
        <v>18</v>
      </c>
      <c r="DB90" s="111" t="s">
        <v>18</v>
      </c>
      <c r="DC90" s="251"/>
      <c r="DD90" s="112" t="s">
        <v>296</v>
      </c>
      <c r="DE90" s="11"/>
      <c r="DF90" s="11"/>
      <c r="DG90" s="11"/>
      <c r="DH90" s="11"/>
      <c r="DI90" s="10" t="s">
        <v>294</v>
      </c>
      <c r="DJ90" s="7" t="s">
        <v>444</v>
      </c>
      <c r="DK90" s="9">
        <v>2</v>
      </c>
      <c r="DL90" s="7"/>
      <c r="DM90" s="113"/>
      <c r="DN90" s="7"/>
      <c r="DO90" s="7"/>
      <c r="DP90" s="7"/>
      <c r="DQ90" s="7"/>
      <c r="DR90" s="11" t="s">
        <v>38</v>
      </c>
      <c r="DS90" s="11" t="s">
        <v>38</v>
      </c>
      <c r="DT90" s="11">
        <v>934</v>
      </c>
      <c r="DU90" s="11">
        <v>6.6</v>
      </c>
      <c r="DV90" s="11">
        <v>93.4</v>
      </c>
      <c r="DW90" s="11" t="s">
        <v>38</v>
      </c>
      <c r="DX90" s="11" t="s">
        <v>38</v>
      </c>
      <c r="DY90" s="11" t="s">
        <v>38</v>
      </c>
      <c r="DZ90" s="11" t="s">
        <v>38</v>
      </c>
      <c r="EA90" s="11">
        <v>0</v>
      </c>
      <c r="EB90" s="7"/>
      <c r="EC90" s="114"/>
      <c r="ED90" s="114"/>
      <c r="EE90" s="114"/>
      <c r="EF90" s="7"/>
      <c r="EG90" s="7"/>
      <c r="EH90" s="7"/>
      <c r="EI90" s="7"/>
      <c r="EJ90" s="7"/>
      <c r="EK90" s="115"/>
      <c r="EL90" s="116"/>
      <c r="EM90" s="7"/>
      <c r="EN90" s="116"/>
      <c r="EO90" s="116"/>
      <c r="EP90" s="557"/>
      <c r="EQ90" s="114"/>
      <c r="ER90" s="485">
        <v>10774</v>
      </c>
      <c r="ES90" s="696">
        <v>75</v>
      </c>
      <c r="ET90" s="696"/>
      <c r="EU90" s="696"/>
      <c r="EV90" s="696">
        <v>38220</v>
      </c>
      <c r="EW90" s="697"/>
      <c r="EX90" s="698"/>
      <c r="EY90" s="436">
        <f t="shared" si="69"/>
        <v>0</v>
      </c>
      <c r="EZ90" s="577"/>
      <c r="FA90" s="577"/>
      <c r="FB90" s="577"/>
      <c r="FC90" s="577"/>
      <c r="FD90" s="699"/>
      <c r="FE90" s="460"/>
      <c r="FF90" s="460"/>
      <c r="FG90" s="700"/>
      <c r="FH90" s="612"/>
      <c r="FI90" s="612"/>
      <c r="FJ90" s="616"/>
      <c r="FK90" s="677"/>
      <c r="FL90" s="114"/>
      <c r="FM90" s="7"/>
      <c r="FN90" s="145">
        <f t="shared" si="70"/>
        <v>0.77500000000000002</v>
      </c>
      <c r="FO90" s="114"/>
      <c r="FP90" s="43">
        <v>15.3</v>
      </c>
      <c r="FQ90" s="146">
        <v>0.71</v>
      </c>
      <c r="FR90" s="147"/>
      <c r="FS90" s="148"/>
      <c r="FT90" s="112"/>
      <c r="FU90" s="49"/>
      <c r="FV90" s="112"/>
      <c r="FW90" s="112"/>
      <c r="FX90" s="262"/>
      <c r="FY90" s="152"/>
      <c r="FZ90" s="263"/>
      <c r="GA90" s="163"/>
      <c r="GB90" s="264"/>
      <c r="GC90" s="156"/>
      <c r="GD90" s="156"/>
      <c r="GE90" s="156"/>
      <c r="GF90" s="156"/>
      <c r="GG90" s="156"/>
      <c r="GH90" s="156"/>
      <c r="GI90" s="156"/>
      <c r="GJ90" s="156"/>
      <c r="GK90" s="156"/>
      <c r="GL90" s="156"/>
      <c r="GM90" s="156"/>
      <c r="GN90" s="156"/>
      <c r="GO90" s="156"/>
      <c r="GP90" s="156"/>
      <c r="GQ90" s="156"/>
      <c r="GR90" s="156"/>
      <c r="GS90" s="156"/>
      <c r="GT90" s="156"/>
      <c r="GU90" s="156"/>
      <c r="GV90" s="156"/>
      <c r="GW90" s="156"/>
      <c r="GX90" s="156"/>
      <c r="GY90" s="156"/>
      <c r="GZ90" s="156"/>
      <c r="HA90" s="156"/>
      <c r="HB90" s="156"/>
      <c r="HC90" s="156"/>
      <c r="HD90" s="156"/>
      <c r="HE90" s="156"/>
      <c r="HF90" s="156"/>
      <c r="HG90" s="156"/>
      <c r="HH90" s="156"/>
      <c r="HI90" s="156"/>
      <c r="HJ90" s="156"/>
      <c r="HK90" s="156"/>
      <c r="HL90" s="156"/>
      <c r="HM90" s="156"/>
      <c r="HN90" s="156"/>
      <c r="HO90" s="156"/>
      <c r="HP90" s="156"/>
      <c r="HQ90" s="156"/>
      <c r="HR90" s="156"/>
      <c r="HS90" s="156"/>
      <c r="HT90" s="156"/>
      <c r="HU90" s="156"/>
      <c r="HV90" s="156"/>
      <c r="HW90" s="156"/>
    </row>
    <row r="91" spans="1:231" x14ac:dyDescent="0.3">
      <c r="A91" s="7">
        <v>166</v>
      </c>
      <c r="B91" s="7">
        <f>COUNTIFS($D$3:D91,D91,$F$3:F91,F91)</f>
        <v>1</v>
      </c>
      <c r="C91" s="373">
        <v>10775</v>
      </c>
      <c r="D91" s="366" t="s">
        <v>635</v>
      </c>
      <c r="E91" s="374" t="s">
        <v>636</v>
      </c>
      <c r="F91" s="619">
        <v>7403182072</v>
      </c>
      <c r="G91" s="11">
        <v>45</v>
      </c>
      <c r="H91" s="187" t="s">
        <v>491</v>
      </c>
      <c r="I91" s="728" t="s">
        <v>637</v>
      </c>
      <c r="J91" s="376" t="s">
        <v>35</v>
      </c>
      <c r="K91" s="374" t="s">
        <v>36</v>
      </c>
      <c r="L91" s="378">
        <v>9</v>
      </c>
      <c r="M91" s="619" t="s">
        <v>638</v>
      </c>
      <c r="N91" s="619" t="s">
        <v>38</v>
      </c>
      <c r="O91" s="36"/>
      <c r="P91" s="20" t="s">
        <v>494</v>
      </c>
      <c r="Q91" s="729"/>
      <c r="R91" s="551"/>
      <c r="S91" s="617"/>
      <c r="T91" s="228"/>
      <c r="U91" s="617"/>
      <c r="V91" s="632" t="s">
        <v>498</v>
      </c>
      <c r="W91" s="731"/>
      <c r="X91" s="617"/>
      <c r="Y91" s="447"/>
      <c r="Z91" s="552"/>
      <c r="AA91" s="550" t="s">
        <v>503</v>
      </c>
      <c r="AB91" s="11"/>
      <c r="AC91" s="924">
        <v>171</v>
      </c>
      <c r="AD91" s="556">
        <v>1500</v>
      </c>
      <c r="AE91" s="550"/>
      <c r="AF91" s="550"/>
      <c r="AG91" s="550" t="s">
        <v>128</v>
      </c>
      <c r="AH91" s="37">
        <v>200</v>
      </c>
      <c r="AI91" s="7"/>
      <c r="AJ91" s="7"/>
      <c r="AK91" s="37"/>
      <c r="AL91" s="7"/>
      <c r="AM91" s="7"/>
      <c r="AN91" s="7"/>
      <c r="AO91" s="411">
        <v>80.5</v>
      </c>
      <c r="AP91" s="39">
        <v>14.5</v>
      </c>
      <c r="AQ91" s="40">
        <v>4.5999999999999996</v>
      </c>
      <c r="AR91" s="41">
        <f t="shared" si="48"/>
        <v>99.6</v>
      </c>
      <c r="AS91" s="42">
        <f t="shared" si="49"/>
        <v>5.5517241379310347</v>
      </c>
      <c r="AT91" s="43">
        <f t="shared" si="50"/>
        <v>25.537931034482757</v>
      </c>
      <c r="AU91" s="44">
        <f t="shared" si="51"/>
        <v>4.2146596858638743</v>
      </c>
      <c r="AV91" s="45">
        <v>72.45</v>
      </c>
      <c r="AW91" s="45">
        <f t="shared" si="52"/>
        <v>90</v>
      </c>
      <c r="AX91" s="46">
        <v>4.0250000000000004</v>
      </c>
      <c r="AY91" s="45">
        <v>5</v>
      </c>
      <c r="AZ91" s="7" t="s">
        <v>121</v>
      </c>
      <c r="BA91" s="47">
        <v>23.2</v>
      </c>
      <c r="BB91" s="48" t="s">
        <v>121</v>
      </c>
      <c r="BC91" s="49">
        <v>0.1</v>
      </c>
      <c r="BD91" s="49"/>
      <c r="BE91" s="7"/>
      <c r="BF91" s="7"/>
      <c r="BG91" s="7"/>
      <c r="BH91" s="7"/>
      <c r="BI91" s="48"/>
      <c r="BJ91" s="7">
        <v>64</v>
      </c>
      <c r="BK91" s="7">
        <v>36</v>
      </c>
      <c r="BL91" s="195">
        <f t="shared" si="71"/>
        <v>1.7777777777777777</v>
      </c>
      <c r="BM91" s="79">
        <v>1.4</v>
      </c>
      <c r="BN91" s="80">
        <f t="shared" si="64"/>
        <v>1.7391304347826086</v>
      </c>
      <c r="BO91" s="7" t="s">
        <v>121</v>
      </c>
      <c r="BP91" s="7">
        <v>46.6</v>
      </c>
      <c r="BQ91" s="48">
        <v>40.200000000000003</v>
      </c>
      <c r="BR91" s="81"/>
      <c r="BS91" s="80">
        <f t="shared" si="63"/>
        <v>71</v>
      </c>
      <c r="BT91" s="49">
        <v>86.5</v>
      </c>
      <c r="BU91" s="49">
        <v>14754</v>
      </c>
      <c r="BV91" s="80">
        <f t="shared" si="65"/>
        <v>13.5</v>
      </c>
      <c r="BW91" s="561">
        <f t="shared" si="72"/>
        <v>14.239000000000001</v>
      </c>
      <c r="BX91" s="49">
        <v>30.8</v>
      </c>
      <c r="BY91" s="84">
        <f t="shared" si="66"/>
        <v>4.4660000000000002</v>
      </c>
      <c r="BZ91" s="49">
        <v>40.200000000000003</v>
      </c>
      <c r="CA91" s="84">
        <f t="shared" si="67"/>
        <v>5.8290000000000006</v>
      </c>
      <c r="CB91" s="49">
        <v>27.2</v>
      </c>
      <c r="CC91" s="84">
        <f t="shared" si="68"/>
        <v>3.944</v>
      </c>
      <c r="CD91" s="49">
        <v>1.7</v>
      </c>
      <c r="CE91" s="7"/>
      <c r="CF91" s="7"/>
      <c r="CG91" s="7"/>
      <c r="CH91" s="7"/>
      <c r="CI91" s="7"/>
      <c r="CJ91" s="7"/>
      <c r="CK91" s="7"/>
      <c r="CL91" s="45">
        <f t="shared" si="53"/>
        <v>0.76616915422885568</v>
      </c>
      <c r="CM91" s="7"/>
      <c r="CN91" s="7"/>
      <c r="CO91" s="618"/>
      <c r="CP91" s="13"/>
      <c r="CQ91" s="13"/>
      <c r="CR91" s="13"/>
      <c r="CS91" s="13"/>
      <c r="CT91" s="13"/>
      <c r="CU91" s="13"/>
      <c r="CV91" s="634"/>
      <c r="CW91" s="36"/>
      <c r="CX91" s="7"/>
      <c r="CY91" s="7"/>
      <c r="CZ91" s="7"/>
      <c r="DA91" s="7" t="s">
        <v>295</v>
      </c>
      <c r="DB91" s="111" t="s">
        <v>295</v>
      </c>
      <c r="DC91" s="251"/>
      <c r="DD91" s="112" t="s">
        <v>296</v>
      </c>
      <c r="DE91" s="11"/>
      <c r="DF91" s="11"/>
      <c r="DG91" s="11"/>
      <c r="DH91" s="11"/>
      <c r="DI91" s="10" t="s">
        <v>297</v>
      </c>
      <c r="DJ91" s="7" t="s">
        <v>128</v>
      </c>
      <c r="DK91" s="9">
        <v>2</v>
      </c>
      <c r="DL91" s="7"/>
      <c r="DM91" s="113"/>
      <c r="DN91" s="7"/>
      <c r="DO91" s="7"/>
      <c r="DP91" s="7"/>
      <c r="DQ91" s="7"/>
      <c r="DR91" s="11" t="s">
        <v>38</v>
      </c>
      <c r="DS91" s="11" t="s">
        <v>38</v>
      </c>
      <c r="DT91" s="11">
        <v>388</v>
      </c>
      <c r="DU91" s="11">
        <v>6.4</v>
      </c>
      <c r="DV91" s="11">
        <v>93.6</v>
      </c>
      <c r="DW91" s="11" t="s">
        <v>38</v>
      </c>
      <c r="DX91" s="11" t="s">
        <v>38</v>
      </c>
      <c r="DY91" s="11" t="s">
        <v>38</v>
      </c>
      <c r="DZ91" s="11" t="s">
        <v>38</v>
      </c>
      <c r="EA91" s="11">
        <v>0</v>
      </c>
      <c r="EB91" s="7"/>
      <c r="EC91" s="114"/>
      <c r="ED91" s="114"/>
      <c r="EE91" s="114"/>
      <c r="EF91" s="7"/>
      <c r="EG91" s="7"/>
      <c r="EH91" s="7"/>
      <c r="EI91" s="7"/>
      <c r="EJ91" s="7"/>
      <c r="EK91" s="115"/>
      <c r="EL91" s="116"/>
      <c r="EM91" s="7"/>
      <c r="EN91" s="116"/>
      <c r="EO91" s="116"/>
      <c r="EP91" s="114"/>
      <c r="EQ91" s="114"/>
      <c r="ER91" s="730">
        <v>10775</v>
      </c>
      <c r="ES91" s="954">
        <v>75</v>
      </c>
      <c r="ET91" s="954"/>
      <c r="EU91" s="954"/>
      <c r="EV91" s="954">
        <v>38220</v>
      </c>
      <c r="EW91" s="954"/>
      <c r="EX91" s="715"/>
      <c r="EY91" s="959">
        <f t="shared" si="69"/>
        <v>0</v>
      </c>
      <c r="EZ91" s="557"/>
      <c r="FA91" s="557"/>
      <c r="FB91" s="557"/>
      <c r="FC91" s="557"/>
      <c r="FD91" s="592"/>
      <c r="FE91" s="592"/>
      <c r="FF91" s="592"/>
      <c r="FG91" s="716"/>
      <c r="FH91" s="975"/>
      <c r="FI91" s="612"/>
      <c r="FJ91" s="616"/>
      <c r="FK91" s="553"/>
      <c r="FL91" s="114"/>
      <c r="FM91" s="7"/>
      <c r="FN91" s="145">
        <f t="shared" si="70"/>
        <v>0.17100000000000001</v>
      </c>
      <c r="FO91" s="114"/>
      <c r="FP91" s="43">
        <v>5.9</v>
      </c>
      <c r="FQ91" s="146">
        <v>0.16</v>
      </c>
      <c r="FR91" s="147"/>
      <c r="FS91" s="148"/>
      <c r="FT91" s="112"/>
      <c r="FU91" s="49"/>
      <c r="FV91" s="112"/>
      <c r="FW91" s="112"/>
      <c r="FX91" s="262"/>
      <c r="FY91" s="152"/>
      <c r="FZ91" s="263"/>
      <c r="GA91" s="408"/>
      <c r="GB91" s="264"/>
      <c r="GC91" s="156"/>
      <c r="GD91" s="156"/>
      <c r="GE91" s="156"/>
      <c r="GF91" s="156"/>
      <c r="GG91" s="156"/>
      <c r="GH91" s="156"/>
      <c r="GI91" s="156"/>
      <c r="GJ91" s="156"/>
      <c r="GK91" s="156"/>
      <c r="GL91" s="156"/>
      <c r="GM91" s="156"/>
      <c r="GN91" s="156"/>
      <c r="GO91" s="156"/>
      <c r="GP91" s="156"/>
      <c r="GQ91" s="156"/>
      <c r="GR91" s="156"/>
      <c r="GS91" s="156"/>
      <c r="GT91" s="156"/>
      <c r="GU91" s="156"/>
      <c r="GV91" s="156"/>
      <c r="GW91" s="156"/>
      <c r="GX91" s="156"/>
      <c r="GY91" s="156"/>
      <c r="GZ91" s="156"/>
      <c r="HA91" s="156"/>
      <c r="HB91" s="156"/>
      <c r="HC91" s="156"/>
      <c r="HD91" s="156"/>
      <c r="HE91" s="156"/>
      <c r="HF91" s="156"/>
      <c r="HG91" s="156"/>
      <c r="HH91" s="156"/>
      <c r="HI91" s="156"/>
      <c r="HJ91" s="156"/>
      <c r="HK91" s="156"/>
      <c r="HL91" s="156"/>
      <c r="HM91" s="156"/>
      <c r="HN91" s="156"/>
      <c r="HO91" s="156"/>
      <c r="HP91" s="156"/>
      <c r="HQ91" s="156"/>
      <c r="HR91" s="156"/>
      <c r="HS91" s="156"/>
      <c r="HT91" s="156"/>
      <c r="HU91" s="156"/>
      <c r="HV91" s="156"/>
      <c r="HW91" s="156"/>
    </row>
    <row r="92" spans="1:231" x14ac:dyDescent="0.3">
      <c r="A92" s="7">
        <v>190</v>
      </c>
      <c r="B92" s="7">
        <f>COUNTIFS($D$3:D92,D92,$F$3:F92,F92)</f>
        <v>1</v>
      </c>
      <c r="C92" s="442">
        <v>10858</v>
      </c>
      <c r="D92" s="443" t="s">
        <v>592</v>
      </c>
      <c r="E92" s="16" t="s">
        <v>593</v>
      </c>
      <c r="F92" s="17">
        <v>6801260719</v>
      </c>
      <c r="G92" s="11">
        <v>51</v>
      </c>
      <c r="H92" s="17" t="s">
        <v>594</v>
      </c>
      <c r="I92" s="469" t="s">
        <v>461</v>
      </c>
      <c r="J92" s="380" t="s">
        <v>35</v>
      </c>
      <c r="K92" s="17" t="s">
        <v>36</v>
      </c>
      <c r="L92" s="11">
        <v>12</v>
      </c>
      <c r="M92" s="17" t="s">
        <v>434</v>
      </c>
      <c r="N92" s="17" t="s">
        <v>38</v>
      </c>
      <c r="O92" s="11"/>
      <c r="P92" s="11" t="s">
        <v>595</v>
      </c>
      <c r="Q92" s="381"/>
      <c r="R92" s="381"/>
      <c r="S92" s="617"/>
      <c r="T92" s="617"/>
      <c r="U92" s="617"/>
      <c r="V92" s="632" t="s">
        <v>602</v>
      </c>
      <c r="W92" s="731"/>
      <c r="X92" s="617"/>
      <c r="Y92" s="447"/>
      <c r="Z92" s="552"/>
      <c r="AA92" s="550" t="s">
        <v>603</v>
      </c>
      <c r="AB92" s="20"/>
      <c r="AC92" s="924">
        <v>1786</v>
      </c>
      <c r="AD92" s="556">
        <v>21440</v>
      </c>
      <c r="AE92" s="550"/>
      <c r="AF92" s="550"/>
      <c r="AG92" s="930" t="s">
        <v>128</v>
      </c>
      <c r="AH92" s="556">
        <v>5000</v>
      </c>
      <c r="AI92" t="s">
        <v>604</v>
      </c>
      <c r="AJ92" s="7"/>
      <c r="AK92" s="37"/>
      <c r="AL92" s="7"/>
      <c r="AM92" s="7"/>
      <c r="AN92" s="7"/>
      <c r="AO92" s="934">
        <v>83.4</v>
      </c>
      <c r="AP92" s="39">
        <v>12.5</v>
      </c>
      <c r="AQ92" s="40">
        <v>1.1000000000000001</v>
      </c>
      <c r="AR92" s="41">
        <f t="shared" si="48"/>
        <v>97</v>
      </c>
      <c r="AS92" s="42">
        <f t="shared" si="49"/>
        <v>6.6720000000000006</v>
      </c>
      <c r="AT92" s="43">
        <f t="shared" si="50"/>
        <v>7.3392000000000008</v>
      </c>
      <c r="AU92" s="44">
        <f t="shared" si="51"/>
        <v>6.132352941176471</v>
      </c>
      <c r="AV92" s="45">
        <v>77.728800000000007</v>
      </c>
      <c r="AW92" s="45">
        <f t="shared" si="52"/>
        <v>93.2</v>
      </c>
      <c r="AX92" s="46">
        <v>1.5012000000000001</v>
      </c>
      <c r="AY92" s="45">
        <v>1.8</v>
      </c>
      <c r="AZ92" s="7" t="s">
        <v>121</v>
      </c>
      <c r="BA92" s="47">
        <v>12.7</v>
      </c>
      <c r="BB92" s="48" t="s">
        <v>121</v>
      </c>
      <c r="BC92" s="49">
        <v>0.01</v>
      </c>
      <c r="BD92" s="49"/>
      <c r="BE92" s="7"/>
      <c r="BF92" s="7"/>
      <c r="BG92" s="7"/>
      <c r="BH92" s="7"/>
      <c r="BI92" s="48"/>
      <c r="BJ92" s="7">
        <v>58.3</v>
      </c>
      <c r="BK92" s="7">
        <v>41.7</v>
      </c>
      <c r="BL92" s="195">
        <f t="shared" si="71"/>
        <v>1.398081534772182</v>
      </c>
      <c r="BM92" s="79">
        <v>0.5</v>
      </c>
      <c r="BN92" s="80">
        <f t="shared" si="64"/>
        <v>0.5995203836930455</v>
      </c>
      <c r="BO92" s="7" t="s">
        <v>121</v>
      </c>
      <c r="BP92" s="7">
        <v>58.3</v>
      </c>
      <c r="BQ92" s="48">
        <v>41.7</v>
      </c>
      <c r="BR92" s="81"/>
      <c r="BS92" s="80">
        <f t="shared" si="63"/>
        <v>71.900000000000006</v>
      </c>
      <c r="BT92" s="49">
        <v>76.7</v>
      </c>
      <c r="BU92" s="49">
        <v>20715</v>
      </c>
      <c r="BV92" s="80">
        <f t="shared" si="65"/>
        <v>23.299999999999997</v>
      </c>
      <c r="BW92" s="80">
        <f t="shared" si="72"/>
        <v>12.2125</v>
      </c>
      <c r="BX92" s="49">
        <v>50.9</v>
      </c>
      <c r="BY92" s="84">
        <f t="shared" si="66"/>
        <v>6.3624999999999998</v>
      </c>
      <c r="BZ92" s="49">
        <v>21</v>
      </c>
      <c r="CA92" s="84">
        <f t="shared" si="67"/>
        <v>2.625</v>
      </c>
      <c r="CB92" s="49">
        <v>25.8</v>
      </c>
      <c r="CC92" s="84">
        <f t="shared" si="68"/>
        <v>3.2250000000000001</v>
      </c>
      <c r="CD92" s="49">
        <v>0.9</v>
      </c>
      <c r="CE92" s="7"/>
      <c r="CF92" s="7"/>
      <c r="CG92" s="7"/>
      <c r="CH92" s="7"/>
      <c r="CI92" s="7"/>
      <c r="CJ92" s="7"/>
      <c r="CK92" s="7"/>
      <c r="CL92" s="45">
        <f t="shared" si="53"/>
        <v>2.4238095238095236</v>
      </c>
      <c r="CM92" s="7"/>
      <c r="CN92" s="7"/>
      <c r="CO92" s="618"/>
      <c r="CP92" s="13"/>
      <c r="CQ92" s="13"/>
      <c r="CR92" s="13"/>
      <c r="CS92" s="13"/>
      <c r="CT92" s="13"/>
      <c r="CU92" s="13"/>
      <c r="CV92" s="634"/>
      <c r="CW92" s="36"/>
      <c r="CX92" s="7"/>
      <c r="CY92" s="7"/>
      <c r="CZ92" s="7"/>
      <c r="DA92" s="7" t="s">
        <v>295</v>
      </c>
      <c r="DB92" s="111" t="s">
        <v>295</v>
      </c>
      <c r="DC92" s="251"/>
      <c r="DD92" s="112" t="s">
        <v>610</v>
      </c>
      <c r="DE92" s="11"/>
      <c r="DF92" s="11"/>
      <c r="DG92" s="11"/>
      <c r="DH92" s="11"/>
      <c r="DI92" s="10" t="s">
        <v>297</v>
      </c>
      <c r="DJ92" s="123" t="s">
        <v>128</v>
      </c>
      <c r="DK92" s="9">
        <v>2</v>
      </c>
      <c r="DL92" s="7"/>
      <c r="DM92" s="49"/>
      <c r="DN92" s="7"/>
      <c r="DO92" s="7"/>
      <c r="DP92" s="7"/>
      <c r="DQ92" s="7"/>
      <c r="DR92" s="11" t="s">
        <v>38</v>
      </c>
      <c r="DS92" s="11" t="s">
        <v>38</v>
      </c>
      <c r="DT92" s="11" t="s">
        <v>38</v>
      </c>
      <c r="DU92" s="11" t="s">
        <v>38</v>
      </c>
      <c r="DV92" s="11" t="s">
        <v>38</v>
      </c>
      <c r="DW92" s="11" t="s">
        <v>38</v>
      </c>
      <c r="DX92" s="11" t="s">
        <v>38</v>
      </c>
      <c r="DY92" s="11" t="s">
        <v>38</v>
      </c>
      <c r="DZ92" s="11" t="s">
        <v>38</v>
      </c>
      <c r="EA92" s="11" t="s">
        <v>38</v>
      </c>
      <c r="EB92" s="7"/>
      <c r="EC92" s="114"/>
      <c r="ED92" s="114"/>
      <c r="EE92" s="114"/>
      <c r="EF92" s="7"/>
      <c r="EG92" s="7"/>
      <c r="EH92" s="7"/>
      <c r="EI92" s="7"/>
      <c r="EJ92" s="7"/>
      <c r="EK92" s="115"/>
      <c r="EL92" s="116"/>
      <c r="EM92" s="7"/>
      <c r="EN92" s="116"/>
      <c r="EO92" s="116"/>
      <c r="EP92" s="557"/>
      <c r="EQ92" s="114"/>
      <c r="ER92" s="461">
        <v>10858</v>
      </c>
      <c r="ES92" s="954">
        <v>75</v>
      </c>
      <c r="ET92" s="954">
        <v>42252</v>
      </c>
      <c r="EU92" s="954">
        <v>4000</v>
      </c>
      <c r="EV92" s="954">
        <v>38220</v>
      </c>
      <c r="EW92" s="954">
        <v>13851</v>
      </c>
      <c r="EX92" s="715">
        <f t="shared" ref="EX92:EX122" si="73">EW92/EU92*EV92/ES92</f>
        <v>1764.6174000000003</v>
      </c>
      <c r="EY92" s="959">
        <f t="shared" si="69"/>
        <v>21175.408800000005</v>
      </c>
      <c r="EZ92" s="557"/>
      <c r="FA92" s="557"/>
      <c r="FB92" s="557"/>
      <c r="FC92" s="557"/>
      <c r="FD92" s="592"/>
      <c r="FE92" s="592"/>
      <c r="FF92" s="592"/>
      <c r="FG92" s="716"/>
      <c r="FH92" s="975"/>
      <c r="FI92" s="612"/>
      <c r="FJ92" s="732"/>
      <c r="FK92" s="553"/>
      <c r="FL92" s="114"/>
      <c r="FM92" s="7"/>
      <c r="FN92" s="145">
        <f t="shared" si="70"/>
        <v>1.786</v>
      </c>
      <c r="FO92" s="114"/>
      <c r="FP92" s="43">
        <f>EW92*100/ET92</f>
        <v>32.781880147685314</v>
      </c>
      <c r="FQ92" s="146">
        <f t="shared" ref="FQ92:FQ132" si="74">EX92/1000</f>
        <v>1.7646174000000003</v>
      </c>
      <c r="FR92" s="147"/>
      <c r="FS92" s="148"/>
      <c r="FT92" s="112"/>
      <c r="FU92" s="49"/>
      <c r="FV92" s="112"/>
      <c r="FW92" s="112"/>
      <c r="FX92" s="262"/>
      <c r="FY92" s="152"/>
      <c r="FZ92" s="263"/>
      <c r="GA92" s="163"/>
      <c r="GB92" s="264"/>
      <c r="GC92" s="156"/>
      <c r="GD92" s="156"/>
      <c r="GE92" s="156"/>
      <c r="GF92" s="156"/>
      <c r="GG92" s="156"/>
      <c r="GH92" s="156"/>
      <c r="GI92" s="156"/>
      <c r="GJ92" s="156"/>
      <c r="GK92" s="156"/>
      <c r="GL92" s="156"/>
      <c r="GM92" s="156"/>
      <c r="GN92" s="156"/>
      <c r="GO92" s="156"/>
      <c r="GP92" s="156"/>
      <c r="GQ92" s="156"/>
      <c r="GR92" s="156"/>
      <c r="GS92" s="156"/>
      <c r="GT92" s="156"/>
      <c r="GU92" s="156"/>
      <c r="GV92" s="156"/>
      <c r="GW92" s="156"/>
      <c r="GX92" s="156"/>
      <c r="GY92" s="156"/>
      <c r="GZ92" s="156"/>
      <c r="HA92" s="156"/>
      <c r="HB92" s="156"/>
      <c r="HC92" s="156"/>
      <c r="HD92" s="156"/>
      <c r="HE92" s="156"/>
      <c r="HF92" s="156"/>
      <c r="HG92" s="156"/>
      <c r="HH92" s="156"/>
      <c r="HI92" s="156"/>
      <c r="HJ92" s="156"/>
      <c r="HK92" s="156"/>
      <c r="HL92" s="156"/>
      <c r="HM92" s="156"/>
      <c r="HN92" s="156"/>
      <c r="HO92" s="156"/>
      <c r="HP92" s="156"/>
      <c r="HQ92" s="156"/>
      <c r="HR92" s="156"/>
      <c r="HS92" s="156"/>
      <c r="HT92" s="156"/>
      <c r="HU92" s="156"/>
      <c r="HV92" s="156"/>
      <c r="HW92" s="156"/>
    </row>
    <row r="93" spans="1:231" x14ac:dyDescent="0.3">
      <c r="A93" s="7">
        <v>221</v>
      </c>
      <c r="B93" s="7">
        <f>COUNTIFS($D$3:D93,D93,$F$3:F93,F93)</f>
        <v>1</v>
      </c>
      <c r="C93" s="442">
        <v>11203</v>
      </c>
      <c r="D93" s="443" t="s">
        <v>648</v>
      </c>
      <c r="E93" s="16" t="s">
        <v>589</v>
      </c>
      <c r="F93" s="16">
        <v>520613102</v>
      </c>
      <c r="G93" s="11">
        <f>LEFT(H93,4)-CONCATENATE(19,LEFT(F93,2))</f>
        <v>67</v>
      </c>
      <c r="H93" s="16" t="s">
        <v>649</v>
      </c>
      <c r="I93" s="54" t="s">
        <v>650</v>
      </c>
      <c r="J93" s="19" t="s">
        <v>35</v>
      </c>
      <c r="K93" s="17" t="s">
        <v>36</v>
      </c>
      <c r="L93" s="20">
        <v>5</v>
      </c>
      <c r="M93" s="16">
        <v>2</v>
      </c>
      <c r="N93" s="16" t="s">
        <v>38</v>
      </c>
      <c r="O93" s="20"/>
      <c r="P93" s="20" t="s">
        <v>39</v>
      </c>
      <c r="Q93" s="169"/>
      <c r="R93" s="169"/>
      <c r="S93" s="228"/>
      <c r="T93" s="339" t="s">
        <v>696</v>
      </c>
      <c r="U93" s="733"/>
      <c r="V93" s="632" t="s">
        <v>697</v>
      </c>
      <c r="W93" s="230"/>
      <c r="X93" s="617"/>
      <c r="Y93" s="447"/>
      <c r="Z93" s="552"/>
      <c r="AA93" s="550" t="s">
        <v>698</v>
      </c>
      <c r="AB93" s="20"/>
      <c r="AC93" s="556">
        <v>404</v>
      </c>
      <c r="AD93" s="556">
        <v>2000</v>
      </c>
      <c r="AE93" s="554"/>
      <c r="AF93" s="554"/>
      <c r="AG93" s="554" t="s">
        <v>128</v>
      </c>
      <c r="AH93" s="37">
        <v>150</v>
      </c>
      <c r="AJ93" s="7"/>
      <c r="AK93" s="37"/>
      <c r="AL93" s="7"/>
      <c r="AM93" s="7"/>
      <c r="AN93" s="7"/>
      <c r="AO93" s="411">
        <v>79.900000000000006</v>
      </c>
      <c r="AP93" s="39">
        <v>12.6</v>
      </c>
      <c r="AQ93" s="40">
        <v>6.24</v>
      </c>
      <c r="AR93" s="41">
        <f t="shared" si="48"/>
        <v>98.74</v>
      </c>
      <c r="AS93" s="42">
        <f t="shared" si="49"/>
        <v>6.3412698412698418</v>
      </c>
      <c r="AT93" s="43">
        <f t="shared" si="50"/>
        <v>39.569523809523815</v>
      </c>
      <c r="AU93" s="44">
        <f t="shared" si="51"/>
        <v>4.2409766454352447</v>
      </c>
      <c r="AV93" s="45">
        <v>73.77167</v>
      </c>
      <c r="AW93" s="45">
        <f t="shared" si="52"/>
        <v>92.33</v>
      </c>
      <c r="AX93" s="46">
        <v>2.1333299999999999</v>
      </c>
      <c r="AY93" s="45">
        <v>2.67</v>
      </c>
      <c r="AZ93" s="7" t="s">
        <v>121</v>
      </c>
      <c r="BA93" s="47">
        <v>59.5</v>
      </c>
      <c r="BB93" s="48" t="s">
        <v>121</v>
      </c>
      <c r="BC93" s="49" t="s">
        <v>121</v>
      </c>
      <c r="BD93" s="49"/>
      <c r="BE93" s="7"/>
      <c r="BF93" s="7"/>
      <c r="BG93" s="7"/>
      <c r="BH93" s="7"/>
      <c r="BI93" s="194">
        <v>2.87</v>
      </c>
      <c r="BJ93" s="7">
        <v>55.1</v>
      </c>
      <c r="BK93" s="7">
        <v>44.9</v>
      </c>
      <c r="BL93" s="195">
        <f t="shared" si="71"/>
        <v>1.2271714922048997</v>
      </c>
      <c r="BM93" s="79">
        <v>0.85</v>
      </c>
      <c r="BN93" s="80">
        <f t="shared" si="64"/>
        <v>1.0638297872340425</v>
      </c>
      <c r="BO93" s="7" t="s">
        <v>121</v>
      </c>
      <c r="BP93" s="7">
        <v>79.400000000000006</v>
      </c>
      <c r="BQ93" s="48">
        <v>61.9</v>
      </c>
      <c r="BR93" s="81"/>
      <c r="BS93" s="80">
        <f t="shared" si="63"/>
        <v>47.4</v>
      </c>
      <c r="BT93" s="49">
        <v>75.2</v>
      </c>
      <c r="BU93" s="49">
        <v>6689</v>
      </c>
      <c r="BV93" s="80">
        <f t="shared" si="65"/>
        <v>24.799999999999997</v>
      </c>
      <c r="BW93" s="561">
        <f t="shared" si="72"/>
        <v>12.373199999999999</v>
      </c>
      <c r="BX93" s="49">
        <v>20.399999999999999</v>
      </c>
      <c r="BY93" s="84">
        <f t="shared" si="66"/>
        <v>2.5703999999999998</v>
      </c>
      <c r="BZ93" s="49">
        <v>27</v>
      </c>
      <c r="CA93" s="84">
        <f t="shared" si="67"/>
        <v>3.4019999999999997</v>
      </c>
      <c r="CB93" s="49">
        <v>50.8</v>
      </c>
      <c r="CC93" s="84">
        <f t="shared" si="68"/>
        <v>6.4007999999999994</v>
      </c>
      <c r="CD93" s="80">
        <v>2.29</v>
      </c>
      <c r="CE93" s="82"/>
      <c r="CF93" s="82"/>
      <c r="CG93" s="82"/>
      <c r="CH93" s="82"/>
      <c r="CI93" s="82"/>
      <c r="CJ93" s="82">
        <v>63.8</v>
      </c>
      <c r="CK93" s="82">
        <v>5224</v>
      </c>
      <c r="CL93" s="45">
        <f t="shared" si="53"/>
        <v>0.75555555555555554</v>
      </c>
      <c r="CM93" s="7"/>
      <c r="CN93" s="7"/>
      <c r="CO93" s="618"/>
      <c r="CP93" s="13"/>
      <c r="CQ93" s="13"/>
      <c r="CR93" s="13"/>
      <c r="CS93" s="13"/>
      <c r="CT93" s="13"/>
      <c r="CU93" s="13"/>
      <c r="CV93" s="634"/>
      <c r="CW93" s="36"/>
      <c r="CX93" s="7"/>
      <c r="CY93" s="7"/>
      <c r="CZ93" s="121">
        <v>3</v>
      </c>
      <c r="DA93" s="7" t="s">
        <v>295</v>
      </c>
      <c r="DB93" s="111" t="s">
        <v>295</v>
      </c>
      <c r="DC93" s="35"/>
      <c r="DD93" s="122" t="s">
        <v>296</v>
      </c>
      <c r="DE93" s="11"/>
      <c r="DF93" s="11"/>
      <c r="DG93" s="11"/>
      <c r="DH93" s="11"/>
      <c r="DI93" s="10" t="s">
        <v>297</v>
      </c>
      <c r="DJ93" t="s">
        <v>128</v>
      </c>
      <c r="DK93" s="9">
        <v>2</v>
      </c>
      <c r="DL93" s="7"/>
      <c r="DM93" s="113" t="s">
        <v>650</v>
      </c>
      <c r="DN93" s="7"/>
      <c r="DO93" s="7"/>
      <c r="DP93" s="7"/>
      <c r="DQ93" s="7"/>
      <c r="DR93" s="11" t="s">
        <v>38</v>
      </c>
      <c r="DS93" s="11" t="s">
        <v>38</v>
      </c>
      <c r="DT93" s="11">
        <v>755</v>
      </c>
      <c r="DU93" s="11">
        <v>22.3</v>
      </c>
      <c r="DV93" s="11">
        <v>77.7</v>
      </c>
      <c r="DW93" s="11" t="s">
        <v>38</v>
      </c>
      <c r="DX93" s="11" t="s">
        <v>38</v>
      </c>
      <c r="DY93" s="11" t="s">
        <v>38</v>
      </c>
      <c r="DZ93" s="11" t="s">
        <v>38</v>
      </c>
      <c r="EA93" s="11">
        <v>0</v>
      </c>
      <c r="EB93" s="7" t="s">
        <v>451</v>
      </c>
      <c r="EC93" s="114"/>
      <c r="ED93" s="114"/>
      <c r="EE93" s="114"/>
      <c r="EF93" s="7">
        <v>10</v>
      </c>
      <c r="EG93" s="7">
        <v>2</v>
      </c>
      <c r="EH93" s="7">
        <v>0</v>
      </c>
      <c r="EI93" s="7" t="s">
        <v>299</v>
      </c>
      <c r="EJ93" s="7" t="s">
        <v>299</v>
      </c>
      <c r="EK93" s="115" t="s">
        <v>299</v>
      </c>
      <c r="EL93" s="116">
        <v>1</v>
      </c>
      <c r="EM93" s="7"/>
      <c r="EN93" s="116">
        <v>3</v>
      </c>
      <c r="EO93" s="116">
        <v>2</v>
      </c>
      <c r="EP93" s="114"/>
      <c r="EQ93" s="114"/>
      <c r="ER93" s="461">
        <v>11203</v>
      </c>
      <c r="ES93" s="954">
        <v>75</v>
      </c>
      <c r="ET93" s="954">
        <v>8953</v>
      </c>
      <c r="EU93" s="954">
        <v>4000</v>
      </c>
      <c r="EV93" s="954">
        <v>38220</v>
      </c>
      <c r="EW93" s="954">
        <v>3105</v>
      </c>
      <c r="EX93" s="715">
        <f t="shared" si="73"/>
        <v>395.577</v>
      </c>
      <c r="EY93" s="959">
        <f t="shared" si="69"/>
        <v>1977.885</v>
      </c>
      <c r="EZ93" s="557"/>
      <c r="FA93" s="557"/>
      <c r="FB93" s="557"/>
      <c r="FC93" s="557"/>
      <c r="FD93" s="592"/>
      <c r="FE93" s="592"/>
      <c r="FF93" s="592"/>
      <c r="FG93" s="716"/>
      <c r="FH93" s="975"/>
      <c r="FI93" s="612"/>
      <c r="FJ93" s="732"/>
      <c r="FK93" s="553"/>
      <c r="FL93" s="114"/>
      <c r="FM93" s="7"/>
      <c r="FN93" s="145">
        <f t="shared" si="70"/>
        <v>0.40400000000000003</v>
      </c>
      <c r="FO93" s="114"/>
      <c r="FP93" s="43">
        <f>EW93*100/ET93</f>
        <v>34.681112476264936</v>
      </c>
      <c r="FQ93" s="146">
        <f t="shared" si="74"/>
        <v>0.39557700000000001</v>
      </c>
      <c r="FR93" s="147"/>
      <c r="FS93" s="148" t="s">
        <v>423</v>
      </c>
      <c r="FT93" s="112" t="s">
        <v>579</v>
      </c>
      <c r="FU93" s="49" t="s">
        <v>423</v>
      </c>
      <c r="FV93" s="112" t="s">
        <v>710</v>
      </c>
      <c r="FW93" s="112" t="s">
        <v>711</v>
      </c>
      <c r="FX93" s="158">
        <v>11203</v>
      </c>
      <c r="FY93" s="159" t="s">
        <v>712</v>
      </c>
      <c r="FZ93" s="350">
        <v>0.58568001000000003</v>
      </c>
      <c r="GA93" s="161">
        <v>4.3226835273735205</v>
      </c>
      <c r="GB93" s="162">
        <v>0.27674999999999861</v>
      </c>
      <c r="GC93" s="163" t="s">
        <v>121</v>
      </c>
      <c r="GD93" s="163" t="s">
        <v>121</v>
      </c>
      <c r="GE93" s="163" t="s">
        <v>121</v>
      </c>
      <c r="GF93" s="167">
        <v>10.5</v>
      </c>
      <c r="GG93" s="167">
        <v>27.6</v>
      </c>
      <c r="GH93" s="163">
        <v>88094</v>
      </c>
      <c r="GI93" s="164">
        <v>1977.885</v>
      </c>
      <c r="GJ93" s="165">
        <f>GF93*GI93/100</f>
        <v>207.67792499999999</v>
      </c>
      <c r="GK93" s="163">
        <v>9.5399999999999991</v>
      </c>
      <c r="GL93" s="163">
        <v>68206</v>
      </c>
      <c r="GM93" s="311">
        <f>GG93-GK93</f>
        <v>18.060000000000002</v>
      </c>
      <c r="GN93" s="163">
        <f>GH93-GL93</f>
        <v>19888</v>
      </c>
      <c r="GO93" s="165">
        <f>GJ93*GG93/100</f>
        <v>57.319107299999999</v>
      </c>
      <c r="GP93" s="165">
        <f>GK93*GJ93/100</f>
        <v>19.812474044999998</v>
      </c>
      <c r="GQ93" s="165">
        <f>GO93-GP93</f>
        <v>37.506633254999997</v>
      </c>
      <c r="GR93" s="166">
        <v>22</v>
      </c>
      <c r="GS93" s="165">
        <f>GO93/GR93</f>
        <v>2.6054139681818183</v>
      </c>
      <c r="GT93" s="165">
        <f>GP93/GR93</f>
        <v>0.90056700204545448</v>
      </c>
      <c r="GU93" s="165">
        <f>GJ93/GR93</f>
        <v>9.4399056818181819</v>
      </c>
      <c r="GV93" s="167"/>
      <c r="GW93" s="167"/>
      <c r="GX93" s="163"/>
      <c r="GY93" s="163"/>
      <c r="GZ93" s="163"/>
      <c r="HA93" s="163"/>
      <c r="HB93" s="163"/>
      <c r="HC93" s="163"/>
      <c r="HD93" s="163"/>
      <c r="HE93" s="163"/>
      <c r="HF93" s="163"/>
      <c r="HG93" s="163"/>
      <c r="HH93" s="163"/>
      <c r="HI93" s="167"/>
      <c r="HJ93" s="163"/>
      <c r="HK93" s="163"/>
      <c r="HL93" s="163"/>
      <c r="HM93" s="163"/>
      <c r="HN93" s="163"/>
      <c r="HO93" s="163"/>
      <c r="HP93" s="163"/>
      <c r="HQ93" s="163"/>
      <c r="HR93" s="163"/>
      <c r="HS93" s="163"/>
      <c r="HT93" s="163"/>
      <c r="HU93" s="163"/>
      <c r="HV93" s="163"/>
      <c r="HW93" s="163"/>
    </row>
    <row r="94" spans="1:231" x14ac:dyDescent="0.3">
      <c r="A94" s="7">
        <v>231</v>
      </c>
      <c r="B94" s="7">
        <f>COUNTIFS($D$3:D94,D94,$F$3:F94,F94)</f>
        <v>1</v>
      </c>
      <c r="C94" s="14">
        <v>11386</v>
      </c>
      <c r="D94" s="328" t="s">
        <v>766</v>
      </c>
      <c r="E94" s="17" t="s">
        <v>564</v>
      </c>
      <c r="F94" s="17">
        <v>530222198</v>
      </c>
      <c r="G94" s="11">
        <f>LEFT(H94,4)-CONCATENATE(19,LEFT(F94,2))</f>
        <v>66</v>
      </c>
      <c r="H94" s="17" t="s">
        <v>767</v>
      </c>
      <c r="I94" s="469" t="s">
        <v>768</v>
      </c>
      <c r="J94" s="380" t="s">
        <v>35</v>
      </c>
      <c r="K94" s="537" t="s">
        <v>36</v>
      </c>
      <c r="L94" s="11">
        <v>6</v>
      </c>
      <c r="M94" s="17" t="s">
        <v>618</v>
      </c>
      <c r="N94" s="17" t="s">
        <v>38</v>
      </c>
      <c r="O94" s="11"/>
      <c r="P94" s="11" t="s">
        <v>769</v>
      </c>
      <c r="Q94" s="381"/>
      <c r="R94" s="381"/>
      <c r="S94" s="998"/>
      <c r="T94" s="339" t="s">
        <v>771</v>
      </c>
      <c r="U94" s="339"/>
      <c r="V94" s="229" t="s">
        <v>697</v>
      </c>
      <c r="W94" s="229"/>
      <c r="X94" s="617"/>
      <c r="Y94" s="180"/>
      <c r="Z94" s="695" t="s">
        <v>127</v>
      </c>
      <c r="AA94" s="452" t="s">
        <v>120</v>
      </c>
      <c r="AB94" s="11"/>
      <c r="AC94" s="670">
        <v>509</v>
      </c>
      <c r="AD94" s="670">
        <v>3000</v>
      </c>
      <c r="AE94" s="671"/>
      <c r="AF94" s="671"/>
      <c r="AG94" s="671" t="s">
        <v>128</v>
      </c>
      <c r="AH94" s="37">
        <v>250</v>
      </c>
      <c r="AJ94" s="7"/>
      <c r="AK94" s="37"/>
      <c r="AL94" s="7"/>
      <c r="AM94" s="7"/>
      <c r="AN94" s="7"/>
      <c r="AO94" s="411">
        <v>75.7</v>
      </c>
      <c r="AP94" s="39">
        <v>15.7</v>
      </c>
      <c r="AQ94" s="40">
        <v>6.86</v>
      </c>
      <c r="AR94" s="41">
        <f t="shared" si="48"/>
        <v>98.26</v>
      </c>
      <c r="AS94" s="42">
        <f t="shared" si="49"/>
        <v>4.8216560509554141</v>
      </c>
      <c r="AT94" s="43">
        <f t="shared" si="50"/>
        <v>33.076560509554142</v>
      </c>
      <c r="AU94" s="44">
        <f t="shared" si="51"/>
        <v>3.3554964539007095</v>
      </c>
      <c r="AV94" s="45">
        <v>69.765119999999996</v>
      </c>
      <c r="AW94" s="45">
        <f t="shared" si="52"/>
        <v>92.16</v>
      </c>
      <c r="AX94" s="46">
        <v>2.14988</v>
      </c>
      <c r="AY94" s="45">
        <v>2.84</v>
      </c>
      <c r="AZ94" s="7" t="s">
        <v>121</v>
      </c>
      <c r="BA94" s="47">
        <v>43.1</v>
      </c>
      <c r="BB94" s="48" t="s">
        <v>121</v>
      </c>
      <c r="BC94" s="49" t="s">
        <v>121</v>
      </c>
      <c r="BD94" s="49"/>
      <c r="BE94" s="7"/>
      <c r="BF94" s="7"/>
      <c r="BG94" s="7"/>
      <c r="BH94" s="7"/>
      <c r="BI94" s="194">
        <v>4.25</v>
      </c>
      <c r="BJ94" s="7">
        <v>40.9</v>
      </c>
      <c r="BK94" s="7">
        <v>59.1</v>
      </c>
      <c r="BL94" s="195">
        <f t="shared" si="71"/>
        <v>0.69204737732656507</v>
      </c>
      <c r="BM94" s="79">
        <v>1.42</v>
      </c>
      <c r="BN94" s="80">
        <f t="shared" si="64"/>
        <v>1.8758256274768823</v>
      </c>
      <c r="BO94" s="7" t="s">
        <v>121</v>
      </c>
      <c r="BP94" s="7">
        <v>97.2</v>
      </c>
      <c r="BQ94" s="48">
        <v>68.400000000000006</v>
      </c>
      <c r="BR94" s="81"/>
      <c r="BS94" s="80">
        <f t="shared" si="63"/>
        <v>27.4</v>
      </c>
      <c r="BT94" s="49">
        <v>73.5</v>
      </c>
      <c r="BU94" s="49">
        <v>9218</v>
      </c>
      <c r="BV94" s="80">
        <f t="shared" si="65"/>
        <v>26.5</v>
      </c>
      <c r="BW94" s="561">
        <f t="shared" si="72"/>
        <v>15.3232</v>
      </c>
      <c r="BX94" s="49">
        <v>9.1999999999999993</v>
      </c>
      <c r="BY94" s="84">
        <f t="shared" si="66"/>
        <v>1.4443999999999997</v>
      </c>
      <c r="BZ94" s="49">
        <v>18.2</v>
      </c>
      <c r="CA94" s="84">
        <f t="shared" si="67"/>
        <v>2.8573999999999997</v>
      </c>
      <c r="CB94" s="49">
        <v>70.2</v>
      </c>
      <c r="CC94" s="84">
        <f t="shared" si="68"/>
        <v>11.021400000000002</v>
      </c>
      <c r="CD94" s="80">
        <v>2.79</v>
      </c>
      <c r="CE94" s="82"/>
      <c r="CF94" s="82"/>
      <c r="CG94" s="82"/>
      <c r="CH94" s="82"/>
      <c r="CI94" s="82"/>
      <c r="CJ94" s="82">
        <v>63.9</v>
      </c>
      <c r="CK94" s="82">
        <v>6200</v>
      </c>
      <c r="CL94" s="45">
        <f t="shared" si="53"/>
        <v>0.50549450549450547</v>
      </c>
      <c r="CM94" s="7"/>
      <c r="CN94" s="7"/>
      <c r="CO94" s="618"/>
      <c r="CP94" s="13"/>
      <c r="CQ94" s="13"/>
      <c r="CR94" s="13"/>
      <c r="CS94" s="13"/>
      <c r="CT94" s="13"/>
      <c r="CU94" s="13"/>
      <c r="CV94" s="634"/>
      <c r="CW94" s="36"/>
      <c r="CX94" s="7"/>
      <c r="CY94" s="7"/>
      <c r="CZ94" s="121">
        <v>3</v>
      </c>
      <c r="DA94" s="7" t="s">
        <v>295</v>
      </c>
      <c r="DB94" s="111" t="s">
        <v>295</v>
      </c>
      <c r="DC94" s="35"/>
      <c r="DD94" s="122" t="s">
        <v>706</v>
      </c>
      <c r="DE94" s="11"/>
      <c r="DF94" s="11"/>
      <c r="DG94" s="11"/>
      <c r="DH94" s="11"/>
      <c r="DI94" s="10" t="s">
        <v>297</v>
      </c>
      <c r="DJ94" t="s">
        <v>128</v>
      </c>
      <c r="DK94" s="9">
        <v>2</v>
      </c>
      <c r="DL94" s="7"/>
      <c r="DM94" s="113" t="s">
        <v>775</v>
      </c>
      <c r="DN94" s="7"/>
      <c r="DO94" s="7"/>
      <c r="DP94" s="7"/>
      <c r="DQ94" s="7"/>
      <c r="DR94" s="11" t="s">
        <v>38</v>
      </c>
      <c r="DS94" s="11" t="s">
        <v>38</v>
      </c>
      <c r="DT94" s="11">
        <v>700</v>
      </c>
      <c r="DU94" s="11">
        <v>17.600000000000001</v>
      </c>
      <c r="DV94" s="11">
        <v>82.4</v>
      </c>
      <c r="DW94" s="11" t="s">
        <v>38</v>
      </c>
      <c r="DX94" s="11" t="s">
        <v>38</v>
      </c>
      <c r="DY94" s="11" t="s">
        <v>38</v>
      </c>
      <c r="DZ94" s="11" t="s">
        <v>38</v>
      </c>
      <c r="EA94" s="11">
        <v>0</v>
      </c>
      <c r="EB94" s="7" t="s">
        <v>451</v>
      </c>
      <c r="EC94" s="114"/>
      <c r="ED94" s="114"/>
      <c r="EE94" s="114"/>
      <c r="EF94" s="7">
        <v>40</v>
      </c>
      <c r="EG94" s="7">
        <v>3</v>
      </c>
      <c r="EH94" s="7">
        <v>1</v>
      </c>
      <c r="EI94" s="7">
        <v>186</v>
      </c>
      <c r="EJ94" s="7">
        <v>102</v>
      </c>
      <c r="EK94" s="115">
        <f>EJ94/(EI94*EI94*0.01*0.01)</f>
        <v>29.483177245924384</v>
      </c>
      <c r="EL94" s="116">
        <v>2</v>
      </c>
      <c r="EM94" s="7"/>
      <c r="EN94" s="116">
        <v>2</v>
      </c>
      <c r="EO94" s="116">
        <v>2</v>
      </c>
      <c r="EP94" s="114"/>
      <c r="EQ94" s="114"/>
      <c r="ER94" s="485">
        <v>11386</v>
      </c>
      <c r="ES94" s="696">
        <v>75</v>
      </c>
      <c r="ET94" s="696">
        <v>19568</v>
      </c>
      <c r="EU94" s="696">
        <v>4000</v>
      </c>
      <c r="EV94" s="696">
        <v>38220</v>
      </c>
      <c r="EW94" s="697">
        <v>3810</v>
      </c>
      <c r="EX94" s="698">
        <f t="shared" si="73"/>
        <v>485.39400000000006</v>
      </c>
      <c r="EY94" s="436">
        <f t="shared" si="69"/>
        <v>2912.3640000000005</v>
      </c>
      <c r="EZ94" s="577"/>
      <c r="FA94" s="577"/>
      <c r="FB94" s="577"/>
      <c r="FC94" s="577"/>
      <c r="FD94" s="699"/>
      <c r="FE94" s="460"/>
      <c r="FF94" s="460"/>
      <c r="FG94" s="700"/>
      <c r="FH94" s="612"/>
      <c r="FI94" s="612"/>
      <c r="FJ94" s="616"/>
      <c r="FK94" s="677"/>
      <c r="FL94" s="114"/>
      <c r="FM94" s="7"/>
      <c r="FN94" s="145">
        <f t="shared" si="70"/>
        <v>0.50900000000000001</v>
      </c>
      <c r="FO94" s="114"/>
      <c r="FP94" s="43">
        <f>EW94*100/ET94</f>
        <v>19.47056418642682</v>
      </c>
      <c r="FQ94" s="146">
        <f t="shared" si="74"/>
        <v>0.48539400000000005</v>
      </c>
      <c r="FR94" s="147"/>
      <c r="FS94" s="148" t="s">
        <v>423</v>
      </c>
      <c r="FT94" s="149" t="s">
        <v>747</v>
      </c>
      <c r="FU94" s="150" t="s">
        <v>423</v>
      </c>
      <c r="FV94" s="149" t="s">
        <v>710</v>
      </c>
      <c r="FW94" s="149" t="s">
        <v>778</v>
      </c>
      <c r="FX94" s="158">
        <v>11386</v>
      </c>
      <c r="FY94" s="159" t="s">
        <v>712</v>
      </c>
      <c r="FZ94" s="350">
        <v>0.44321009</v>
      </c>
      <c r="GA94" s="772">
        <v>0.8904612452399201</v>
      </c>
      <c r="GB94" s="162">
        <v>0.23812926000000015</v>
      </c>
      <c r="GC94" s="163" t="s">
        <v>121</v>
      </c>
      <c r="GD94" s="163" t="s">
        <v>121</v>
      </c>
      <c r="GE94" s="163" t="s">
        <v>121</v>
      </c>
      <c r="GF94" s="163" t="s">
        <v>121</v>
      </c>
      <c r="GG94" s="163" t="s">
        <v>121</v>
      </c>
      <c r="GH94" s="163" t="s">
        <v>121</v>
      </c>
      <c r="GI94" s="164">
        <v>2912.3640000000005</v>
      </c>
      <c r="GJ94" s="165">
        <f>HW94*GI94/100</f>
        <v>372.78259200000008</v>
      </c>
      <c r="GK94" s="163"/>
      <c r="GL94" s="163"/>
      <c r="GM94" s="163"/>
      <c r="GN94" s="163"/>
      <c r="GO94" s="163"/>
      <c r="GP94" s="163"/>
      <c r="GQ94" s="163"/>
      <c r="GR94" s="166">
        <v>6</v>
      </c>
      <c r="GS94" s="167"/>
      <c r="GT94" s="167"/>
      <c r="GU94" s="163"/>
      <c r="GV94" s="167">
        <v>14.1</v>
      </c>
      <c r="GW94" s="167">
        <v>92.1</v>
      </c>
      <c r="GX94" s="163">
        <v>3742</v>
      </c>
      <c r="GY94" s="163">
        <v>3.81</v>
      </c>
      <c r="GZ94" s="163">
        <v>17005</v>
      </c>
      <c r="HA94" s="163">
        <v>71.8</v>
      </c>
      <c r="HB94" s="163">
        <v>7656</v>
      </c>
      <c r="HC94" s="163">
        <v>3.16</v>
      </c>
      <c r="HD94" s="163">
        <v>30894</v>
      </c>
      <c r="HE94" s="163">
        <v>96.1</v>
      </c>
      <c r="HF94" s="163">
        <v>4266</v>
      </c>
      <c r="HG94" s="163">
        <v>92.1</v>
      </c>
      <c r="HH94" s="163">
        <v>13126</v>
      </c>
      <c r="HI94" s="167">
        <v>72.8</v>
      </c>
      <c r="HJ94" s="163">
        <v>9.32</v>
      </c>
      <c r="HK94" s="163"/>
      <c r="HL94" s="163"/>
      <c r="HM94" s="163"/>
      <c r="HN94" s="163"/>
      <c r="HO94" s="163"/>
      <c r="HP94" s="163"/>
      <c r="HQ94" s="163"/>
      <c r="HR94" s="163"/>
      <c r="HS94" s="163"/>
      <c r="HT94" s="163"/>
      <c r="HU94" s="163"/>
      <c r="HV94" s="163"/>
      <c r="HW94" s="163">
        <v>12.8</v>
      </c>
    </row>
    <row r="95" spans="1:231" x14ac:dyDescent="0.3">
      <c r="A95" s="7">
        <v>233</v>
      </c>
      <c r="B95" s="7">
        <f>COUNTIFS($D$3:D95,D95,$F$3:F95,F95)</f>
        <v>1</v>
      </c>
      <c r="C95" s="442">
        <v>11388</v>
      </c>
      <c r="D95" s="443" t="s">
        <v>1522</v>
      </c>
      <c r="E95" s="16" t="s">
        <v>1523</v>
      </c>
      <c r="F95" s="16">
        <v>6110180791</v>
      </c>
      <c r="G95" s="11">
        <f>LEFT(H95,4)-CONCATENATE(19,LEFT(F95,2))</f>
        <v>58</v>
      </c>
      <c r="H95" s="16" t="s">
        <v>767</v>
      </c>
      <c r="I95" s="54" t="s">
        <v>1524</v>
      </c>
      <c r="J95" s="19" t="s">
        <v>35</v>
      </c>
      <c r="K95" s="16" t="s">
        <v>36</v>
      </c>
      <c r="L95" s="20">
        <v>7</v>
      </c>
      <c r="M95" s="16" t="s">
        <v>618</v>
      </c>
      <c r="N95" s="16" t="s">
        <v>38</v>
      </c>
      <c r="O95" s="20"/>
      <c r="P95" s="20" t="s">
        <v>769</v>
      </c>
      <c r="Q95" s="169"/>
      <c r="R95" s="169"/>
      <c r="S95" s="228"/>
      <c r="T95" s="339" t="s">
        <v>771</v>
      </c>
      <c r="U95" s="339"/>
      <c r="V95" s="229" t="s">
        <v>697</v>
      </c>
      <c r="W95" s="230"/>
      <c r="X95" s="228"/>
      <c r="Y95" s="180"/>
      <c r="Z95" s="54" t="s">
        <v>127</v>
      </c>
      <c r="AA95" s="20" t="s">
        <v>120</v>
      </c>
      <c r="AB95" s="11"/>
      <c r="AC95" s="670">
        <v>492</v>
      </c>
      <c r="AD95" s="670">
        <v>3400</v>
      </c>
      <c r="AE95" s="671"/>
      <c r="AF95" s="671"/>
      <c r="AG95" s="671" t="s">
        <v>128</v>
      </c>
      <c r="AH95" s="37">
        <v>250</v>
      </c>
      <c r="AJ95" s="7"/>
      <c r="AK95" s="37"/>
      <c r="AL95" s="7"/>
      <c r="AM95" s="7"/>
      <c r="AN95" s="7"/>
      <c r="AO95" s="411">
        <v>61.3</v>
      </c>
      <c r="AP95" s="39">
        <v>24.7</v>
      </c>
      <c r="AQ95" s="40">
        <v>11.4</v>
      </c>
      <c r="AR95" s="41">
        <f t="shared" si="48"/>
        <v>97.4</v>
      </c>
      <c r="AS95" s="42">
        <f t="shared" si="49"/>
        <v>2.4817813765182186</v>
      </c>
      <c r="AT95" s="43">
        <f t="shared" si="50"/>
        <v>28.292307692307695</v>
      </c>
      <c r="AU95" s="44">
        <f t="shared" si="51"/>
        <v>1.6980609418282546</v>
      </c>
      <c r="AV95" s="45">
        <v>56.279529999999994</v>
      </c>
      <c r="AW95" s="45">
        <f t="shared" si="52"/>
        <v>91.81</v>
      </c>
      <c r="AX95" s="46">
        <v>1.95547</v>
      </c>
      <c r="AY95" s="45">
        <v>3.19</v>
      </c>
      <c r="AZ95" s="7" t="s">
        <v>121</v>
      </c>
      <c r="BA95" s="47">
        <v>41.9</v>
      </c>
      <c r="BB95" s="48" t="s">
        <v>121</v>
      </c>
      <c r="BC95" s="49" t="s">
        <v>121</v>
      </c>
      <c r="BD95" s="49"/>
      <c r="BE95" s="7"/>
      <c r="BF95" s="7"/>
      <c r="BG95" s="7"/>
      <c r="BH95" s="7"/>
      <c r="BI95" s="194">
        <v>2.4</v>
      </c>
      <c r="BJ95" s="7">
        <v>36.299999999999997</v>
      </c>
      <c r="BK95" s="7">
        <v>63.7</v>
      </c>
      <c r="BL95" s="195">
        <f t="shared" si="71"/>
        <v>0.56985871271585553</v>
      </c>
      <c r="BM95" s="79">
        <v>1.26</v>
      </c>
      <c r="BN95" s="80">
        <f t="shared" si="64"/>
        <v>2.0554649265905383</v>
      </c>
      <c r="BO95" s="7" t="s">
        <v>121</v>
      </c>
      <c r="BP95" s="7">
        <v>94.4</v>
      </c>
      <c r="BQ95" s="48">
        <v>78.099999999999994</v>
      </c>
      <c r="BR95" s="81"/>
      <c r="BS95" s="80">
        <f t="shared" si="63"/>
        <v>57.400000000000006</v>
      </c>
      <c r="BT95" s="49">
        <v>87.4</v>
      </c>
      <c r="BU95" s="49">
        <v>10626</v>
      </c>
      <c r="BV95" s="80">
        <f t="shared" si="65"/>
        <v>12.599999999999994</v>
      </c>
      <c r="BW95" s="561">
        <f t="shared" si="72"/>
        <v>24.354199999999999</v>
      </c>
      <c r="BX95" s="49">
        <v>21.2</v>
      </c>
      <c r="BY95" s="84">
        <f t="shared" si="66"/>
        <v>5.2363999999999997</v>
      </c>
      <c r="BZ95" s="49">
        <v>36.200000000000003</v>
      </c>
      <c r="CA95" s="84">
        <f t="shared" si="67"/>
        <v>8.9414000000000016</v>
      </c>
      <c r="CB95" s="49">
        <v>41.2</v>
      </c>
      <c r="CC95" s="84">
        <f t="shared" si="68"/>
        <v>10.176399999999999</v>
      </c>
      <c r="CD95" s="80">
        <v>0.71</v>
      </c>
      <c r="CE95" s="82"/>
      <c r="CF95" s="82"/>
      <c r="CG95" s="82"/>
      <c r="CH95" s="82"/>
      <c r="CI95" s="82"/>
      <c r="CJ95" s="82">
        <v>82.1</v>
      </c>
      <c r="CK95" s="82">
        <v>6957</v>
      </c>
      <c r="CL95" s="45">
        <f t="shared" si="53"/>
        <v>0.58563535911602205</v>
      </c>
      <c r="CM95" s="7"/>
      <c r="CN95" s="7"/>
      <c r="CO95" s="618"/>
      <c r="CP95" s="13"/>
      <c r="CQ95" s="13"/>
      <c r="CR95" s="13"/>
      <c r="CS95" s="13"/>
      <c r="CT95" s="13"/>
      <c r="CU95" s="13"/>
      <c r="CV95" s="634"/>
      <c r="CW95" s="36"/>
      <c r="CX95" s="7"/>
      <c r="CY95" s="7"/>
      <c r="CZ95" s="121">
        <v>3</v>
      </c>
      <c r="DA95" s="7" t="s">
        <v>884</v>
      </c>
      <c r="DB95" s="111" t="s">
        <v>295</v>
      </c>
      <c r="DC95" s="35"/>
      <c r="DD95" s="122" t="s">
        <v>811</v>
      </c>
      <c r="DE95" s="11"/>
      <c r="DF95" s="11"/>
      <c r="DG95" s="11"/>
      <c r="DH95" s="11"/>
      <c r="DI95" s="10" t="s">
        <v>297</v>
      </c>
      <c r="DJ95" t="s">
        <v>128</v>
      </c>
      <c r="DK95" s="9">
        <v>2</v>
      </c>
      <c r="DL95" s="7"/>
      <c r="DM95" s="113" t="s">
        <v>511</v>
      </c>
      <c r="DN95" s="7"/>
      <c r="DO95" s="7"/>
      <c r="DP95" s="7"/>
      <c r="DQ95" s="7"/>
      <c r="DR95" s="11" t="s">
        <v>38</v>
      </c>
      <c r="DS95" s="11" t="s">
        <v>38</v>
      </c>
      <c r="DT95" s="11">
        <v>138</v>
      </c>
      <c r="DU95" s="11">
        <v>30.4</v>
      </c>
      <c r="DV95" s="11">
        <v>69.599999999999994</v>
      </c>
      <c r="DW95" s="11" t="s">
        <v>38</v>
      </c>
      <c r="DX95" s="11" t="s">
        <v>38</v>
      </c>
      <c r="DY95" s="11" t="s">
        <v>38</v>
      </c>
      <c r="DZ95" s="11" t="s">
        <v>38</v>
      </c>
      <c r="EA95" s="11">
        <v>0</v>
      </c>
      <c r="EB95" s="7" t="s">
        <v>451</v>
      </c>
      <c r="EC95" s="114"/>
      <c r="ED95" s="114"/>
      <c r="EE95" s="114"/>
      <c r="EF95" s="7">
        <v>40</v>
      </c>
      <c r="EG95" s="7">
        <v>3</v>
      </c>
      <c r="EH95" s="7">
        <v>1</v>
      </c>
      <c r="EI95" s="7">
        <v>181</v>
      </c>
      <c r="EJ95" s="7">
        <v>109</v>
      </c>
      <c r="EK95" s="115">
        <f>EJ95/(EI95*EI95*0.01*0.01)</f>
        <v>33.271267665822165</v>
      </c>
      <c r="EL95" s="116">
        <v>2</v>
      </c>
      <c r="EM95" s="7"/>
      <c r="EN95" s="116">
        <v>3</v>
      </c>
      <c r="EO95" s="116">
        <v>2</v>
      </c>
      <c r="EP95" s="114"/>
      <c r="EQ95" s="114"/>
      <c r="ER95" s="461">
        <v>11388</v>
      </c>
      <c r="ES95" s="954">
        <v>75</v>
      </c>
      <c r="ET95" s="954">
        <v>11436</v>
      </c>
      <c r="EU95" s="954">
        <v>4000</v>
      </c>
      <c r="EV95" s="954">
        <v>38220</v>
      </c>
      <c r="EW95" s="954">
        <v>3658</v>
      </c>
      <c r="EX95" s="715">
        <f t="shared" si="73"/>
        <v>466.0292</v>
      </c>
      <c r="EY95" s="959">
        <f t="shared" si="69"/>
        <v>3262.2044000000001</v>
      </c>
      <c r="EZ95" s="557"/>
      <c r="FA95" s="557"/>
      <c r="FB95" s="557"/>
      <c r="FC95" s="557"/>
      <c r="FD95" s="592"/>
      <c r="FE95" s="592"/>
      <c r="FF95" s="592"/>
      <c r="FG95" s="716"/>
      <c r="FH95" s="975"/>
      <c r="FI95" s="612"/>
      <c r="FJ95" s="616"/>
      <c r="FK95" s="553"/>
      <c r="FL95" s="114"/>
      <c r="FM95" s="7"/>
      <c r="FN95" s="145">
        <f t="shared" si="70"/>
        <v>0.49199999999999999</v>
      </c>
      <c r="FO95" s="114"/>
      <c r="FP95" s="43">
        <f>EW95*100/ET95</f>
        <v>31.9867086393844</v>
      </c>
      <c r="FQ95" s="146">
        <f t="shared" si="74"/>
        <v>0.46602919999999998</v>
      </c>
      <c r="FR95" s="147"/>
      <c r="FS95" s="148" t="s">
        <v>423</v>
      </c>
      <c r="FT95" s="112" t="s">
        <v>1525</v>
      </c>
      <c r="FU95" s="49" t="s">
        <v>423</v>
      </c>
      <c r="FV95" s="112" t="s">
        <v>1526</v>
      </c>
      <c r="FW95" s="112" t="s">
        <v>711</v>
      </c>
      <c r="FX95" s="158">
        <v>11388</v>
      </c>
      <c r="FY95" s="159" t="s">
        <v>712</v>
      </c>
      <c r="FZ95" s="350">
        <v>0.37121569759999995</v>
      </c>
      <c r="GA95" s="161">
        <v>0.51531718948377003</v>
      </c>
      <c r="GB95" s="162">
        <v>0.23812926000000015</v>
      </c>
      <c r="GC95" s="163" t="s">
        <v>121</v>
      </c>
      <c r="GD95" s="163" t="s">
        <v>121</v>
      </c>
      <c r="GE95" s="163" t="s">
        <v>121</v>
      </c>
      <c r="GF95" s="163" t="s">
        <v>121</v>
      </c>
      <c r="GG95" s="163" t="s">
        <v>121</v>
      </c>
      <c r="GH95" s="163" t="s">
        <v>121</v>
      </c>
      <c r="GI95" s="164">
        <v>3262.2044000000001</v>
      </c>
      <c r="GJ95" s="165">
        <f>HW95*GI95/100</f>
        <v>476.28184240000002</v>
      </c>
      <c r="GK95" s="163"/>
      <c r="GL95" s="163"/>
      <c r="GM95" s="163"/>
      <c r="GN95" s="163"/>
      <c r="GO95" s="163"/>
      <c r="GP95" s="163"/>
      <c r="GQ95" s="163"/>
      <c r="GR95" s="166">
        <v>5</v>
      </c>
      <c r="GS95" s="167"/>
      <c r="GT95" s="167"/>
      <c r="GU95" s="1077"/>
      <c r="GV95" s="167">
        <v>18.399999999999999</v>
      </c>
      <c r="GW95" s="167">
        <v>93.3</v>
      </c>
      <c r="GX95" s="163">
        <v>3564</v>
      </c>
      <c r="GY95" s="163">
        <v>1.39</v>
      </c>
      <c r="GZ95" s="163">
        <v>5121</v>
      </c>
      <c r="HA95" s="163">
        <v>75.7</v>
      </c>
      <c r="HB95" s="163">
        <v>7314</v>
      </c>
      <c r="HC95" s="163">
        <v>1.54</v>
      </c>
      <c r="HD95" s="163">
        <v>15568</v>
      </c>
      <c r="HE95" s="163">
        <v>96.4</v>
      </c>
      <c r="HF95" s="163">
        <v>4411</v>
      </c>
      <c r="HG95" s="163">
        <v>94</v>
      </c>
      <c r="HH95" s="163">
        <v>13047</v>
      </c>
      <c r="HI95" s="167">
        <v>66.5</v>
      </c>
      <c r="HJ95" s="163">
        <v>8.66</v>
      </c>
      <c r="HK95" s="163"/>
      <c r="HL95" s="163"/>
      <c r="HM95" s="163"/>
      <c r="HN95" s="163"/>
      <c r="HO95" s="163"/>
      <c r="HP95" s="163"/>
      <c r="HQ95" s="163"/>
      <c r="HR95" s="163"/>
      <c r="HS95" s="163"/>
      <c r="HT95" s="163"/>
      <c r="HU95" s="163"/>
      <c r="HV95" s="163"/>
      <c r="HW95" s="163">
        <v>14.6</v>
      </c>
    </row>
    <row r="96" spans="1:231" x14ac:dyDescent="0.3">
      <c r="A96" s="7">
        <v>234</v>
      </c>
      <c r="B96" s="7">
        <f>COUNTIFS($D$3:D96,D96,$F$3:F96,F96)</f>
        <v>1</v>
      </c>
      <c r="C96" s="14">
        <v>11389</v>
      </c>
      <c r="D96" s="328" t="s">
        <v>1474</v>
      </c>
      <c r="E96" s="17" t="s">
        <v>1475</v>
      </c>
      <c r="F96" s="17">
        <v>5604051112</v>
      </c>
      <c r="G96" s="11">
        <f>LEFT(H96,4)-CONCATENATE(19,LEFT(F96,2))</f>
        <v>63</v>
      </c>
      <c r="H96" s="17" t="s">
        <v>767</v>
      </c>
      <c r="I96" s="469" t="s">
        <v>1476</v>
      </c>
      <c r="J96" s="380" t="s">
        <v>35</v>
      </c>
      <c r="K96" s="17" t="s">
        <v>36</v>
      </c>
      <c r="L96" s="11">
        <v>6</v>
      </c>
      <c r="M96" s="17" t="s">
        <v>37</v>
      </c>
      <c r="N96" s="17" t="s">
        <v>38</v>
      </c>
      <c r="O96" s="11"/>
      <c r="P96" s="11" t="s">
        <v>769</v>
      </c>
      <c r="Q96" s="381"/>
      <c r="R96" s="381"/>
      <c r="S96" s="617"/>
      <c r="T96" s="733" t="s">
        <v>771</v>
      </c>
      <c r="U96" s="733"/>
      <c r="V96" s="632" t="s">
        <v>697</v>
      </c>
      <c r="W96" s="632"/>
      <c r="X96" s="617"/>
      <c r="Y96" s="447"/>
      <c r="Z96" s="455"/>
      <c r="AA96" s="11" t="s">
        <v>120</v>
      </c>
      <c r="AB96" s="11"/>
      <c r="AC96" s="449">
        <v>99</v>
      </c>
      <c r="AD96" s="449">
        <v>594</v>
      </c>
      <c r="AE96" s="156"/>
      <c r="AF96" s="156"/>
      <c r="AG96" s="156" t="s">
        <v>444</v>
      </c>
      <c r="AH96" s="37">
        <v>100</v>
      </c>
      <c r="AJ96" s="7"/>
      <c r="AK96" s="37"/>
      <c r="AL96" s="7"/>
      <c r="AM96" s="7"/>
      <c r="AN96" s="7"/>
      <c r="AO96" s="411">
        <v>63.3</v>
      </c>
      <c r="AP96" s="39">
        <v>32.4</v>
      </c>
      <c r="AQ96" s="40">
        <v>2.87</v>
      </c>
      <c r="AR96" s="41">
        <f t="shared" si="48"/>
        <v>98.57</v>
      </c>
      <c r="AS96" s="42">
        <f t="shared" si="49"/>
        <v>1.9537037037037037</v>
      </c>
      <c r="AT96" s="43">
        <f t="shared" si="50"/>
        <v>5.6071296296296298</v>
      </c>
      <c r="AU96" s="44">
        <f t="shared" si="51"/>
        <v>1.7947263963708535</v>
      </c>
      <c r="AV96" s="45">
        <v>56.273699999999998</v>
      </c>
      <c r="AW96" s="45">
        <f t="shared" si="52"/>
        <v>88.9</v>
      </c>
      <c r="AX96" s="46">
        <v>3.8612999999999995</v>
      </c>
      <c r="AY96" s="45">
        <v>6.1</v>
      </c>
      <c r="AZ96" s="7" t="s">
        <v>121</v>
      </c>
      <c r="BA96" s="47">
        <v>43.9</v>
      </c>
      <c r="BB96" s="48" t="s">
        <v>121</v>
      </c>
      <c r="BC96" s="49" t="s">
        <v>121</v>
      </c>
      <c r="BD96" s="49"/>
      <c r="BE96" s="7"/>
      <c r="BF96" s="7"/>
      <c r="BG96" s="7"/>
      <c r="BH96" s="7"/>
      <c r="BI96" s="194">
        <v>5.51</v>
      </c>
      <c r="BJ96" s="7">
        <v>53.3</v>
      </c>
      <c r="BK96" s="7">
        <v>46.7</v>
      </c>
      <c r="BL96" s="195">
        <f t="shared" si="71"/>
        <v>1.1413276231263383</v>
      </c>
      <c r="BM96" s="79">
        <v>1.54</v>
      </c>
      <c r="BN96" s="80">
        <f t="shared" si="64"/>
        <v>2.4328593996840442</v>
      </c>
      <c r="BO96" s="7" t="s">
        <v>121</v>
      </c>
      <c r="BP96" s="7">
        <v>93.1</v>
      </c>
      <c r="BQ96" s="48">
        <v>71</v>
      </c>
      <c r="BR96" s="81"/>
      <c r="BS96" s="80">
        <f t="shared" si="63"/>
        <v>16.8</v>
      </c>
      <c r="BT96" s="49">
        <v>73.3</v>
      </c>
      <c r="BU96" s="49">
        <v>8045</v>
      </c>
      <c r="BV96" s="80">
        <f t="shared" si="65"/>
        <v>26.700000000000003</v>
      </c>
      <c r="BW96" s="80">
        <f t="shared" si="72"/>
        <v>31.914000000000001</v>
      </c>
      <c r="BX96" s="49">
        <v>9.1</v>
      </c>
      <c r="BY96" s="84">
        <f t="shared" si="66"/>
        <v>2.9483999999999999</v>
      </c>
      <c r="BZ96" s="49">
        <v>7.7</v>
      </c>
      <c r="CA96" s="84">
        <f t="shared" si="67"/>
        <v>2.4947999999999997</v>
      </c>
      <c r="CB96" s="49">
        <v>81.7</v>
      </c>
      <c r="CC96" s="84">
        <f t="shared" si="68"/>
        <v>26.470800000000001</v>
      </c>
      <c r="CD96" s="80">
        <v>4.8</v>
      </c>
      <c r="CE96" s="82"/>
      <c r="CF96" s="82"/>
      <c r="CG96" s="82"/>
      <c r="CH96" s="82"/>
      <c r="CI96" s="82"/>
      <c r="CJ96" s="82">
        <v>51.7</v>
      </c>
      <c r="CK96" s="82">
        <v>5093</v>
      </c>
      <c r="CL96" s="45">
        <f t="shared" si="53"/>
        <v>1.1818181818181817</v>
      </c>
      <c r="CM96" s="7"/>
      <c r="CN96" s="7"/>
      <c r="CO96" s="618"/>
      <c r="CP96" s="13"/>
      <c r="CQ96" s="13"/>
      <c r="CR96" s="13"/>
      <c r="CS96" s="13"/>
      <c r="CT96" s="13"/>
      <c r="CU96" s="13"/>
      <c r="CV96" s="634"/>
      <c r="CW96" s="36"/>
      <c r="CX96" s="7"/>
      <c r="CY96" s="7"/>
      <c r="CZ96" s="7"/>
      <c r="DA96" s="7" t="s">
        <v>884</v>
      </c>
      <c r="DB96" s="111" t="s">
        <v>295</v>
      </c>
      <c r="DC96" s="35"/>
      <c r="DD96" s="122" t="s">
        <v>811</v>
      </c>
      <c r="DE96" s="11"/>
      <c r="DF96" s="11"/>
      <c r="DG96" s="11"/>
      <c r="DH96" s="11"/>
      <c r="DI96" s="10" t="s">
        <v>297</v>
      </c>
      <c r="DJ96" t="s">
        <v>444</v>
      </c>
      <c r="DK96" s="9">
        <v>2</v>
      </c>
      <c r="DL96" s="7"/>
      <c r="DM96" s="7"/>
      <c r="DN96" s="7"/>
      <c r="DO96" s="7"/>
      <c r="DP96" s="7"/>
      <c r="DQ96" s="7"/>
      <c r="DR96" s="11" t="s">
        <v>38</v>
      </c>
      <c r="DS96" s="11" t="s">
        <v>38</v>
      </c>
      <c r="DT96" s="11">
        <v>184</v>
      </c>
      <c r="DU96" s="11">
        <v>8.6999999999999993</v>
      </c>
      <c r="DV96" s="11">
        <v>91.3</v>
      </c>
      <c r="DW96" s="11" t="s">
        <v>38</v>
      </c>
      <c r="DX96" s="11" t="s">
        <v>38</v>
      </c>
      <c r="DY96" s="11" t="s">
        <v>38</v>
      </c>
      <c r="DZ96" s="11" t="s">
        <v>38</v>
      </c>
      <c r="EA96" s="11">
        <v>0</v>
      </c>
      <c r="EB96" s="7" t="s">
        <v>451</v>
      </c>
      <c r="EC96" s="114"/>
      <c r="ED96" s="114"/>
      <c r="EE96" s="114"/>
      <c r="EF96" s="114"/>
      <c r="EG96" s="114"/>
      <c r="EH96" s="114"/>
      <c r="EI96" s="114"/>
      <c r="EJ96" s="114"/>
      <c r="EK96" s="114"/>
      <c r="EL96" s="114"/>
      <c r="EM96" s="114"/>
      <c r="EN96" s="114"/>
      <c r="EO96" s="114"/>
      <c r="EP96" s="114"/>
      <c r="EQ96" s="114"/>
      <c r="ER96" s="485">
        <v>11389</v>
      </c>
      <c r="ES96" s="486">
        <v>75</v>
      </c>
      <c r="ET96" s="486">
        <v>2867</v>
      </c>
      <c r="EU96" s="486">
        <v>4000</v>
      </c>
      <c r="EV96" s="486">
        <v>38220</v>
      </c>
      <c r="EW96" s="487">
        <v>776</v>
      </c>
      <c r="EX96" s="488">
        <f t="shared" si="73"/>
        <v>98.862400000000008</v>
      </c>
      <c r="EY96" s="489">
        <f t="shared" si="69"/>
        <v>593.17440000000011</v>
      </c>
      <c r="EZ96" s="598"/>
      <c r="FA96" s="55"/>
      <c r="FB96" s="55"/>
      <c r="FC96" s="55"/>
      <c r="FD96" s="608"/>
      <c r="FE96" s="609"/>
      <c r="FF96" s="609"/>
      <c r="FG96" s="610"/>
      <c r="FH96" s="615"/>
      <c r="FI96" s="612"/>
      <c r="FJ96" s="616"/>
      <c r="FK96" s="514"/>
      <c r="FL96" s="114"/>
      <c r="FM96" s="7"/>
      <c r="FN96" s="145">
        <f t="shared" si="70"/>
        <v>9.9000000000000005E-2</v>
      </c>
      <c r="FO96" s="114"/>
      <c r="FP96" s="43">
        <f>EW96*100/ET96</f>
        <v>27.066620160446458</v>
      </c>
      <c r="FQ96" s="146">
        <f t="shared" si="74"/>
        <v>9.8862400000000003E-2</v>
      </c>
      <c r="FR96" s="147"/>
      <c r="FS96" s="114"/>
      <c r="FT96" s="114"/>
      <c r="FU96" s="114"/>
      <c r="FV96" s="114"/>
      <c r="FW96" s="114"/>
      <c r="FX96" s="55"/>
      <c r="FY96" s="152"/>
      <c r="FZ96" s="213"/>
      <c r="GA96" s="20"/>
      <c r="GB96" s="215"/>
      <c r="GC96" s="156"/>
      <c r="GD96" s="156"/>
      <c r="GE96" s="156"/>
      <c r="GF96" s="156"/>
      <c r="GG96" s="156"/>
      <c r="GH96" s="156"/>
      <c r="GI96" s="156"/>
      <c r="GJ96" s="156"/>
      <c r="GK96" s="156"/>
      <c r="GL96" s="156"/>
      <c r="GM96" s="156"/>
      <c r="GN96" s="156"/>
      <c r="GO96" s="156"/>
      <c r="GP96" s="156"/>
      <c r="GQ96" s="156"/>
      <c r="GR96" s="156"/>
      <c r="GS96" s="156"/>
      <c r="GT96" s="156"/>
      <c r="GU96" s="156"/>
      <c r="GV96" s="156"/>
      <c r="GW96" s="156"/>
      <c r="GX96" s="156"/>
      <c r="GY96" s="156"/>
      <c r="GZ96" s="156"/>
      <c r="HA96" s="156"/>
      <c r="HB96" s="156"/>
      <c r="HC96" s="156"/>
      <c r="HD96" s="156"/>
      <c r="HE96" s="156"/>
      <c r="HF96" s="156"/>
      <c r="HG96" s="156"/>
      <c r="HH96" s="156"/>
      <c r="HI96" s="156"/>
      <c r="HJ96" s="156"/>
      <c r="HK96" s="156"/>
      <c r="HL96" s="156"/>
      <c r="HM96" s="156"/>
      <c r="HN96" s="156"/>
      <c r="HO96" s="156"/>
      <c r="HP96" s="156"/>
      <c r="HQ96" s="156"/>
      <c r="HR96" s="156"/>
      <c r="HS96" s="156"/>
      <c r="HT96" s="156"/>
      <c r="HU96" s="156"/>
      <c r="HV96" s="156"/>
      <c r="HW96" s="156"/>
    </row>
    <row r="97" spans="1:231" x14ac:dyDescent="0.3">
      <c r="A97" s="7">
        <v>256</v>
      </c>
      <c r="B97" s="7">
        <f>COUNTIFS($D$3:D97,D97,$F$3:F97,F97)</f>
        <v>1</v>
      </c>
      <c r="C97" s="14">
        <v>11509</v>
      </c>
      <c r="D97" s="328" t="s">
        <v>1420</v>
      </c>
      <c r="E97" s="17" t="s">
        <v>853</v>
      </c>
      <c r="F97" s="17">
        <v>6055160364</v>
      </c>
      <c r="G97" s="11">
        <v>59</v>
      </c>
      <c r="H97" s="17" t="s">
        <v>1421</v>
      </c>
      <c r="I97" s="469" t="s">
        <v>1422</v>
      </c>
      <c r="J97" s="445" t="s">
        <v>839</v>
      </c>
      <c r="K97" s="17" t="s">
        <v>36</v>
      </c>
      <c r="L97" s="11">
        <v>1</v>
      </c>
      <c r="M97" s="17">
        <v>10</v>
      </c>
      <c r="N97" s="17" t="s">
        <v>475</v>
      </c>
      <c r="O97" s="11"/>
      <c r="P97" s="11" t="s">
        <v>654</v>
      </c>
      <c r="Q97" s="381"/>
      <c r="R97" s="381"/>
      <c r="S97" s="617"/>
      <c r="T97" s="733" t="s">
        <v>1423</v>
      </c>
      <c r="U97" s="733"/>
      <c r="V97" s="632" t="s">
        <v>119</v>
      </c>
      <c r="W97" s="632"/>
      <c r="X97" s="617"/>
      <c r="Y97" s="447"/>
      <c r="Z97" s="469"/>
      <c r="AA97" s="11" t="s">
        <v>698</v>
      </c>
      <c r="AB97" s="11"/>
      <c r="AC97" s="449">
        <v>462</v>
      </c>
      <c r="AD97" s="449">
        <v>462</v>
      </c>
      <c r="AE97" s="156"/>
      <c r="AF97" s="156"/>
      <c r="AG97" s="156" t="s">
        <v>605</v>
      </c>
      <c r="AH97" s="37">
        <v>100</v>
      </c>
      <c r="AJ97" s="7"/>
      <c r="AK97" s="37"/>
      <c r="AL97" s="7"/>
      <c r="AM97" s="7"/>
      <c r="AN97" s="7"/>
      <c r="AO97" s="934">
        <v>66.400000000000006</v>
      </c>
      <c r="AP97" s="39">
        <v>9.4</v>
      </c>
      <c r="AQ97" s="40">
        <v>22.7</v>
      </c>
      <c r="AR97" s="41">
        <f t="shared" si="48"/>
        <v>98.500000000000014</v>
      </c>
      <c r="AS97" s="42">
        <f t="shared" si="49"/>
        <v>7.0638297872340425</v>
      </c>
      <c r="AT97" s="43">
        <f t="shared" si="50"/>
        <v>160.34893617021277</v>
      </c>
      <c r="AU97" s="44">
        <f t="shared" si="51"/>
        <v>2.0685358255451716</v>
      </c>
      <c r="AV97" s="45">
        <v>53.916800000000002</v>
      </c>
      <c r="AW97" s="45">
        <f t="shared" si="52"/>
        <v>81.2</v>
      </c>
      <c r="AX97" s="227">
        <v>9.1632000000000016</v>
      </c>
      <c r="AY97" s="45">
        <v>13.8</v>
      </c>
      <c r="AZ97" s="7" t="s">
        <v>121</v>
      </c>
      <c r="BA97" s="47">
        <v>6.5</v>
      </c>
      <c r="BB97" s="48" t="s">
        <v>121</v>
      </c>
      <c r="BC97" s="49">
        <v>1.3</v>
      </c>
      <c r="BD97" s="49"/>
      <c r="BE97" s="7"/>
      <c r="BF97" s="7"/>
      <c r="BG97" s="7"/>
      <c r="BH97" s="7"/>
      <c r="BI97" s="194">
        <v>1.02</v>
      </c>
      <c r="BJ97" s="7">
        <v>77.099999999999994</v>
      </c>
      <c r="BK97" s="7">
        <v>22.9</v>
      </c>
      <c r="BL97" s="78">
        <f t="shared" si="71"/>
        <v>3.3668122270742358</v>
      </c>
      <c r="BM97" s="79">
        <v>1.2</v>
      </c>
      <c r="BN97" s="80">
        <f t="shared" si="64"/>
        <v>1.8072289156626504</v>
      </c>
      <c r="BO97" s="7" t="s">
        <v>121</v>
      </c>
      <c r="BP97" s="7">
        <v>10.4</v>
      </c>
      <c r="BQ97" s="48">
        <v>22.1</v>
      </c>
      <c r="BR97" s="81"/>
      <c r="BS97" s="80">
        <f t="shared" si="63"/>
        <v>68.2</v>
      </c>
      <c r="BT97" s="49">
        <v>84.9</v>
      </c>
      <c r="BU97" s="49">
        <v>12553</v>
      </c>
      <c r="BV97" s="80">
        <f t="shared" si="65"/>
        <v>15.099999999999994</v>
      </c>
      <c r="BW97" s="346">
        <f t="shared" si="72"/>
        <v>9.1649999999999991</v>
      </c>
      <c r="BX97" s="49">
        <v>5.6</v>
      </c>
      <c r="BY97" s="84">
        <f t="shared" si="66"/>
        <v>0.52639999999999998</v>
      </c>
      <c r="BZ97" s="49">
        <v>62.6</v>
      </c>
      <c r="CA97" s="84">
        <f t="shared" si="67"/>
        <v>5.8844000000000003</v>
      </c>
      <c r="CB97" s="49">
        <v>29.3</v>
      </c>
      <c r="CC97" s="84">
        <f t="shared" si="68"/>
        <v>2.7542</v>
      </c>
      <c r="CD97" s="80">
        <v>1.2</v>
      </c>
      <c r="CE97" s="82">
        <v>85.8</v>
      </c>
      <c r="CF97" s="82">
        <v>6966</v>
      </c>
      <c r="CG97" s="82">
        <v>90</v>
      </c>
      <c r="CH97" s="82">
        <v>6205</v>
      </c>
      <c r="CI97" s="82">
        <v>62.4</v>
      </c>
      <c r="CJ97" s="82">
        <v>82.4</v>
      </c>
      <c r="CK97" s="82">
        <v>5909</v>
      </c>
      <c r="CL97" s="45">
        <f t="shared" si="53"/>
        <v>8.9456869009584661E-2</v>
      </c>
      <c r="CM97" s="7"/>
      <c r="CN97" s="7"/>
      <c r="CO97" s="618"/>
      <c r="CP97" s="13"/>
      <c r="CQ97" s="13"/>
      <c r="CR97" s="13"/>
      <c r="CS97" s="13"/>
      <c r="CT97" s="13"/>
      <c r="CU97" s="13"/>
      <c r="CV97" s="634"/>
      <c r="CW97" s="36"/>
      <c r="CX97" s="7"/>
      <c r="CY97" s="7"/>
      <c r="CZ97" s="121">
        <v>4</v>
      </c>
      <c r="DA97" s="7" t="s">
        <v>18</v>
      </c>
      <c r="DB97" s="111" t="s">
        <v>18</v>
      </c>
      <c r="DC97" s="35"/>
      <c r="DD97" s="122"/>
      <c r="DE97" s="11"/>
      <c r="DF97" s="11"/>
      <c r="DG97" s="11"/>
      <c r="DH97" s="11"/>
      <c r="DI97" s="10" t="s">
        <v>294</v>
      </c>
      <c r="DJ97" t="s">
        <v>605</v>
      </c>
      <c r="DK97" s="9">
        <v>1</v>
      </c>
      <c r="DL97" s="7"/>
      <c r="DM97" s="7"/>
      <c r="DN97" s="7"/>
      <c r="DO97" s="7"/>
      <c r="DP97" s="7"/>
      <c r="DQ97" s="7"/>
      <c r="DR97" s="11">
        <v>133.4</v>
      </c>
      <c r="DS97" s="11" t="s">
        <v>38</v>
      </c>
      <c r="DT97" s="11">
        <v>513</v>
      </c>
      <c r="DU97" s="11">
        <v>40.200000000000003</v>
      </c>
      <c r="DV97" s="11">
        <v>59.8</v>
      </c>
      <c r="DW97" s="11" t="s">
        <v>38</v>
      </c>
      <c r="DX97" s="11" t="s">
        <v>38</v>
      </c>
      <c r="DY97" s="11" t="s">
        <v>38</v>
      </c>
      <c r="DZ97" s="11" t="s">
        <v>38</v>
      </c>
      <c r="EA97" s="11" t="s">
        <v>1424</v>
      </c>
      <c r="EB97" s="7"/>
      <c r="EC97" s="116"/>
      <c r="ED97" s="125"/>
      <c r="EE97" s="125"/>
      <c r="EF97" s="7"/>
      <c r="EG97" s="7"/>
      <c r="EH97" s="7"/>
      <c r="EI97" s="7"/>
      <c r="EJ97" s="7"/>
      <c r="EK97" s="116">
        <v>22</v>
      </c>
      <c r="EL97" s="116">
        <v>0</v>
      </c>
      <c r="EM97" s="7"/>
      <c r="EN97" s="116">
        <v>0</v>
      </c>
      <c r="EO97" s="116">
        <v>0</v>
      </c>
      <c r="EP97" s="557"/>
      <c r="EQ97" s="114"/>
      <c r="ER97" s="485">
        <v>11509</v>
      </c>
      <c r="ES97" s="486">
        <v>75</v>
      </c>
      <c r="ET97" s="486">
        <v>1263728</v>
      </c>
      <c r="EU97" s="486">
        <v>4000</v>
      </c>
      <c r="EV97" s="486">
        <v>38220</v>
      </c>
      <c r="EW97" s="487">
        <v>3744</v>
      </c>
      <c r="EX97" s="488">
        <f t="shared" si="73"/>
        <v>476.98560000000009</v>
      </c>
      <c r="EY97" s="489">
        <f t="shared" si="69"/>
        <v>476.98560000000009</v>
      </c>
      <c r="EZ97" s="598"/>
      <c r="FA97" s="55"/>
      <c r="FB97" s="55"/>
      <c r="FC97" s="55"/>
      <c r="FD97" s="608"/>
      <c r="FE97" s="609"/>
      <c r="FF97" s="609"/>
      <c r="FG97" s="610"/>
      <c r="FH97" s="615"/>
      <c r="FI97" s="612"/>
      <c r="FJ97" s="616"/>
      <c r="FK97" s="514"/>
      <c r="FL97" s="114"/>
      <c r="FM97" s="7"/>
      <c r="FN97" s="145">
        <f t="shared" si="70"/>
        <v>0.46200000000000002</v>
      </c>
      <c r="FO97" s="114"/>
      <c r="FP97" s="157"/>
      <c r="FQ97" s="146">
        <f t="shared" si="74"/>
        <v>0.47698560000000007</v>
      </c>
      <c r="FR97" s="147"/>
      <c r="FS97" s="114"/>
      <c r="FT97" s="114"/>
      <c r="FU97" s="114"/>
      <c r="FV97" s="114"/>
      <c r="FW97" s="114"/>
      <c r="FX97" s="55"/>
      <c r="FY97" s="152"/>
      <c r="FZ97" s="213"/>
      <c r="GA97" s="11"/>
      <c r="GB97" s="215"/>
      <c r="GC97" s="156"/>
      <c r="GD97" s="156"/>
      <c r="GE97" s="156"/>
      <c r="GF97" s="156"/>
      <c r="GG97" s="156"/>
      <c r="GH97" s="156"/>
      <c r="GI97" s="156"/>
      <c r="GJ97" s="156"/>
      <c r="GK97" s="156"/>
      <c r="GL97" s="156"/>
      <c r="GM97" s="156"/>
      <c r="GN97" s="156"/>
      <c r="GO97" s="156"/>
      <c r="GP97" s="156"/>
      <c r="GQ97" s="156"/>
      <c r="GR97" s="156"/>
      <c r="GS97" s="156"/>
      <c r="GT97" s="156"/>
      <c r="GU97" s="156"/>
      <c r="GV97" s="156"/>
      <c r="GW97" s="156"/>
      <c r="GX97" s="156"/>
      <c r="GY97" s="156"/>
      <c r="GZ97" s="156"/>
      <c r="HA97" s="156"/>
      <c r="HB97" s="156"/>
      <c r="HC97" s="156"/>
      <c r="HD97" s="156"/>
      <c r="HE97" s="156"/>
      <c r="HF97" s="156"/>
      <c r="HG97" s="156"/>
      <c r="HH97" s="156"/>
      <c r="HI97" s="156"/>
      <c r="HJ97" s="156"/>
      <c r="HK97" s="156"/>
      <c r="HL97" s="156"/>
      <c r="HM97" s="156"/>
      <c r="HN97" s="156"/>
      <c r="HO97" s="156"/>
      <c r="HP97" s="156"/>
      <c r="HQ97" s="156"/>
      <c r="HR97" s="156"/>
      <c r="HS97" s="156"/>
      <c r="HT97" s="156"/>
      <c r="HU97" s="156"/>
      <c r="HV97" s="156"/>
      <c r="HW97" s="156"/>
    </row>
    <row r="98" spans="1:231" x14ac:dyDescent="0.3">
      <c r="A98" s="7">
        <v>270</v>
      </c>
      <c r="B98" s="7">
        <f>COUNTIFS($D$3:D98,D98,$F$3:F98,F98)</f>
        <v>1</v>
      </c>
      <c r="C98" s="14">
        <v>11645</v>
      </c>
      <c r="D98" s="328" t="s">
        <v>791</v>
      </c>
      <c r="E98" s="17" t="s">
        <v>792</v>
      </c>
      <c r="F98" s="17">
        <v>436121429</v>
      </c>
      <c r="G98" s="11">
        <f t="shared" ref="G98:G106" si="75">LEFT(H98,4)-CONCATENATE(IF(LEFT(F98, 2)&lt;MID(H98, 3, 4), 20, 19),LEFT(F98,2))</f>
        <v>76</v>
      </c>
      <c r="H98" s="17" t="s">
        <v>652</v>
      </c>
      <c r="I98" s="469" t="s">
        <v>786</v>
      </c>
      <c r="J98" s="445" t="s">
        <v>553</v>
      </c>
      <c r="K98" s="17" t="s">
        <v>36</v>
      </c>
      <c r="L98" s="11">
        <v>5</v>
      </c>
      <c r="M98" s="17">
        <v>10</v>
      </c>
      <c r="N98" s="17" t="s">
        <v>38</v>
      </c>
      <c r="O98" s="11"/>
      <c r="P98" s="11" t="s">
        <v>654</v>
      </c>
      <c r="Q98" s="381"/>
      <c r="R98" s="381"/>
      <c r="S98" s="17"/>
      <c r="T98" s="471" t="s">
        <v>441</v>
      </c>
      <c r="U98" s="471"/>
      <c r="V98" s="478" t="s">
        <v>699</v>
      </c>
      <c r="W98" s="479"/>
      <c r="X98" s="478"/>
      <c r="Y98" s="478"/>
      <c r="Z98" s="469"/>
      <c r="AA98" s="11" t="s">
        <v>443</v>
      </c>
      <c r="AB98" s="11"/>
      <c r="AC98" s="449">
        <v>135</v>
      </c>
      <c r="AD98" s="449">
        <v>677</v>
      </c>
      <c r="AE98" s="156"/>
      <c r="AF98" s="156"/>
      <c r="AG98" s="156" t="s">
        <v>807</v>
      </c>
      <c r="AH98" s="37">
        <v>50</v>
      </c>
      <c r="AJ98" s="7"/>
      <c r="AK98" s="37"/>
      <c r="AL98" s="7"/>
      <c r="AM98" s="7"/>
      <c r="AN98" s="7"/>
      <c r="AO98" s="934">
        <v>75</v>
      </c>
      <c r="AP98" s="39">
        <v>10</v>
      </c>
      <c r="AQ98" s="40">
        <v>12.9</v>
      </c>
      <c r="AR98" s="41">
        <f t="shared" si="48"/>
        <v>97.9</v>
      </c>
      <c r="AS98" s="42">
        <f t="shared" si="49"/>
        <v>7.5</v>
      </c>
      <c r="AT98" s="43">
        <f t="shared" si="50"/>
        <v>96.75</v>
      </c>
      <c r="AU98" s="44">
        <f t="shared" si="51"/>
        <v>3.2751091703056772</v>
      </c>
      <c r="AV98" s="45">
        <v>64.650000000000006</v>
      </c>
      <c r="AW98" s="45">
        <f t="shared" si="52"/>
        <v>86.2</v>
      </c>
      <c r="AX98" s="46">
        <v>6.6</v>
      </c>
      <c r="AY98" s="45">
        <v>8.8000000000000007</v>
      </c>
      <c r="AZ98" s="7" t="s">
        <v>121</v>
      </c>
      <c r="BA98" s="47">
        <v>14.5</v>
      </c>
      <c r="BB98" s="48" t="s">
        <v>121</v>
      </c>
      <c r="BC98" s="80">
        <v>5.4</v>
      </c>
      <c r="BD98" s="80"/>
      <c r="BE98" s="45"/>
      <c r="BF98" s="45"/>
      <c r="BG98" s="45"/>
      <c r="BH98" s="45"/>
      <c r="BI98" s="194">
        <v>0.37</v>
      </c>
      <c r="BJ98" s="45">
        <v>69.900000000000006</v>
      </c>
      <c r="BK98" s="7">
        <v>30.1</v>
      </c>
      <c r="BL98" s="195">
        <f t="shared" si="71"/>
        <v>2.3222591362126246</v>
      </c>
      <c r="BM98" s="79">
        <v>2.5</v>
      </c>
      <c r="BN98" s="80">
        <f t="shared" si="64"/>
        <v>3.3333333333333335</v>
      </c>
      <c r="BO98" s="7" t="s">
        <v>121</v>
      </c>
      <c r="BP98" s="7">
        <v>36.9</v>
      </c>
      <c r="BQ98" s="48">
        <v>45</v>
      </c>
      <c r="BR98" s="81"/>
      <c r="BS98" s="80">
        <f t="shared" si="63"/>
        <v>48</v>
      </c>
      <c r="BT98" s="49">
        <v>79.2</v>
      </c>
      <c r="BU98" s="49">
        <v>4438</v>
      </c>
      <c r="BV98" s="80">
        <f t="shared" si="65"/>
        <v>20.799999999999997</v>
      </c>
      <c r="BW98" s="80">
        <f t="shared" si="72"/>
        <v>9.84</v>
      </c>
      <c r="BX98" s="49">
        <v>4.9000000000000004</v>
      </c>
      <c r="BY98" s="84">
        <f t="shared" si="66"/>
        <v>0.49</v>
      </c>
      <c r="BZ98" s="49">
        <v>43.1</v>
      </c>
      <c r="CA98" s="84">
        <f t="shared" si="67"/>
        <v>4.3099999999999996</v>
      </c>
      <c r="CB98" s="49">
        <v>50.4</v>
      </c>
      <c r="CC98" s="84">
        <f t="shared" si="68"/>
        <v>5.04</v>
      </c>
      <c r="CD98" s="80">
        <v>2</v>
      </c>
      <c r="CE98" s="82">
        <v>89.9</v>
      </c>
      <c r="CF98" s="82">
        <v>6534</v>
      </c>
      <c r="CG98" s="82">
        <v>86.3</v>
      </c>
      <c r="CH98" s="82">
        <v>4026</v>
      </c>
      <c r="CI98" s="82">
        <v>68.7</v>
      </c>
      <c r="CJ98" s="82">
        <v>78.7</v>
      </c>
      <c r="CK98" s="82">
        <v>3929</v>
      </c>
      <c r="CL98" s="45">
        <f t="shared" si="53"/>
        <v>0.11368909512761022</v>
      </c>
      <c r="CM98" s="7"/>
      <c r="CN98" s="7"/>
      <c r="CO98" s="618"/>
      <c r="CP98" s="13"/>
      <c r="CQ98" s="13"/>
      <c r="CR98" s="13"/>
      <c r="CS98" s="13"/>
      <c r="CT98" s="13"/>
      <c r="CU98" s="13"/>
      <c r="CV98" s="634"/>
      <c r="CW98" s="36"/>
      <c r="CX98" s="7"/>
      <c r="CY98" s="7"/>
      <c r="CZ98" s="121">
        <v>4</v>
      </c>
      <c r="DA98" s="7" t="s">
        <v>18</v>
      </c>
      <c r="DB98" s="111" t="s">
        <v>18</v>
      </c>
      <c r="DC98" s="201"/>
      <c r="DD98" s="122"/>
      <c r="DE98" s="11"/>
      <c r="DF98" s="11"/>
      <c r="DG98" s="11"/>
      <c r="DH98" s="11"/>
      <c r="DI98" s="10" t="s">
        <v>294</v>
      </c>
      <c r="DJ98" t="s">
        <v>807</v>
      </c>
      <c r="DK98" s="9">
        <v>1</v>
      </c>
      <c r="DL98" s="7"/>
      <c r="DM98" s="7"/>
      <c r="DN98" s="7"/>
      <c r="DO98" s="7"/>
      <c r="DP98" s="7"/>
      <c r="DQ98" s="7"/>
      <c r="DR98" s="11">
        <v>13.3</v>
      </c>
      <c r="DS98" s="11">
        <v>9.5</v>
      </c>
      <c r="DT98" s="11">
        <v>693</v>
      </c>
      <c r="DU98" s="11">
        <v>12</v>
      </c>
      <c r="DV98" s="11">
        <v>88</v>
      </c>
      <c r="DW98" s="11" t="s">
        <v>38</v>
      </c>
      <c r="DX98" s="11" t="s">
        <v>38</v>
      </c>
      <c r="DY98" s="11" t="s">
        <v>38</v>
      </c>
      <c r="DZ98" s="11" t="s">
        <v>38</v>
      </c>
      <c r="EA98" s="11">
        <v>0</v>
      </c>
      <c r="EB98" s="7" t="s">
        <v>451</v>
      </c>
      <c r="EC98" s="116"/>
      <c r="ED98" s="125"/>
      <c r="EE98" s="125"/>
      <c r="EF98" s="7"/>
      <c r="EG98" s="7">
        <v>3</v>
      </c>
      <c r="EH98" s="7"/>
      <c r="EI98" s="7"/>
      <c r="EJ98" s="7"/>
      <c r="EK98" s="116"/>
      <c r="EL98" s="116"/>
      <c r="EM98" s="7"/>
      <c r="EN98" s="116"/>
      <c r="EO98" s="116"/>
      <c r="EP98" s="557"/>
      <c r="EQ98" s="114"/>
      <c r="ER98" s="485">
        <v>11645</v>
      </c>
      <c r="ES98" s="486">
        <v>75</v>
      </c>
      <c r="ET98" s="486">
        <v>278301</v>
      </c>
      <c r="EU98" s="486">
        <v>4000</v>
      </c>
      <c r="EV98" s="486">
        <v>42120</v>
      </c>
      <c r="EW98" s="487">
        <v>656</v>
      </c>
      <c r="EX98" s="488">
        <f t="shared" si="73"/>
        <v>92.102400000000003</v>
      </c>
      <c r="EY98" s="489">
        <f t="shared" si="69"/>
        <v>460.512</v>
      </c>
      <c r="EZ98" s="598"/>
      <c r="FA98" s="55"/>
      <c r="FB98" s="55"/>
      <c r="FC98" s="55"/>
      <c r="FD98" s="608"/>
      <c r="FE98" s="609"/>
      <c r="FF98" s="609"/>
      <c r="FG98" s="610"/>
      <c r="FH98" s="615"/>
      <c r="FI98" s="612"/>
      <c r="FJ98" s="616"/>
      <c r="FK98" s="514"/>
      <c r="FL98" s="114"/>
      <c r="FM98" s="7"/>
      <c r="FN98" s="145">
        <f t="shared" si="70"/>
        <v>0.13500000000000001</v>
      </c>
      <c r="FO98" s="114"/>
      <c r="FP98" s="43">
        <f t="shared" ref="FP98:FP122" si="76">EW98*100/ET98</f>
        <v>0.23571600533235598</v>
      </c>
      <c r="FQ98" s="146">
        <f t="shared" si="74"/>
        <v>9.2102400000000001E-2</v>
      </c>
      <c r="FR98" s="114"/>
      <c r="FS98" s="114"/>
      <c r="FT98" s="114"/>
      <c r="FU98" s="114"/>
      <c r="FV98" s="114"/>
      <c r="FW98" s="114"/>
      <c r="FX98" s="55"/>
      <c r="FY98" s="152"/>
      <c r="FZ98" s="213"/>
      <c r="GA98" s="378"/>
      <c r="GB98" s="215"/>
      <c r="GC98" s="156"/>
      <c r="GD98" s="156"/>
      <c r="GE98" s="156"/>
      <c r="GF98" s="156"/>
      <c r="GG98" s="156"/>
      <c r="GH98" s="156"/>
      <c r="GI98" s="156"/>
      <c r="GJ98" s="156"/>
      <c r="GK98" s="156"/>
      <c r="GL98" s="156"/>
      <c r="GM98" s="156"/>
      <c r="GN98" s="156"/>
      <c r="GO98" s="156"/>
      <c r="GP98" s="156"/>
      <c r="GQ98" s="156"/>
      <c r="GR98" s="156"/>
      <c r="GS98" s="156"/>
      <c r="GT98" s="156"/>
      <c r="GU98" s="156"/>
      <c r="GV98" s="156"/>
      <c r="GW98" s="156"/>
      <c r="GX98" s="156"/>
      <c r="GY98" s="156"/>
      <c r="GZ98" s="156"/>
      <c r="HA98" s="156"/>
      <c r="HB98" s="156"/>
      <c r="HC98" s="156"/>
      <c r="HD98" s="156"/>
      <c r="HE98" s="156"/>
      <c r="HF98" s="156"/>
      <c r="HG98" s="156"/>
      <c r="HH98" s="156"/>
      <c r="HI98" s="156"/>
      <c r="HJ98" s="156"/>
      <c r="HK98" s="156"/>
      <c r="HL98" s="156"/>
      <c r="HM98" s="156"/>
      <c r="HN98" s="156"/>
      <c r="HO98" s="156"/>
      <c r="HP98" s="156"/>
      <c r="HQ98" s="156"/>
      <c r="HR98" s="156"/>
      <c r="HS98" s="156"/>
      <c r="HT98" s="156"/>
      <c r="HU98" s="156"/>
      <c r="HV98" s="156"/>
      <c r="HW98" s="156"/>
    </row>
    <row r="99" spans="1:231" x14ac:dyDescent="0.3">
      <c r="A99" s="7">
        <v>272</v>
      </c>
      <c r="B99" s="7">
        <f>COUNTIFS($D$3:D99,D99,$F$3:F99,F99)</f>
        <v>1</v>
      </c>
      <c r="C99" s="14">
        <v>11650</v>
      </c>
      <c r="D99" s="328" t="s">
        <v>651</v>
      </c>
      <c r="E99" s="17" t="s">
        <v>41</v>
      </c>
      <c r="F99" s="17">
        <v>470727406</v>
      </c>
      <c r="G99" s="11">
        <f t="shared" si="75"/>
        <v>72</v>
      </c>
      <c r="H99" s="17" t="s">
        <v>652</v>
      </c>
      <c r="I99" s="469" t="s">
        <v>511</v>
      </c>
      <c r="J99" s="380" t="s">
        <v>35</v>
      </c>
      <c r="K99" s="17" t="s">
        <v>36</v>
      </c>
      <c r="L99" s="11">
        <v>15</v>
      </c>
      <c r="M99" s="17" t="s">
        <v>653</v>
      </c>
      <c r="N99" s="17" t="s">
        <v>38</v>
      </c>
      <c r="O99" s="11"/>
      <c r="P99" s="11" t="s">
        <v>654</v>
      </c>
      <c r="Q99" s="381"/>
      <c r="R99" s="169"/>
      <c r="S99" s="17"/>
      <c r="T99" s="471" t="s">
        <v>441</v>
      </c>
      <c r="U99" s="471"/>
      <c r="V99" s="478" t="s">
        <v>699</v>
      </c>
      <c r="W99" s="479"/>
      <c r="X99" s="478"/>
      <c r="Y99" s="478"/>
      <c r="Z99" s="596"/>
      <c r="AA99" s="550" t="s">
        <v>443</v>
      </c>
      <c r="AB99" s="20"/>
      <c r="AC99" s="556">
        <v>71</v>
      </c>
      <c r="AD99" s="556">
        <v>1000</v>
      </c>
      <c r="AE99" s="554"/>
      <c r="AF99" s="554"/>
      <c r="AG99" s="554" t="s">
        <v>570</v>
      </c>
      <c r="AH99" s="556">
        <v>50</v>
      </c>
      <c r="AJ99" s="7"/>
      <c r="AK99" s="37"/>
      <c r="AL99" s="7"/>
      <c r="AM99" s="7"/>
      <c r="AN99" s="7"/>
      <c r="AO99" s="934">
        <v>79.8</v>
      </c>
      <c r="AP99" s="39">
        <v>14.4</v>
      </c>
      <c r="AQ99" s="40">
        <v>5.4</v>
      </c>
      <c r="AR99" s="41">
        <f t="shared" ref="AR99:AR130" si="77">AO99+AP99+AQ99</f>
        <v>99.600000000000009</v>
      </c>
      <c r="AS99" s="42">
        <f t="shared" ref="AS99:AS132" si="78">AO99/AP99</f>
        <v>5.5416666666666661</v>
      </c>
      <c r="AT99" s="43">
        <f t="shared" ref="AT99:AT132" si="79">AO99/AP99*AQ99</f>
        <v>29.924999999999997</v>
      </c>
      <c r="AU99" s="44">
        <f t="shared" ref="AU99:AU132" si="80">AO99/(AP99+AQ99)</f>
        <v>4.0303030303030303</v>
      </c>
      <c r="AV99" s="45">
        <v>73.415999999999997</v>
      </c>
      <c r="AW99" s="45">
        <f t="shared" ref="AW99:AW132" si="81">95-AY99</f>
        <v>92</v>
      </c>
      <c r="AX99" s="46">
        <v>2.3939999999999997</v>
      </c>
      <c r="AY99" s="45">
        <v>3</v>
      </c>
      <c r="AZ99" s="7" t="s">
        <v>121</v>
      </c>
      <c r="BA99" s="47">
        <v>20.8</v>
      </c>
      <c r="BB99" s="48" t="s">
        <v>121</v>
      </c>
      <c r="BC99" s="80">
        <v>0.15</v>
      </c>
      <c r="BD99" s="80"/>
      <c r="BE99" s="45"/>
      <c r="BF99" s="45"/>
      <c r="BG99" s="45"/>
      <c r="BH99" s="45"/>
      <c r="BI99" s="194">
        <v>0.81</v>
      </c>
      <c r="BJ99" s="45">
        <v>71.2</v>
      </c>
      <c r="BK99" s="7">
        <v>28.9</v>
      </c>
      <c r="BL99" s="78">
        <f t="shared" si="71"/>
        <v>2.4636678200692042</v>
      </c>
      <c r="BM99" s="79">
        <v>3.8</v>
      </c>
      <c r="BN99" s="80">
        <f t="shared" si="64"/>
        <v>4.7619047619047619</v>
      </c>
      <c r="BO99" s="7" t="s">
        <v>121</v>
      </c>
      <c r="BP99" s="7">
        <v>45.2</v>
      </c>
      <c r="BQ99" s="48">
        <v>40.5</v>
      </c>
      <c r="BR99" s="81"/>
      <c r="BS99" s="80">
        <f t="shared" si="63"/>
        <v>24.9</v>
      </c>
      <c r="BT99" s="49">
        <v>77</v>
      </c>
      <c r="BU99" s="49">
        <v>4819</v>
      </c>
      <c r="BV99" s="80">
        <f t="shared" si="65"/>
        <v>23</v>
      </c>
      <c r="BW99" s="561">
        <f t="shared" si="72"/>
        <v>14.184000000000001</v>
      </c>
      <c r="BX99" s="49">
        <v>5.2</v>
      </c>
      <c r="BY99" s="84">
        <f t="shared" si="66"/>
        <v>0.74880000000000013</v>
      </c>
      <c r="BZ99" s="49">
        <v>19.7</v>
      </c>
      <c r="CA99" s="84">
        <f t="shared" si="67"/>
        <v>2.8368000000000002</v>
      </c>
      <c r="CB99" s="49">
        <v>73.599999999999994</v>
      </c>
      <c r="CC99" s="84">
        <f t="shared" si="68"/>
        <v>10.5984</v>
      </c>
      <c r="CD99" s="80">
        <v>0.03</v>
      </c>
      <c r="CE99" s="82">
        <v>99.2</v>
      </c>
      <c r="CF99" s="82">
        <v>7726</v>
      </c>
      <c r="CG99" s="82">
        <v>94.7</v>
      </c>
      <c r="CH99" s="82">
        <v>4922</v>
      </c>
      <c r="CI99" s="82">
        <v>71.599999999999994</v>
      </c>
      <c r="CJ99" s="82">
        <v>81.2</v>
      </c>
      <c r="CK99" s="82">
        <v>3731</v>
      </c>
      <c r="CL99" s="45">
        <f t="shared" ref="CL99:CL132" si="82">BX99/BZ99</f>
        <v>0.26395939086294418</v>
      </c>
      <c r="CM99" s="7"/>
      <c r="CN99" s="7"/>
      <c r="CO99" s="618"/>
      <c r="CP99" s="13"/>
      <c r="CQ99" s="13"/>
      <c r="CR99" s="13"/>
      <c r="CS99" s="13"/>
      <c r="CT99" s="13"/>
      <c r="CU99" s="13"/>
      <c r="CV99" s="634"/>
      <c r="CW99" s="36"/>
      <c r="CX99" s="7"/>
      <c r="CY99" s="7"/>
      <c r="CZ99" s="121">
        <v>3</v>
      </c>
      <c r="DA99" s="7" t="s">
        <v>295</v>
      </c>
      <c r="DB99" s="111" t="s">
        <v>295</v>
      </c>
      <c r="DC99" s="201"/>
      <c r="DD99" s="122" t="s">
        <v>706</v>
      </c>
      <c r="DE99" s="11"/>
      <c r="DF99" s="11"/>
      <c r="DG99" s="11"/>
      <c r="DH99" s="11"/>
      <c r="DI99" s="10" t="s">
        <v>297</v>
      </c>
      <c r="DJ99" t="s">
        <v>570</v>
      </c>
      <c r="DK99" s="9">
        <v>2</v>
      </c>
      <c r="DL99" s="7"/>
      <c r="DM99" s="7"/>
      <c r="DN99" s="7"/>
      <c r="DO99" s="7"/>
      <c r="DP99" s="7"/>
      <c r="DQ99" s="7"/>
      <c r="DR99" s="11" t="s">
        <v>38</v>
      </c>
      <c r="DS99" s="11" t="s">
        <v>38</v>
      </c>
      <c r="DT99" s="11">
        <v>220</v>
      </c>
      <c r="DU99" s="11">
        <v>29.5</v>
      </c>
      <c r="DV99" s="11">
        <v>70.5</v>
      </c>
      <c r="DW99" s="11" t="s">
        <v>38</v>
      </c>
      <c r="DX99" s="11" t="s">
        <v>38</v>
      </c>
      <c r="DY99" s="11" t="s">
        <v>38</v>
      </c>
      <c r="DZ99" s="11" t="s">
        <v>38</v>
      </c>
      <c r="EA99" s="11">
        <v>0</v>
      </c>
      <c r="EB99" s="7" t="s">
        <v>451</v>
      </c>
      <c r="EC99" s="116">
        <v>0</v>
      </c>
      <c r="ED99" s="125"/>
      <c r="EE99" s="125"/>
      <c r="EF99" s="7"/>
      <c r="EG99" s="7"/>
      <c r="EH99" s="7"/>
      <c r="EI99" s="7"/>
      <c r="EJ99" s="7"/>
      <c r="EK99" s="116">
        <v>31.6</v>
      </c>
      <c r="EL99" s="116">
        <v>2</v>
      </c>
      <c r="EM99" s="7"/>
      <c r="EN99" s="116">
        <v>3</v>
      </c>
      <c r="EO99" s="116">
        <v>2</v>
      </c>
      <c r="EP99" s="557"/>
      <c r="EQ99" s="114"/>
      <c r="ER99" s="485">
        <v>11650</v>
      </c>
      <c r="ES99" s="954">
        <v>75</v>
      </c>
      <c r="ET99" s="954">
        <v>157564</v>
      </c>
      <c r="EU99" s="954">
        <v>16001</v>
      </c>
      <c r="EV99" s="954">
        <v>42120</v>
      </c>
      <c r="EW99" s="954">
        <v>1750</v>
      </c>
      <c r="EX99" s="715">
        <f t="shared" si="73"/>
        <v>61.421161177426413</v>
      </c>
      <c r="EY99" s="959">
        <f t="shared" si="69"/>
        <v>921.31741766139623</v>
      </c>
      <c r="EZ99" s="557"/>
      <c r="FA99" s="557"/>
      <c r="FB99" s="557"/>
      <c r="FC99" s="557"/>
      <c r="FD99" s="592"/>
      <c r="FE99" s="592"/>
      <c r="FF99" s="592"/>
      <c r="FG99" s="716"/>
      <c r="FH99" s="975"/>
      <c r="FI99" s="612"/>
      <c r="FJ99" s="732"/>
      <c r="FK99" s="553"/>
      <c r="FL99" s="114"/>
      <c r="FM99" s="7"/>
      <c r="FN99" s="145">
        <f t="shared" si="70"/>
        <v>7.0999999999999994E-2</v>
      </c>
      <c r="FO99" s="114"/>
      <c r="FP99" s="43">
        <f t="shared" si="76"/>
        <v>1.1106597953847326</v>
      </c>
      <c r="FQ99" s="146">
        <f t="shared" si="74"/>
        <v>6.1421161177426416E-2</v>
      </c>
      <c r="FR99" s="114"/>
      <c r="FS99" s="114"/>
      <c r="FT99" s="114"/>
      <c r="FU99" s="114"/>
      <c r="FV99" s="114"/>
      <c r="FW99" s="114"/>
      <c r="FX99" s="220"/>
      <c r="FY99" s="740"/>
      <c r="FZ99" s="669"/>
      <c r="GA99" s="214">
        <v>2.4764463049999996</v>
      </c>
      <c r="GB99" s="452"/>
      <c r="GC99" s="178"/>
      <c r="GD99" s="178"/>
      <c r="GE99" s="178"/>
      <c r="GF99" s="178"/>
      <c r="GG99" s="178"/>
      <c r="GH99" s="178"/>
      <c r="GI99" s="178"/>
      <c r="GJ99" s="178"/>
      <c r="GK99" s="178"/>
      <c r="GL99" s="178"/>
      <c r="GM99" s="178"/>
      <c r="GN99" s="178"/>
      <c r="GO99" s="178"/>
      <c r="GP99" s="178"/>
      <c r="GQ99" s="178"/>
      <c r="GR99" s="178"/>
      <c r="GS99" s="178"/>
      <c r="GT99" s="178"/>
      <c r="GU99" s="178"/>
      <c r="GV99" s="178"/>
      <c r="GW99" s="178"/>
      <c r="GX99" s="178"/>
      <c r="GY99" s="178"/>
      <c r="GZ99" s="178"/>
      <c r="HA99" s="178"/>
      <c r="HB99" s="178"/>
      <c r="HC99" s="178"/>
      <c r="HD99" s="178"/>
      <c r="HE99" s="178"/>
      <c r="HF99" s="178"/>
      <c r="HG99" s="178"/>
      <c r="HH99" s="178"/>
      <c r="HI99" s="178"/>
      <c r="HJ99" s="178"/>
      <c r="HK99" s="178"/>
      <c r="HL99" s="178"/>
      <c r="HM99" s="178"/>
      <c r="HN99" s="178"/>
      <c r="HO99" s="178"/>
      <c r="HP99" s="178"/>
      <c r="HQ99" s="178"/>
      <c r="HR99" s="178"/>
      <c r="HS99" s="178"/>
      <c r="HT99" s="178"/>
      <c r="HU99" s="178"/>
      <c r="HV99" s="178"/>
      <c r="HW99" s="178"/>
    </row>
    <row r="100" spans="1:231" x14ac:dyDescent="0.3">
      <c r="A100" s="7">
        <v>273</v>
      </c>
      <c r="B100" s="7">
        <f>COUNTIFS($D$3:D100,D100,$F$3:F100,F100)</f>
        <v>1</v>
      </c>
      <c r="C100" s="14">
        <v>11660</v>
      </c>
      <c r="D100" s="328" t="s">
        <v>1498</v>
      </c>
      <c r="E100" s="17" t="s">
        <v>616</v>
      </c>
      <c r="F100" s="17">
        <v>430602470</v>
      </c>
      <c r="G100" s="11">
        <f t="shared" si="75"/>
        <v>76</v>
      </c>
      <c r="H100" s="17" t="s">
        <v>1231</v>
      </c>
      <c r="I100" s="469" t="s">
        <v>1499</v>
      </c>
      <c r="J100" s="445" t="s">
        <v>553</v>
      </c>
      <c r="K100" s="17" t="s">
        <v>36</v>
      </c>
      <c r="L100" s="11">
        <v>3</v>
      </c>
      <c r="M100" s="17">
        <v>1</v>
      </c>
      <c r="N100" s="17" t="s">
        <v>435</v>
      </c>
      <c r="O100" s="11"/>
      <c r="P100" s="11" t="s">
        <v>654</v>
      </c>
      <c r="Q100" s="381"/>
      <c r="R100" s="169"/>
      <c r="S100" s="17"/>
      <c r="T100" s="471" t="s">
        <v>441</v>
      </c>
      <c r="U100" s="471"/>
      <c r="V100" s="478" t="s">
        <v>442</v>
      </c>
      <c r="W100" s="479"/>
      <c r="X100" s="478"/>
      <c r="Y100" s="478"/>
      <c r="Z100" s="469"/>
      <c r="AA100" s="11" t="s">
        <v>443</v>
      </c>
      <c r="AB100" s="20"/>
      <c r="AC100" s="177">
        <v>255</v>
      </c>
      <c r="AD100" s="177">
        <v>765</v>
      </c>
      <c r="AE100" s="178"/>
      <c r="AF100" s="178"/>
      <c r="AG100" s="156" t="s">
        <v>444</v>
      </c>
      <c r="AH100" s="556">
        <v>50</v>
      </c>
      <c r="AJ100" s="7"/>
      <c r="AK100" s="37"/>
      <c r="AL100" s="7"/>
      <c r="AM100" s="7"/>
      <c r="AN100" s="7"/>
      <c r="AO100" s="411">
        <v>61.7</v>
      </c>
      <c r="AP100" s="39">
        <v>33.9</v>
      </c>
      <c r="AQ100" s="40">
        <v>4.4000000000000004</v>
      </c>
      <c r="AR100" s="41">
        <f t="shared" si="77"/>
        <v>100</v>
      </c>
      <c r="AS100" s="42">
        <f t="shared" si="78"/>
        <v>1.8200589970501477</v>
      </c>
      <c r="AT100" s="43">
        <f t="shared" si="79"/>
        <v>8.0082595870206514</v>
      </c>
      <c r="AU100" s="44">
        <f t="shared" si="80"/>
        <v>1.6109660574412534</v>
      </c>
      <c r="AV100" s="45">
        <v>53.185400000000008</v>
      </c>
      <c r="AW100" s="45">
        <f t="shared" si="81"/>
        <v>86.2</v>
      </c>
      <c r="AX100" s="46">
        <v>5.4296000000000006</v>
      </c>
      <c r="AY100" s="45">
        <v>8.8000000000000007</v>
      </c>
      <c r="AZ100" s="7" t="s">
        <v>121</v>
      </c>
      <c r="BA100" s="47">
        <v>25.9</v>
      </c>
      <c r="BB100" s="48" t="s">
        <v>121</v>
      </c>
      <c r="BC100" s="80">
        <v>0.15</v>
      </c>
      <c r="BD100" s="80"/>
      <c r="BE100" s="45"/>
      <c r="BF100" s="45"/>
      <c r="BG100" s="45"/>
      <c r="BH100" s="45"/>
      <c r="BI100" s="194">
        <v>0.83</v>
      </c>
      <c r="BJ100" s="45">
        <v>61.7</v>
      </c>
      <c r="BK100" s="7">
        <v>38.4</v>
      </c>
      <c r="BL100" s="195">
        <f t="shared" si="71"/>
        <v>1.6067708333333335</v>
      </c>
      <c r="BM100" s="79">
        <v>1.3</v>
      </c>
      <c r="BN100" s="80">
        <f t="shared" si="64"/>
        <v>2.1069692058346838</v>
      </c>
      <c r="BO100" s="7" t="s">
        <v>121</v>
      </c>
      <c r="BP100" s="7">
        <v>33</v>
      </c>
      <c r="BQ100" s="48">
        <v>56.1</v>
      </c>
      <c r="BR100" s="81"/>
      <c r="BS100" s="80">
        <f t="shared" si="63"/>
        <v>69.199999999999989</v>
      </c>
      <c r="BT100" s="49">
        <v>75.099999999999994</v>
      </c>
      <c r="BU100" s="49">
        <v>5891</v>
      </c>
      <c r="BV100" s="80">
        <f t="shared" si="65"/>
        <v>24.900000000000006</v>
      </c>
      <c r="BW100" s="561">
        <f t="shared" si="72"/>
        <v>33.832199999999993</v>
      </c>
      <c r="BX100" s="49">
        <v>20.9</v>
      </c>
      <c r="BY100" s="84">
        <f t="shared" si="66"/>
        <v>7.0850999999999988</v>
      </c>
      <c r="BZ100" s="49">
        <v>48.3</v>
      </c>
      <c r="CA100" s="84">
        <f t="shared" si="67"/>
        <v>16.373699999999999</v>
      </c>
      <c r="CB100" s="49">
        <v>30.6</v>
      </c>
      <c r="CC100" s="84">
        <f t="shared" si="68"/>
        <v>10.373399999999998</v>
      </c>
      <c r="CD100" s="80">
        <v>1.6</v>
      </c>
      <c r="CE100" s="82">
        <v>99.1</v>
      </c>
      <c r="CF100" s="82">
        <v>7138</v>
      </c>
      <c r="CG100" s="82">
        <v>94.2</v>
      </c>
      <c r="CH100" s="82">
        <v>4760</v>
      </c>
      <c r="CI100" s="82">
        <v>66</v>
      </c>
      <c r="CJ100" s="82">
        <v>86.6</v>
      </c>
      <c r="CK100" s="82">
        <v>4674</v>
      </c>
      <c r="CL100" s="45">
        <f t="shared" si="82"/>
        <v>0.43271221532091098</v>
      </c>
      <c r="CM100" s="7"/>
      <c r="CN100" s="7"/>
      <c r="CO100" s="618"/>
      <c r="CP100" s="13"/>
      <c r="CQ100" s="13"/>
      <c r="CR100" s="13"/>
      <c r="CS100" s="13"/>
      <c r="CT100" s="13"/>
      <c r="CU100" s="13"/>
      <c r="CV100" s="634"/>
      <c r="CW100" s="36"/>
      <c r="CX100" s="7"/>
      <c r="CY100" s="7"/>
      <c r="CZ100" s="121">
        <v>3</v>
      </c>
      <c r="DA100" s="7" t="s">
        <v>295</v>
      </c>
      <c r="DB100" s="111" t="s">
        <v>295</v>
      </c>
      <c r="DC100" s="201"/>
      <c r="DD100" s="122"/>
      <c r="DE100" s="11"/>
      <c r="DF100" s="11"/>
      <c r="DG100" s="11"/>
      <c r="DH100" s="11"/>
      <c r="DI100" s="10" t="s">
        <v>297</v>
      </c>
      <c r="DJ100" t="s">
        <v>444</v>
      </c>
      <c r="DK100" s="9">
        <v>2</v>
      </c>
      <c r="DL100" s="7"/>
      <c r="DM100" s="7"/>
      <c r="DN100" s="7"/>
      <c r="DO100" s="7"/>
      <c r="DP100" s="7"/>
      <c r="DQ100" s="7"/>
      <c r="DR100" s="11">
        <v>52</v>
      </c>
      <c r="DS100" s="11" t="s">
        <v>38</v>
      </c>
      <c r="DT100" s="11" t="s">
        <v>38</v>
      </c>
      <c r="DU100" s="11" t="s">
        <v>38</v>
      </c>
      <c r="DV100" s="11" t="s">
        <v>38</v>
      </c>
      <c r="DW100" s="11" t="s">
        <v>38</v>
      </c>
      <c r="DX100" s="11" t="s">
        <v>38</v>
      </c>
      <c r="DY100" s="11" t="s">
        <v>38</v>
      </c>
      <c r="DZ100" s="11" t="s">
        <v>38</v>
      </c>
      <c r="EA100" s="11" t="s">
        <v>38</v>
      </c>
      <c r="EB100" s="7" t="s">
        <v>38</v>
      </c>
      <c r="EC100" s="116">
        <v>0</v>
      </c>
      <c r="ED100" s="125"/>
      <c r="EE100" s="125"/>
      <c r="EF100" s="7"/>
      <c r="EG100" s="7"/>
      <c r="EH100" s="7"/>
      <c r="EI100" s="7"/>
      <c r="EJ100" s="7"/>
      <c r="EK100" s="116">
        <v>27.5</v>
      </c>
      <c r="EL100" s="116">
        <v>2</v>
      </c>
      <c r="EM100" s="7"/>
      <c r="EN100" s="116">
        <v>3</v>
      </c>
      <c r="EO100" s="116">
        <v>2</v>
      </c>
      <c r="EP100" s="114"/>
      <c r="EQ100" s="114"/>
      <c r="ER100" s="485">
        <v>11660</v>
      </c>
      <c r="ES100" s="462">
        <v>75</v>
      </c>
      <c r="ET100" s="462">
        <v>11686</v>
      </c>
      <c r="EU100" s="462">
        <v>4000</v>
      </c>
      <c r="EV100" s="462">
        <v>42120</v>
      </c>
      <c r="EW100" s="463">
        <v>2004</v>
      </c>
      <c r="EX100" s="464">
        <f t="shared" si="73"/>
        <v>281.36160000000001</v>
      </c>
      <c r="EY100" s="436">
        <f t="shared" si="69"/>
        <v>844.08480000000009</v>
      </c>
      <c r="EZ100" s="577"/>
      <c r="FA100" s="220"/>
      <c r="FB100" s="220"/>
      <c r="FC100" s="220"/>
      <c r="FD100" s="713"/>
      <c r="FE100" s="714"/>
      <c r="FF100" s="714"/>
      <c r="FG100" s="661"/>
      <c r="FH100" s="612"/>
      <c r="FI100" s="612"/>
      <c r="FJ100" s="732"/>
      <c r="FK100" s="514"/>
      <c r="FL100" s="114"/>
      <c r="FM100" s="7"/>
      <c r="FN100" s="145">
        <f t="shared" si="70"/>
        <v>0.255</v>
      </c>
      <c r="FO100" s="114"/>
      <c r="FP100" s="43">
        <f t="shared" si="76"/>
        <v>17.148724970049631</v>
      </c>
      <c r="FQ100" s="146">
        <f t="shared" si="74"/>
        <v>0.28136159999999999</v>
      </c>
      <c r="FR100" s="114"/>
      <c r="FS100" s="114"/>
      <c r="FT100" s="114"/>
      <c r="FU100" s="114"/>
      <c r="FV100" s="114"/>
      <c r="FW100" s="114"/>
      <c r="FX100" s="114"/>
      <c r="FY100" s="749"/>
      <c r="FZ100" s="7"/>
      <c r="GA100" s="214">
        <v>0.37570996905000004</v>
      </c>
      <c r="GB100" s="7"/>
      <c r="GC100" s="750"/>
      <c r="GD100" s="750"/>
      <c r="GE100" s="750"/>
      <c r="GF100" s="750"/>
      <c r="GG100" s="750"/>
      <c r="GH100" s="750"/>
      <c r="GI100" s="750"/>
      <c r="GJ100" s="750"/>
      <c r="GK100" s="750"/>
      <c r="GL100" s="750"/>
      <c r="GM100" s="750"/>
      <c r="GN100" s="750"/>
      <c r="GO100" s="750"/>
      <c r="GP100" s="750"/>
      <c r="GQ100" s="750"/>
      <c r="GR100" s="750"/>
      <c r="GS100" s="750"/>
      <c r="GT100" s="750"/>
      <c r="GU100" s="750"/>
      <c r="GV100" s="750"/>
      <c r="GW100" s="750"/>
      <c r="GX100" s="750"/>
      <c r="GY100" s="750"/>
      <c r="GZ100" s="750"/>
      <c r="HA100" s="750"/>
      <c r="HB100" s="750"/>
      <c r="HC100" s="750"/>
      <c r="HD100" s="750"/>
      <c r="HE100" s="750"/>
      <c r="HF100" s="750"/>
      <c r="HG100" s="750"/>
      <c r="HH100" s="750"/>
      <c r="HI100" s="750"/>
      <c r="HJ100" s="750"/>
      <c r="HK100" s="750"/>
      <c r="HL100" s="750"/>
      <c r="HM100" s="750"/>
      <c r="HN100" s="750"/>
      <c r="HO100" s="750"/>
      <c r="HP100" s="750"/>
      <c r="HQ100" s="750"/>
      <c r="HR100" s="750"/>
      <c r="HS100" s="750"/>
      <c r="HT100" s="750"/>
      <c r="HU100" s="750"/>
      <c r="HV100" s="750"/>
      <c r="HW100" s="750"/>
    </row>
    <row r="101" spans="1:231" x14ac:dyDescent="0.3">
      <c r="A101" s="7">
        <v>276</v>
      </c>
      <c r="B101" s="7">
        <f>COUNTIFS($D$3:D101,D101,$F$3:F101,F101)</f>
        <v>1</v>
      </c>
      <c r="C101" s="14">
        <v>11679</v>
      </c>
      <c r="D101" s="328" t="s">
        <v>1425</v>
      </c>
      <c r="E101" s="17" t="s">
        <v>527</v>
      </c>
      <c r="F101" s="17" t="s">
        <v>1426</v>
      </c>
      <c r="G101" s="11">
        <f t="shared" si="75"/>
        <v>54</v>
      </c>
      <c r="H101" s="17" t="s">
        <v>731</v>
      </c>
      <c r="I101" s="469" t="s">
        <v>591</v>
      </c>
      <c r="J101" s="445" t="s">
        <v>839</v>
      </c>
      <c r="K101" s="17" t="s">
        <v>36</v>
      </c>
      <c r="L101" s="11">
        <v>12</v>
      </c>
      <c r="M101" s="17">
        <v>2</v>
      </c>
      <c r="N101" s="17" t="s">
        <v>435</v>
      </c>
      <c r="O101" s="11"/>
      <c r="P101" s="11" t="s">
        <v>654</v>
      </c>
      <c r="Q101" s="381"/>
      <c r="R101" s="169"/>
      <c r="S101" s="17"/>
      <c r="T101" s="471" t="s">
        <v>441</v>
      </c>
      <c r="U101" s="471"/>
      <c r="V101" s="478" t="s">
        <v>442</v>
      </c>
      <c r="W101" s="479"/>
      <c r="X101" s="478"/>
      <c r="Y101" s="478"/>
      <c r="Z101" s="469" t="s">
        <v>127</v>
      </c>
      <c r="AA101" s="11" t="s">
        <v>443</v>
      </c>
      <c r="AB101" s="20"/>
      <c r="AC101" s="177">
        <v>562</v>
      </c>
      <c r="AD101" s="177">
        <v>6700</v>
      </c>
      <c r="AE101" s="178"/>
      <c r="AF101" s="178"/>
      <c r="AG101" s="156" t="s">
        <v>128</v>
      </c>
      <c r="AH101" s="37">
        <v>450</v>
      </c>
      <c r="AJ101" s="7"/>
      <c r="AK101" s="37"/>
      <c r="AL101" s="7"/>
      <c r="AM101" s="7"/>
      <c r="AN101" s="7"/>
      <c r="AO101" s="934">
        <v>66.2</v>
      </c>
      <c r="AP101" s="39">
        <v>31.7</v>
      </c>
      <c r="AQ101" s="40">
        <v>1.8</v>
      </c>
      <c r="AR101" s="41">
        <f t="shared" si="77"/>
        <v>99.7</v>
      </c>
      <c r="AS101" s="42">
        <f t="shared" si="78"/>
        <v>2.0883280757097795</v>
      </c>
      <c r="AT101" s="43">
        <f t="shared" si="79"/>
        <v>3.758990536277603</v>
      </c>
      <c r="AU101" s="44">
        <f t="shared" si="80"/>
        <v>1.9761194029850746</v>
      </c>
      <c r="AV101" s="45">
        <v>62.294200000000004</v>
      </c>
      <c r="AW101" s="45">
        <f t="shared" si="81"/>
        <v>94.1</v>
      </c>
      <c r="AX101" s="46">
        <v>0.59580000000000011</v>
      </c>
      <c r="AY101" s="45">
        <v>0.9</v>
      </c>
      <c r="AZ101" s="7" t="s">
        <v>121</v>
      </c>
      <c r="BA101" s="47">
        <v>50</v>
      </c>
      <c r="BB101" s="48" t="s">
        <v>121</v>
      </c>
      <c r="BC101" s="80">
        <v>0.03</v>
      </c>
      <c r="BD101" s="80"/>
      <c r="BE101" s="45"/>
      <c r="BF101" s="45"/>
      <c r="BG101" s="45"/>
      <c r="BH101" s="45"/>
      <c r="BI101" s="194">
        <v>0</v>
      </c>
      <c r="BJ101" s="45">
        <v>35.4</v>
      </c>
      <c r="BK101" s="7">
        <v>64.599999999999994</v>
      </c>
      <c r="BL101" s="78">
        <f t="shared" si="71"/>
        <v>0.54798761609907121</v>
      </c>
      <c r="BM101" s="79">
        <v>0.7</v>
      </c>
      <c r="BN101" s="80">
        <f t="shared" si="64"/>
        <v>1.0574018126888216</v>
      </c>
      <c r="BO101" s="7" t="s">
        <v>121</v>
      </c>
      <c r="BP101" s="7">
        <v>43.8</v>
      </c>
      <c r="BQ101" s="48">
        <v>53.7</v>
      </c>
      <c r="BR101" s="81"/>
      <c r="BS101" s="80">
        <f t="shared" si="63"/>
        <v>28.4</v>
      </c>
      <c r="BT101" s="49">
        <v>83.3</v>
      </c>
      <c r="BU101" s="49">
        <v>8997</v>
      </c>
      <c r="BV101" s="80">
        <f t="shared" si="65"/>
        <v>16.700000000000003</v>
      </c>
      <c r="BW101" s="561">
        <f t="shared" si="72"/>
        <v>30.9709</v>
      </c>
      <c r="BX101" s="49">
        <v>12.2</v>
      </c>
      <c r="BY101" s="84">
        <f t="shared" si="66"/>
        <v>3.8673999999999995</v>
      </c>
      <c r="BZ101" s="49">
        <v>16.2</v>
      </c>
      <c r="CA101" s="84">
        <f t="shared" si="67"/>
        <v>5.1353999999999997</v>
      </c>
      <c r="CB101" s="49">
        <v>69.3</v>
      </c>
      <c r="CC101" s="84">
        <f t="shared" si="68"/>
        <v>21.9681</v>
      </c>
      <c r="CD101" s="80">
        <v>0.4</v>
      </c>
      <c r="CE101" s="82">
        <v>98.9</v>
      </c>
      <c r="CF101" s="82">
        <v>6416</v>
      </c>
      <c r="CG101" s="82">
        <v>94.6</v>
      </c>
      <c r="CH101" s="82">
        <v>5526</v>
      </c>
      <c r="CI101" s="82">
        <v>45.2</v>
      </c>
      <c r="CJ101" s="82">
        <v>60.9</v>
      </c>
      <c r="CK101" s="82">
        <v>3586</v>
      </c>
      <c r="CL101" s="45">
        <f t="shared" si="82"/>
        <v>0.75308641975308643</v>
      </c>
      <c r="CM101" s="7"/>
      <c r="CN101" s="7"/>
      <c r="CO101" s="618"/>
      <c r="CP101" s="13"/>
      <c r="CQ101" s="13"/>
      <c r="CR101" s="13"/>
      <c r="CS101" s="13"/>
      <c r="CT101" s="13"/>
      <c r="CU101" s="13"/>
      <c r="CV101" s="634"/>
      <c r="CW101" s="36"/>
      <c r="CX101" s="7"/>
      <c r="CY101" s="7"/>
      <c r="CZ101" s="121">
        <v>3</v>
      </c>
      <c r="DA101" s="7" t="s">
        <v>18</v>
      </c>
      <c r="DB101" s="111" t="s">
        <v>18</v>
      </c>
      <c r="DC101" s="201"/>
      <c r="DD101" s="122"/>
      <c r="DE101" s="11"/>
      <c r="DF101" s="11"/>
      <c r="DG101" s="11"/>
      <c r="DH101" s="11"/>
      <c r="DI101" s="10" t="s">
        <v>294</v>
      </c>
      <c r="DJ101" t="s">
        <v>128</v>
      </c>
      <c r="DK101" s="9">
        <v>2</v>
      </c>
      <c r="DL101" s="7"/>
      <c r="DM101" s="49" t="s">
        <v>1427</v>
      </c>
      <c r="DN101" s="7"/>
      <c r="DO101" s="7"/>
      <c r="DP101" s="7"/>
      <c r="DQ101" s="7"/>
      <c r="DR101" s="11" t="s">
        <v>38</v>
      </c>
      <c r="DS101" s="11" t="s">
        <v>38</v>
      </c>
      <c r="DT101" s="11" t="s">
        <v>38</v>
      </c>
      <c r="DU101" s="11" t="s">
        <v>38</v>
      </c>
      <c r="DV101" s="11" t="s">
        <v>38</v>
      </c>
      <c r="DW101" s="11" t="s">
        <v>38</v>
      </c>
      <c r="DX101" s="11" t="s">
        <v>38</v>
      </c>
      <c r="DY101" s="11" t="s">
        <v>38</v>
      </c>
      <c r="DZ101" s="11" t="s">
        <v>38</v>
      </c>
      <c r="EA101" s="11" t="s">
        <v>38</v>
      </c>
      <c r="EB101" s="7" t="s">
        <v>38</v>
      </c>
      <c r="EC101" s="116">
        <v>1</v>
      </c>
      <c r="ED101" s="125"/>
      <c r="EE101" s="125"/>
      <c r="EF101" s="49">
        <v>10</v>
      </c>
      <c r="EG101" s="7">
        <v>2</v>
      </c>
      <c r="EH101" s="7">
        <v>1</v>
      </c>
      <c r="EI101" s="7">
        <v>169</v>
      </c>
      <c r="EJ101" s="7">
        <v>100</v>
      </c>
      <c r="EK101" s="115">
        <v>35.012779664577572</v>
      </c>
      <c r="EL101" s="116">
        <v>2</v>
      </c>
      <c r="EM101" s="7"/>
      <c r="EN101" s="116">
        <v>2</v>
      </c>
      <c r="EO101" s="116">
        <v>2</v>
      </c>
      <c r="EP101" s="557"/>
      <c r="EQ101" s="114"/>
      <c r="ER101" s="485">
        <v>11679</v>
      </c>
      <c r="ES101" s="462">
        <v>75</v>
      </c>
      <c r="ET101" s="462">
        <v>6174</v>
      </c>
      <c r="EU101" s="462">
        <v>4000</v>
      </c>
      <c r="EV101" s="462">
        <v>42120</v>
      </c>
      <c r="EW101" s="463">
        <v>3964</v>
      </c>
      <c r="EX101" s="464">
        <f t="shared" si="73"/>
        <v>556.54559999999992</v>
      </c>
      <c r="EY101" s="436">
        <f t="shared" si="69"/>
        <v>6678.5471999999991</v>
      </c>
      <c r="EZ101" s="577"/>
      <c r="FA101" s="220"/>
      <c r="FB101" s="220"/>
      <c r="FC101" s="220"/>
      <c r="FD101" s="713"/>
      <c r="FE101" s="714"/>
      <c r="FF101" s="714"/>
      <c r="FG101" s="661"/>
      <c r="FH101" s="612"/>
      <c r="FI101" s="612"/>
      <c r="FJ101" s="732"/>
      <c r="FK101" s="514"/>
      <c r="FL101" s="114"/>
      <c r="FM101" s="7"/>
      <c r="FN101" s="145">
        <f t="shared" si="70"/>
        <v>0.56200000000000006</v>
      </c>
      <c r="FO101" s="114"/>
      <c r="FP101" s="43">
        <f t="shared" si="76"/>
        <v>64.204729510851962</v>
      </c>
      <c r="FQ101" s="146">
        <f t="shared" si="74"/>
        <v>0.55654559999999997</v>
      </c>
      <c r="FR101" s="114"/>
      <c r="FS101" s="148" t="s">
        <v>423</v>
      </c>
      <c r="FT101" s="112" t="s">
        <v>813</v>
      </c>
      <c r="FU101" s="49" t="s">
        <v>423</v>
      </c>
      <c r="FV101" s="112" t="s">
        <v>1428</v>
      </c>
      <c r="FW101" s="112" t="s">
        <v>711</v>
      </c>
      <c r="FX101" s="987">
        <v>11679</v>
      </c>
      <c r="FY101" s="990" t="s">
        <v>712</v>
      </c>
      <c r="FZ101" s="941">
        <v>1.7985106436</v>
      </c>
      <c r="GA101" s="941">
        <v>0.38614108940087993</v>
      </c>
      <c r="GB101" s="595">
        <v>2.886904000000004E-2</v>
      </c>
      <c r="GC101" s="569" t="s">
        <v>121</v>
      </c>
      <c r="GD101" s="569" t="s">
        <v>121</v>
      </c>
      <c r="GE101" s="569" t="s">
        <v>121</v>
      </c>
      <c r="GF101" s="569" t="s">
        <v>121</v>
      </c>
      <c r="GG101" s="569" t="s">
        <v>121</v>
      </c>
      <c r="GH101" s="569" t="s">
        <v>121</v>
      </c>
      <c r="GI101" s="591">
        <v>6678.5471999999991</v>
      </c>
      <c r="GJ101" s="994">
        <f>HW101*GI101/100</f>
        <v>1636.2440639999998</v>
      </c>
      <c r="GK101" s="569" t="s">
        <v>121</v>
      </c>
      <c r="GL101" s="569" t="s">
        <v>121</v>
      </c>
      <c r="GM101" s="569" t="s">
        <v>121</v>
      </c>
      <c r="GN101" s="569" t="s">
        <v>121</v>
      </c>
      <c r="GO101" s="994" t="s">
        <v>121</v>
      </c>
      <c r="GP101" s="569" t="s">
        <v>121</v>
      </c>
      <c r="GQ101" s="569" t="s">
        <v>121</v>
      </c>
      <c r="GR101" s="946"/>
      <c r="GS101" s="569"/>
      <c r="GT101" s="569"/>
      <c r="GU101" s="569"/>
      <c r="GV101" s="561">
        <v>23.1</v>
      </c>
      <c r="GW101" s="561">
        <v>92.3</v>
      </c>
      <c r="GX101" s="569">
        <v>20230</v>
      </c>
      <c r="GY101" s="569">
        <v>88.2</v>
      </c>
      <c r="GZ101" s="569">
        <v>9709</v>
      </c>
      <c r="HA101" s="569">
        <v>33.4</v>
      </c>
      <c r="HB101" s="569">
        <v>3136</v>
      </c>
      <c r="HC101" s="569">
        <v>71.400000000000006</v>
      </c>
      <c r="HD101" s="569">
        <v>39660</v>
      </c>
      <c r="HE101" s="569">
        <v>76.3</v>
      </c>
      <c r="HF101" s="569">
        <v>4674</v>
      </c>
      <c r="HG101" s="569">
        <v>84.2</v>
      </c>
      <c r="HH101" s="569">
        <v>9562</v>
      </c>
      <c r="HI101" s="561">
        <v>39.200000000000003</v>
      </c>
      <c r="HJ101" s="569">
        <v>13</v>
      </c>
      <c r="HK101" s="569"/>
      <c r="HL101" s="569"/>
      <c r="HM101" s="569"/>
      <c r="HN101" s="569"/>
      <c r="HO101" s="569"/>
      <c r="HP101" s="569"/>
      <c r="HQ101" s="569"/>
      <c r="HR101" s="569"/>
      <c r="HS101" s="569"/>
      <c r="HT101" s="569"/>
      <c r="HU101" s="569"/>
      <c r="HV101" s="569"/>
      <c r="HW101" s="569">
        <v>24.5</v>
      </c>
    </row>
    <row r="102" spans="1:231" x14ac:dyDescent="0.3">
      <c r="A102" s="7">
        <v>279</v>
      </c>
      <c r="B102" s="7">
        <f>COUNTIFS($D$3:D102,D102,$F$3:F102,F102)</f>
        <v>1</v>
      </c>
      <c r="C102" s="14">
        <v>11682</v>
      </c>
      <c r="D102" s="328" t="s">
        <v>729</v>
      </c>
      <c r="E102" s="17" t="s">
        <v>643</v>
      </c>
      <c r="F102" s="17" t="s">
        <v>730</v>
      </c>
      <c r="G102" s="11">
        <f t="shared" si="75"/>
        <v>70</v>
      </c>
      <c r="H102" s="17" t="s">
        <v>731</v>
      </c>
      <c r="I102" s="469" t="s">
        <v>732</v>
      </c>
      <c r="J102" s="380" t="s">
        <v>35</v>
      </c>
      <c r="K102" s="17" t="s">
        <v>36</v>
      </c>
      <c r="L102" s="11">
        <v>12</v>
      </c>
      <c r="M102" s="17" t="s">
        <v>733</v>
      </c>
      <c r="N102" s="17" t="s">
        <v>38</v>
      </c>
      <c r="O102" s="11"/>
      <c r="P102" s="11" t="s">
        <v>734</v>
      </c>
      <c r="Q102" s="381"/>
      <c r="R102" s="169"/>
      <c r="S102" s="17"/>
      <c r="T102" s="471" t="s">
        <v>441</v>
      </c>
      <c r="U102" s="471"/>
      <c r="V102" s="478" t="s">
        <v>442</v>
      </c>
      <c r="W102" s="479"/>
      <c r="X102" s="478"/>
      <c r="Y102" s="478"/>
      <c r="Z102" s="596"/>
      <c r="AA102" s="550" t="s">
        <v>443</v>
      </c>
      <c r="AB102" s="11"/>
      <c r="AC102" s="556">
        <v>47</v>
      </c>
      <c r="AD102" s="556">
        <v>562</v>
      </c>
      <c r="AE102" s="554"/>
      <c r="AF102" s="554"/>
      <c r="AG102" s="554" t="s">
        <v>743</v>
      </c>
      <c r="AH102" s="37">
        <v>50</v>
      </c>
      <c r="AJ102" s="7"/>
      <c r="AK102" s="37"/>
      <c r="AL102" s="7"/>
      <c r="AM102" s="7"/>
      <c r="AN102" s="7"/>
      <c r="AO102" s="411">
        <v>77.3</v>
      </c>
      <c r="AP102" s="39">
        <v>16.399999999999999</v>
      </c>
      <c r="AQ102" s="40">
        <v>5.5</v>
      </c>
      <c r="AR102" s="41">
        <f t="shared" si="77"/>
        <v>99.199999999999989</v>
      </c>
      <c r="AS102" s="42">
        <f t="shared" si="78"/>
        <v>4.7134146341463419</v>
      </c>
      <c r="AT102" s="43">
        <f t="shared" si="79"/>
        <v>25.92378048780488</v>
      </c>
      <c r="AU102" s="44">
        <f t="shared" si="80"/>
        <v>3.5296803652968038</v>
      </c>
      <c r="AV102" s="45">
        <v>70.729500000000002</v>
      </c>
      <c r="AW102" s="45">
        <f t="shared" si="81"/>
        <v>91.5</v>
      </c>
      <c r="AX102" s="46">
        <v>2.7055000000000002</v>
      </c>
      <c r="AY102" s="45">
        <v>3.5</v>
      </c>
      <c r="AZ102" s="7" t="s">
        <v>121</v>
      </c>
      <c r="BA102" s="47">
        <v>23.2</v>
      </c>
      <c r="BB102" s="48" t="s">
        <v>121</v>
      </c>
      <c r="BC102" s="80">
        <v>1.1000000000000001</v>
      </c>
      <c r="BD102" s="80"/>
      <c r="BE102" s="45"/>
      <c r="BF102" s="45"/>
      <c r="BG102" s="45"/>
      <c r="BH102" s="45"/>
      <c r="BI102" s="194">
        <v>0</v>
      </c>
      <c r="BJ102" s="45">
        <v>50.9</v>
      </c>
      <c r="BK102" s="7">
        <v>49.1</v>
      </c>
      <c r="BL102" s="195">
        <f t="shared" si="71"/>
        <v>1.0366598778004072</v>
      </c>
      <c r="BM102" s="79">
        <v>1.1000000000000001</v>
      </c>
      <c r="BN102" s="80">
        <f t="shared" si="64"/>
        <v>1.4230271668822772</v>
      </c>
      <c r="BO102" s="7" t="s">
        <v>121</v>
      </c>
      <c r="BP102" s="7">
        <v>49.4</v>
      </c>
      <c r="BQ102" s="48">
        <v>45.2</v>
      </c>
      <c r="BR102" s="81"/>
      <c r="BS102" s="80">
        <f t="shared" si="63"/>
        <v>33.6</v>
      </c>
      <c r="BT102" s="49">
        <v>91</v>
      </c>
      <c r="BU102" s="49">
        <v>3384</v>
      </c>
      <c r="BV102" s="80">
        <f t="shared" si="65"/>
        <v>9</v>
      </c>
      <c r="BW102" s="561">
        <f t="shared" si="72"/>
        <v>15.908000000000001</v>
      </c>
      <c r="BX102" s="49">
        <v>6.5</v>
      </c>
      <c r="BY102" s="84">
        <f t="shared" si="66"/>
        <v>1.0659999999999998</v>
      </c>
      <c r="BZ102" s="49">
        <v>27.1</v>
      </c>
      <c r="CA102" s="84">
        <f t="shared" si="67"/>
        <v>4.4443999999999999</v>
      </c>
      <c r="CB102" s="49">
        <v>63.4</v>
      </c>
      <c r="CC102" s="84">
        <f t="shared" si="68"/>
        <v>10.397600000000001</v>
      </c>
      <c r="CD102" s="80">
        <v>0.8</v>
      </c>
      <c r="CE102" s="82">
        <v>93.1</v>
      </c>
      <c r="CF102" s="82">
        <v>5628</v>
      </c>
      <c r="CG102" s="82">
        <v>84.5</v>
      </c>
      <c r="CH102" s="82">
        <v>4331</v>
      </c>
      <c r="CI102" s="82">
        <v>64</v>
      </c>
      <c r="CJ102" s="82">
        <v>72.400000000000006</v>
      </c>
      <c r="CK102" s="82">
        <v>3742</v>
      </c>
      <c r="CL102" s="45">
        <f t="shared" si="82"/>
        <v>0.23985239852398524</v>
      </c>
      <c r="CM102" s="7"/>
      <c r="CN102" s="7"/>
      <c r="CO102" s="618"/>
      <c r="CP102" s="13"/>
      <c r="CQ102" s="13"/>
      <c r="CR102" s="13"/>
      <c r="CS102" s="13"/>
      <c r="CT102" s="13"/>
      <c r="CU102" s="13"/>
      <c r="CV102" s="634"/>
      <c r="CW102" s="36"/>
      <c r="CX102" s="7"/>
      <c r="CY102" s="7"/>
      <c r="CZ102" s="121">
        <v>4</v>
      </c>
      <c r="DA102" s="7" t="s">
        <v>295</v>
      </c>
      <c r="DB102" s="111" t="s">
        <v>295</v>
      </c>
      <c r="DC102" s="201"/>
      <c r="DD102" s="122" t="s">
        <v>706</v>
      </c>
      <c r="DE102" s="11"/>
      <c r="DF102" s="11"/>
      <c r="DG102" s="11"/>
      <c r="DH102" s="11"/>
      <c r="DI102" s="10" t="s">
        <v>297</v>
      </c>
      <c r="DJ102" t="s">
        <v>743</v>
      </c>
      <c r="DK102" s="9">
        <v>2</v>
      </c>
      <c r="DL102" s="7"/>
      <c r="DM102" s="7"/>
      <c r="DN102" s="7"/>
      <c r="DO102" s="7"/>
      <c r="DP102" s="7"/>
      <c r="DQ102" s="7"/>
      <c r="DR102" s="11">
        <v>0.8</v>
      </c>
      <c r="DS102" s="11" t="s">
        <v>38</v>
      </c>
      <c r="DT102" s="11">
        <v>505</v>
      </c>
      <c r="DU102" s="11">
        <v>59</v>
      </c>
      <c r="DV102" s="11">
        <v>41</v>
      </c>
      <c r="DW102" s="11">
        <v>0.3</v>
      </c>
      <c r="DX102" s="11">
        <v>220.8</v>
      </c>
      <c r="DY102" s="11" t="s">
        <v>38</v>
      </c>
      <c r="DZ102" s="11">
        <v>3.63</v>
      </c>
      <c r="EA102" s="11">
        <v>0</v>
      </c>
      <c r="EB102" s="7" t="s">
        <v>451</v>
      </c>
      <c r="EC102" s="116"/>
      <c r="ED102" s="125"/>
      <c r="EE102" s="125"/>
      <c r="EF102" s="7"/>
      <c r="EG102" s="7"/>
      <c r="EH102" s="7"/>
      <c r="EI102" s="7"/>
      <c r="EJ102" s="7"/>
      <c r="EK102" s="116"/>
      <c r="EL102" s="116"/>
      <c r="EM102" s="7"/>
      <c r="EN102" s="116"/>
      <c r="EO102" s="116"/>
      <c r="EP102" s="114"/>
      <c r="EQ102" s="114"/>
      <c r="ER102" s="485">
        <v>11682</v>
      </c>
      <c r="ES102" s="954">
        <v>75</v>
      </c>
      <c r="ET102" s="954">
        <v>28912</v>
      </c>
      <c r="EU102" s="954">
        <v>4000</v>
      </c>
      <c r="EV102" s="954">
        <v>42120</v>
      </c>
      <c r="EW102" s="954">
        <v>280</v>
      </c>
      <c r="EX102" s="715">
        <f t="shared" si="73"/>
        <v>39.312000000000005</v>
      </c>
      <c r="EY102" s="959">
        <f t="shared" si="69"/>
        <v>471.74400000000003</v>
      </c>
      <c r="EZ102" s="557"/>
      <c r="FA102" s="557"/>
      <c r="FB102" s="557"/>
      <c r="FC102" s="557"/>
      <c r="FD102" s="592"/>
      <c r="FE102" s="592"/>
      <c r="FF102" s="592"/>
      <c r="FG102" s="716"/>
      <c r="FH102" s="975"/>
      <c r="FI102" s="612"/>
      <c r="FJ102" s="616"/>
      <c r="FK102" s="553"/>
      <c r="FL102" s="114"/>
      <c r="FM102" s="7"/>
      <c r="FN102" s="145">
        <f t="shared" si="70"/>
        <v>4.7E-2</v>
      </c>
      <c r="FO102" s="114"/>
      <c r="FP102" s="43">
        <f t="shared" si="76"/>
        <v>0.96845600442722746</v>
      </c>
      <c r="FQ102" s="146">
        <f t="shared" si="74"/>
        <v>3.9312000000000007E-2</v>
      </c>
      <c r="FR102" s="114"/>
      <c r="FS102" s="114"/>
      <c r="FT102" s="114"/>
      <c r="FU102" s="114"/>
      <c r="FV102" s="114"/>
      <c r="FW102" s="114"/>
      <c r="FX102" s="557"/>
      <c r="FY102" s="989"/>
      <c r="FZ102" s="550"/>
      <c r="GA102" s="218">
        <v>0.3</v>
      </c>
      <c r="GB102" s="550"/>
      <c r="GC102" s="554"/>
      <c r="GD102" s="554"/>
      <c r="GE102" s="554"/>
      <c r="GF102" s="554"/>
      <c r="GG102" s="554"/>
      <c r="GH102" s="554"/>
      <c r="GI102" s="554"/>
      <c r="GJ102" s="554"/>
      <c r="GK102" s="554"/>
      <c r="GL102" s="554"/>
      <c r="GM102" s="554"/>
      <c r="GN102" s="554"/>
      <c r="GO102" s="554"/>
      <c r="GP102" s="554"/>
      <c r="GQ102" s="554"/>
      <c r="GR102" s="554"/>
      <c r="GS102" s="554"/>
      <c r="GT102" s="554"/>
      <c r="GU102" s="554"/>
      <c r="GV102" s="554"/>
      <c r="GW102" s="554"/>
      <c r="GX102" s="554"/>
      <c r="GY102" s="554"/>
      <c r="GZ102" s="554"/>
      <c r="HA102" s="554"/>
      <c r="HB102" s="554"/>
      <c r="HC102" s="554"/>
      <c r="HD102" s="554"/>
      <c r="HE102" s="554"/>
      <c r="HF102" s="554"/>
      <c r="HG102" s="554"/>
      <c r="HH102" s="554"/>
      <c r="HI102" s="554"/>
      <c r="HJ102" s="554"/>
      <c r="HK102" s="554"/>
      <c r="HL102" s="554"/>
      <c r="HM102" s="554"/>
      <c r="HN102" s="554"/>
      <c r="HO102" s="554"/>
      <c r="HP102" s="554"/>
      <c r="HQ102" s="554"/>
      <c r="HR102" s="554"/>
      <c r="HS102" s="554"/>
      <c r="HT102" s="554"/>
      <c r="HU102" s="554"/>
      <c r="HV102" s="554"/>
      <c r="HW102" s="554"/>
    </row>
    <row r="103" spans="1:231" x14ac:dyDescent="0.3">
      <c r="A103" s="7">
        <v>286</v>
      </c>
      <c r="B103" s="7">
        <f>COUNTIFS($D$3:D103,D103,$F$3:F103,F103)</f>
        <v>1</v>
      </c>
      <c r="C103" s="14">
        <v>11729</v>
      </c>
      <c r="D103" s="328" t="s">
        <v>428</v>
      </c>
      <c r="E103" s="17" t="s">
        <v>429</v>
      </c>
      <c r="F103" s="17" t="s">
        <v>430</v>
      </c>
      <c r="G103" s="11">
        <f t="shared" si="75"/>
        <v>6</v>
      </c>
      <c r="H103" s="17" t="s">
        <v>431</v>
      </c>
      <c r="I103" s="469" t="s">
        <v>432</v>
      </c>
      <c r="J103" s="849" t="s">
        <v>433</v>
      </c>
      <c r="K103" s="17" t="s">
        <v>36</v>
      </c>
      <c r="L103" s="11">
        <v>3</v>
      </c>
      <c r="M103" s="17" t="s">
        <v>434</v>
      </c>
      <c r="N103" s="17" t="s">
        <v>435</v>
      </c>
      <c r="O103" s="11"/>
      <c r="P103" s="11" t="s">
        <v>436</v>
      </c>
      <c r="Q103" s="381"/>
      <c r="R103" s="169"/>
      <c r="S103" s="17"/>
      <c r="T103" s="471" t="s">
        <v>441</v>
      </c>
      <c r="U103" s="471"/>
      <c r="V103" s="478" t="s">
        <v>442</v>
      </c>
      <c r="W103" s="479"/>
      <c r="X103" s="478"/>
      <c r="Y103" s="478"/>
      <c r="Z103" s="596"/>
      <c r="AA103" s="550" t="s">
        <v>443</v>
      </c>
      <c r="AB103" s="11"/>
      <c r="AC103" s="556">
        <v>3665</v>
      </c>
      <c r="AD103" s="556">
        <v>11000</v>
      </c>
      <c r="AE103" s="554"/>
      <c r="AF103" s="554"/>
      <c r="AG103" s="554" t="s">
        <v>444</v>
      </c>
      <c r="AH103" s="37">
        <v>1000</v>
      </c>
      <c r="AJ103" s="7"/>
      <c r="AK103" s="37"/>
      <c r="AL103" s="7"/>
      <c r="AM103" s="7"/>
      <c r="AN103" s="7"/>
      <c r="AO103" s="934">
        <v>94.9</v>
      </c>
      <c r="AP103" s="39">
        <v>4.3</v>
      </c>
      <c r="AQ103" s="40">
        <v>0.6</v>
      </c>
      <c r="AR103" s="41">
        <f t="shared" si="77"/>
        <v>99.8</v>
      </c>
      <c r="AS103" s="42">
        <f t="shared" si="78"/>
        <v>22.069767441860467</v>
      </c>
      <c r="AT103" s="43">
        <f t="shared" si="79"/>
        <v>13.241860465116281</v>
      </c>
      <c r="AU103" s="44">
        <f t="shared" si="80"/>
        <v>19.367346938775512</v>
      </c>
      <c r="AV103" s="45">
        <v>87.023300000000006</v>
      </c>
      <c r="AW103" s="45">
        <f t="shared" si="81"/>
        <v>91.7</v>
      </c>
      <c r="AX103" s="46">
        <v>3.1317000000000004</v>
      </c>
      <c r="AY103" s="45">
        <v>3.3</v>
      </c>
      <c r="AZ103" s="7" t="s">
        <v>121</v>
      </c>
      <c r="BA103" s="47">
        <v>25.8</v>
      </c>
      <c r="BB103" s="48" t="s">
        <v>121</v>
      </c>
      <c r="BC103" s="80">
        <v>0.2</v>
      </c>
      <c r="BD103" s="80"/>
      <c r="BE103" s="45"/>
      <c r="BF103" s="45"/>
      <c r="BG103" s="45"/>
      <c r="BH103" s="45"/>
      <c r="BI103" s="194">
        <v>0</v>
      </c>
      <c r="BJ103" s="45">
        <v>59.8</v>
      </c>
      <c r="BK103" s="7">
        <v>40.200000000000003</v>
      </c>
      <c r="BL103" s="195">
        <f t="shared" si="71"/>
        <v>1.4875621890547261</v>
      </c>
      <c r="BM103" s="79">
        <v>1.1000000000000001</v>
      </c>
      <c r="BN103" s="80">
        <f t="shared" si="64"/>
        <v>1.1591148577449948</v>
      </c>
      <c r="BO103" s="7" t="s">
        <v>121</v>
      </c>
      <c r="BP103" s="7">
        <v>90.8</v>
      </c>
      <c r="BQ103" s="48">
        <v>69</v>
      </c>
      <c r="BR103" s="81"/>
      <c r="BS103" s="80">
        <f t="shared" si="63"/>
        <v>51.8</v>
      </c>
      <c r="BT103" s="49">
        <v>74.7</v>
      </c>
      <c r="BU103" s="49">
        <v>14559</v>
      </c>
      <c r="BV103" s="80">
        <f t="shared" si="65"/>
        <v>25.299999999999997</v>
      </c>
      <c r="BW103" s="346">
        <f t="shared" si="72"/>
        <v>4.1193999999999997</v>
      </c>
      <c r="BX103" s="49">
        <v>27.8</v>
      </c>
      <c r="BY103" s="84">
        <f t="shared" si="66"/>
        <v>1.1954</v>
      </c>
      <c r="BZ103" s="49">
        <v>24</v>
      </c>
      <c r="CA103" s="84">
        <f t="shared" si="67"/>
        <v>1.0319999999999998</v>
      </c>
      <c r="CB103" s="49">
        <v>44</v>
      </c>
      <c r="CC103" s="84">
        <f t="shared" si="68"/>
        <v>1.8919999999999999</v>
      </c>
      <c r="CD103" s="80">
        <v>0.8</v>
      </c>
      <c r="CE103" s="82">
        <v>100</v>
      </c>
      <c r="CF103" s="82">
        <v>13574</v>
      </c>
      <c r="CG103" s="82">
        <v>100</v>
      </c>
      <c r="CH103" s="82">
        <v>9858</v>
      </c>
      <c r="CI103" s="82">
        <v>77.400000000000006</v>
      </c>
      <c r="CJ103" s="82">
        <v>96.4</v>
      </c>
      <c r="CK103" s="82">
        <v>11410</v>
      </c>
      <c r="CL103" s="45">
        <f t="shared" si="82"/>
        <v>1.1583333333333334</v>
      </c>
      <c r="CM103" s="7"/>
      <c r="CN103" s="7"/>
      <c r="CO103" s="618"/>
      <c r="CP103" s="13"/>
      <c r="CQ103" s="13"/>
      <c r="CR103" s="13"/>
      <c r="CS103" s="13"/>
      <c r="CT103" s="13"/>
      <c r="CU103" s="13"/>
      <c r="CV103" s="634"/>
      <c r="CW103" s="36"/>
      <c r="CX103" s="7"/>
      <c r="CY103" s="7"/>
      <c r="CZ103" s="7"/>
      <c r="DA103" s="7" t="s">
        <v>295</v>
      </c>
      <c r="DB103" s="111" t="s">
        <v>295</v>
      </c>
      <c r="DC103" s="201"/>
      <c r="DD103" s="122" t="s">
        <v>449</v>
      </c>
      <c r="DE103" s="11"/>
      <c r="DF103" s="11"/>
      <c r="DG103" s="11"/>
      <c r="DH103" s="11"/>
      <c r="DI103" s="10" t="s">
        <v>297</v>
      </c>
      <c r="DJ103" t="s">
        <v>444</v>
      </c>
      <c r="DK103" s="9">
        <v>2</v>
      </c>
      <c r="DL103" s="7"/>
      <c r="DM103" s="7"/>
      <c r="DN103" s="7"/>
      <c r="DO103" s="7"/>
      <c r="DP103" s="7"/>
      <c r="DQ103" s="7"/>
      <c r="DR103" s="11" t="s">
        <v>450</v>
      </c>
      <c r="DS103" s="11" t="s">
        <v>38</v>
      </c>
      <c r="DT103" s="11" t="s">
        <v>38</v>
      </c>
      <c r="DU103" s="11" t="s">
        <v>38</v>
      </c>
      <c r="DV103" s="11" t="s">
        <v>38</v>
      </c>
      <c r="DW103" s="11" t="s">
        <v>38</v>
      </c>
      <c r="DX103" s="11" t="s">
        <v>38</v>
      </c>
      <c r="DY103" s="11" t="s">
        <v>38</v>
      </c>
      <c r="DZ103" s="11" t="s">
        <v>38</v>
      </c>
      <c r="EA103" s="11">
        <v>0</v>
      </c>
      <c r="EB103" s="7" t="s">
        <v>451</v>
      </c>
      <c r="EC103" s="116"/>
      <c r="ED103" s="125"/>
      <c r="EE103" s="125"/>
      <c r="EF103" s="7"/>
      <c r="EG103" s="7"/>
      <c r="EH103" s="7"/>
      <c r="EI103" s="7"/>
      <c r="EJ103" s="7"/>
      <c r="EK103" s="116"/>
      <c r="EL103" s="116"/>
      <c r="EM103" s="7"/>
      <c r="EN103" s="116"/>
      <c r="EO103" s="116"/>
      <c r="EP103" s="557"/>
      <c r="EQ103" s="114"/>
      <c r="ER103" s="485">
        <v>11729</v>
      </c>
      <c r="ES103" s="954">
        <v>75</v>
      </c>
      <c r="ET103" s="954">
        <v>66260</v>
      </c>
      <c r="EU103" s="954">
        <v>5605</v>
      </c>
      <c r="EV103" s="954">
        <v>42120</v>
      </c>
      <c r="EW103" s="954">
        <v>37325</v>
      </c>
      <c r="EX103" s="715">
        <f t="shared" si="73"/>
        <v>3739.8251561106158</v>
      </c>
      <c r="EY103" s="959">
        <f t="shared" si="69"/>
        <v>11219.475468331848</v>
      </c>
      <c r="EZ103" s="557"/>
      <c r="FA103" s="557"/>
      <c r="FB103" s="557"/>
      <c r="FC103" s="557"/>
      <c r="FD103" s="592"/>
      <c r="FE103" s="592"/>
      <c r="FF103" s="592"/>
      <c r="FG103" s="716"/>
      <c r="FH103" s="975"/>
      <c r="FI103" s="612"/>
      <c r="FJ103" s="616"/>
      <c r="FK103" s="553"/>
      <c r="FL103" s="114"/>
      <c r="FM103" s="7"/>
      <c r="FN103" s="145">
        <f t="shared" si="70"/>
        <v>3.665</v>
      </c>
      <c r="FO103" s="114"/>
      <c r="FP103" s="43">
        <f t="shared" si="76"/>
        <v>56.331119830968909</v>
      </c>
      <c r="FQ103" s="146">
        <f t="shared" si="74"/>
        <v>3.7398251561106157</v>
      </c>
      <c r="FR103" s="114"/>
      <c r="FS103" s="114"/>
      <c r="FT103" s="114"/>
      <c r="FU103" s="114"/>
      <c r="FV103" s="114"/>
      <c r="FW103" s="114"/>
      <c r="FX103" s="557"/>
      <c r="FY103" s="989"/>
      <c r="FZ103" s="550"/>
      <c r="GA103" s="214">
        <v>3.6973570467839993E-2</v>
      </c>
      <c r="GB103" s="550"/>
      <c r="GC103" s="554"/>
      <c r="GD103" s="554"/>
      <c r="GE103" s="554"/>
      <c r="GF103" s="554"/>
      <c r="GG103" s="554"/>
      <c r="GH103" s="554"/>
      <c r="GI103" s="554"/>
      <c r="GJ103" s="554"/>
      <c r="GK103" s="554"/>
      <c r="GL103" s="554"/>
      <c r="GM103" s="554"/>
      <c r="GN103" s="554"/>
      <c r="GO103" s="554"/>
      <c r="GP103" s="554"/>
      <c r="GQ103" s="554"/>
      <c r="GR103" s="554"/>
      <c r="GS103" s="554"/>
      <c r="GT103" s="554"/>
      <c r="GU103" s="554"/>
      <c r="GV103" s="554"/>
      <c r="GW103" s="554"/>
      <c r="GX103" s="554"/>
      <c r="GY103" s="554"/>
      <c r="GZ103" s="554"/>
      <c r="HA103" s="554"/>
      <c r="HB103" s="554"/>
      <c r="HC103" s="554"/>
      <c r="HD103" s="554"/>
      <c r="HE103" s="554"/>
      <c r="HF103" s="554"/>
      <c r="HG103" s="554"/>
      <c r="HH103" s="554"/>
      <c r="HI103" s="554"/>
      <c r="HJ103" s="554"/>
      <c r="HK103" s="554"/>
      <c r="HL103" s="554"/>
      <c r="HM103" s="554"/>
      <c r="HN103" s="554"/>
      <c r="HO103" s="554"/>
      <c r="HP103" s="554"/>
      <c r="HQ103" s="554"/>
      <c r="HR103" s="554"/>
      <c r="HS103" s="554"/>
      <c r="HT103" s="554"/>
      <c r="HU103" s="554"/>
      <c r="HV103" s="554"/>
      <c r="HW103" s="554"/>
    </row>
    <row r="104" spans="1:231" x14ac:dyDescent="0.3">
      <c r="A104" s="7">
        <v>294</v>
      </c>
      <c r="B104" s="7">
        <f>COUNTIFS($D$3:D104,D104,$F$3:F104,F104)</f>
        <v>1</v>
      </c>
      <c r="C104" s="14">
        <v>11765</v>
      </c>
      <c r="D104" s="328" t="s">
        <v>793</v>
      </c>
      <c r="E104" s="17" t="s">
        <v>676</v>
      </c>
      <c r="F104" s="17" t="s">
        <v>794</v>
      </c>
      <c r="G104" s="11">
        <f t="shared" si="75"/>
        <v>64</v>
      </c>
      <c r="H104" s="17" t="s">
        <v>795</v>
      </c>
      <c r="I104" s="469" t="s">
        <v>796</v>
      </c>
      <c r="J104" s="380" t="s">
        <v>35</v>
      </c>
      <c r="K104" s="17" t="s">
        <v>36</v>
      </c>
      <c r="L104" s="11">
        <v>22</v>
      </c>
      <c r="M104" s="17" t="s">
        <v>493</v>
      </c>
      <c r="N104" s="17" t="s">
        <v>38</v>
      </c>
      <c r="O104" s="11"/>
      <c r="P104" s="11" t="s">
        <v>734</v>
      </c>
      <c r="Q104" s="381"/>
      <c r="R104" s="381"/>
      <c r="S104" s="17"/>
      <c r="T104" s="471" t="s">
        <v>441</v>
      </c>
      <c r="U104" s="471"/>
      <c r="V104" s="478" t="s">
        <v>442</v>
      </c>
      <c r="W104" s="479"/>
      <c r="X104" s="478"/>
      <c r="Y104" s="480"/>
      <c r="Z104" s="760"/>
      <c r="AA104" s="215" t="s">
        <v>691</v>
      </c>
      <c r="AB104" s="11"/>
      <c r="AC104" s="449">
        <v>52</v>
      </c>
      <c r="AD104" s="449">
        <v>110000</v>
      </c>
      <c r="AE104" s="156"/>
      <c r="AF104" s="156"/>
      <c r="AG104" s="156" t="s">
        <v>444</v>
      </c>
      <c r="AH104" s="37">
        <v>150</v>
      </c>
      <c r="AJ104" s="7"/>
      <c r="AK104" s="37"/>
      <c r="AL104" s="7"/>
      <c r="AM104" s="7"/>
      <c r="AN104" s="7"/>
      <c r="AO104" s="411">
        <v>74.900000000000006</v>
      </c>
      <c r="AP104" s="39">
        <v>22.9</v>
      </c>
      <c r="AQ104" s="40">
        <v>2</v>
      </c>
      <c r="AR104" s="41">
        <f t="shared" si="77"/>
        <v>99.800000000000011</v>
      </c>
      <c r="AS104" s="42">
        <f t="shared" si="78"/>
        <v>3.270742358078603</v>
      </c>
      <c r="AT104" s="43">
        <f t="shared" si="79"/>
        <v>6.5414847161572061</v>
      </c>
      <c r="AU104" s="44">
        <f t="shared" si="80"/>
        <v>3.0080321285140568</v>
      </c>
      <c r="AV104" s="45">
        <v>63.365400000000001</v>
      </c>
      <c r="AW104" s="45">
        <f t="shared" si="81"/>
        <v>84.6</v>
      </c>
      <c r="AX104" s="46">
        <v>7.7896000000000001</v>
      </c>
      <c r="AY104" s="45">
        <v>10.4</v>
      </c>
      <c r="AZ104" s="7" t="s">
        <v>121</v>
      </c>
      <c r="BA104" s="47">
        <v>19.100000000000001</v>
      </c>
      <c r="BB104" s="48" t="s">
        <v>121</v>
      </c>
      <c r="BC104" s="80">
        <v>0.1</v>
      </c>
      <c r="BD104" s="80"/>
      <c r="BE104" s="45"/>
      <c r="BF104" s="45"/>
      <c r="BG104" s="45"/>
      <c r="BH104" s="45"/>
      <c r="BI104" s="194">
        <v>11.9</v>
      </c>
      <c r="BJ104" s="45">
        <v>35</v>
      </c>
      <c r="BK104" s="7">
        <v>65</v>
      </c>
      <c r="BL104" s="78">
        <f t="shared" si="71"/>
        <v>0.53846153846153844</v>
      </c>
      <c r="BM104" s="79">
        <v>0.8</v>
      </c>
      <c r="BN104" s="80">
        <f t="shared" si="64"/>
        <v>1.0680907877169559</v>
      </c>
      <c r="BO104" s="7" t="s">
        <v>121</v>
      </c>
      <c r="BP104" s="7">
        <v>41.2</v>
      </c>
      <c r="BQ104" s="48">
        <v>48.5</v>
      </c>
      <c r="BR104" s="81"/>
      <c r="BS104" s="80">
        <f t="shared" si="63"/>
        <v>37.799999999999997</v>
      </c>
      <c r="BT104" s="49">
        <v>87.4</v>
      </c>
      <c r="BU104" s="49">
        <v>8674</v>
      </c>
      <c r="BV104" s="80">
        <f t="shared" si="65"/>
        <v>12.599999999999994</v>
      </c>
      <c r="BW104" s="80">
        <f t="shared" si="72"/>
        <v>22.739699999999999</v>
      </c>
      <c r="BX104" s="49">
        <v>9.6999999999999993</v>
      </c>
      <c r="BY104" s="84">
        <f t="shared" si="66"/>
        <v>2.2212999999999998</v>
      </c>
      <c r="BZ104" s="49">
        <v>28.1</v>
      </c>
      <c r="CA104" s="84">
        <f t="shared" si="67"/>
        <v>6.4348999999999998</v>
      </c>
      <c r="CB104" s="49">
        <v>61.5</v>
      </c>
      <c r="CC104" s="84">
        <f t="shared" si="68"/>
        <v>14.083499999999999</v>
      </c>
      <c r="CD104" s="80">
        <v>1.7</v>
      </c>
      <c r="CE104" s="82">
        <v>97.5</v>
      </c>
      <c r="CF104" s="82">
        <v>11034</v>
      </c>
      <c r="CG104" s="82">
        <v>95.4</v>
      </c>
      <c r="CH104" s="82">
        <v>8648</v>
      </c>
      <c r="CI104" s="82">
        <v>76.400000000000006</v>
      </c>
      <c r="CJ104" s="82">
        <v>83.5</v>
      </c>
      <c r="CK104" s="82">
        <v>6148</v>
      </c>
      <c r="CL104" s="45">
        <f t="shared" si="82"/>
        <v>0.34519572953736649</v>
      </c>
      <c r="CM104" s="7"/>
      <c r="CN104" s="7"/>
      <c r="CO104" s="618"/>
      <c r="CP104" s="13"/>
      <c r="CQ104" s="13"/>
      <c r="CR104" s="13"/>
      <c r="CS104" s="13"/>
      <c r="CT104" s="13"/>
      <c r="CU104" s="13"/>
      <c r="CV104" s="634"/>
      <c r="CW104" s="36"/>
      <c r="CX104" s="7"/>
      <c r="CY104" s="7"/>
      <c r="CZ104" s="7"/>
      <c r="DA104" s="7" t="s">
        <v>295</v>
      </c>
      <c r="DB104" s="111" t="s">
        <v>295</v>
      </c>
      <c r="DC104" s="201"/>
      <c r="DD104" s="122" t="s">
        <v>809</v>
      </c>
      <c r="DE104" s="11"/>
      <c r="DF104" s="11"/>
      <c r="DG104" s="11"/>
      <c r="DH104" s="11"/>
      <c r="DI104" s="10" t="s">
        <v>297</v>
      </c>
      <c r="DJ104" t="s">
        <v>444</v>
      </c>
      <c r="DK104" s="9">
        <v>2</v>
      </c>
      <c r="DL104" s="7"/>
      <c r="DM104" s="7"/>
      <c r="DN104" s="7"/>
      <c r="DO104" s="7"/>
      <c r="DP104" s="7"/>
      <c r="DQ104" s="7"/>
      <c r="DR104" s="11" t="s">
        <v>38</v>
      </c>
      <c r="DS104" s="11" t="s">
        <v>38</v>
      </c>
      <c r="DT104" s="11" t="s">
        <v>38</v>
      </c>
      <c r="DU104" s="11" t="s">
        <v>38</v>
      </c>
      <c r="DV104" s="11" t="s">
        <v>38</v>
      </c>
      <c r="DW104" s="11" t="s">
        <v>38</v>
      </c>
      <c r="DX104" s="11" t="s">
        <v>38</v>
      </c>
      <c r="DY104" s="11" t="s">
        <v>38</v>
      </c>
      <c r="DZ104" s="11" t="s">
        <v>38</v>
      </c>
      <c r="EA104" s="11" t="s">
        <v>38</v>
      </c>
      <c r="EB104" s="7" t="s">
        <v>38</v>
      </c>
      <c r="EC104" s="116"/>
      <c r="ED104" s="125"/>
      <c r="EE104" s="125"/>
      <c r="EF104" s="7"/>
      <c r="EG104" s="7"/>
      <c r="EH104" s="7"/>
      <c r="EI104" s="7"/>
      <c r="EJ104" s="7"/>
      <c r="EK104" s="116"/>
      <c r="EL104" s="116"/>
      <c r="EM104" s="7"/>
      <c r="EN104" s="116"/>
      <c r="EO104" s="116"/>
      <c r="EP104" s="114"/>
      <c r="EQ104" s="114"/>
      <c r="ER104" s="485">
        <v>11765</v>
      </c>
      <c r="ES104" s="672">
        <v>75</v>
      </c>
      <c r="ET104" s="672">
        <v>7391</v>
      </c>
      <c r="EU104" s="672">
        <v>20000</v>
      </c>
      <c r="EV104" s="672">
        <v>42120</v>
      </c>
      <c r="EW104" s="673">
        <v>1432</v>
      </c>
      <c r="EX104" s="674">
        <f t="shared" si="73"/>
        <v>40.210560000000001</v>
      </c>
      <c r="EY104" s="489">
        <f t="shared" si="69"/>
        <v>884.63232000000005</v>
      </c>
      <c r="EZ104" s="598"/>
      <c r="FA104" s="598"/>
      <c r="FB104" s="598"/>
      <c r="FC104" s="598"/>
      <c r="FD104" s="675"/>
      <c r="FE104" s="623"/>
      <c r="FF104" s="623"/>
      <c r="FG104" s="676"/>
      <c r="FH104" s="615"/>
      <c r="FI104" s="612"/>
      <c r="FJ104" s="616"/>
      <c r="FK104" s="514"/>
      <c r="FL104" s="114"/>
      <c r="FM104" s="7"/>
      <c r="FN104" s="145">
        <f t="shared" si="70"/>
        <v>5.1999999999999998E-2</v>
      </c>
      <c r="FO104" s="114"/>
      <c r="FP104" s="43">
        <f t="shared" si="76"/>
        <v>19.374915437694494</v>
      </c>
      <c r="FQ104" s="146">
        <f t="shared" si="74"/>
        <v>4.0210559999999999E-2</v>
      </c>
      <c r="FR104" s="114"/>
      <c r="FS104" s="114"/>
      <c r="FT104" s="114"/>
      <c r="FU104" s="114"/>
      <c r="FV104" s="114"/>
      <c r="FW104" s="114"/>
      <c r="FX104" s="557"/>
      <c r="FY104" s="989"/>
      <c r="FZ104" s="550"/>
      <c r="GA104" s="11"/>
      <c r="GB104" s="550"/>
      <c r="GC104" s="554"/>
      <c r="GD104" s="554"/>
      <c r="GE104" s="554"/>
      <c r="GF104" s="554"/>
      <c r="GG104" s="554"/>
      <c r="GH104" s="554"/>
      <c r="GI104" s="554"/>
      <c r="GJ104" s="554"/>
      <c r="GK104" s="554"/>
      <c r="GL104" s="554"/>
      <c r="GM104" s="554"/>
      <c r="GN104" s="554"/>
      <c r="GO104" s="554"/>
      <c r="GP104" s="554"/>
      <c r="GQ104" s="554"/>
      <c r="GR104" s="554"/>
      <c r="GS104" s="554"/>
      <c r="GT104" s="554"/>
      <c r="GU104" s="554"/>
      <c r="GV104" s="554"/>
      <c r="GW104" s="554"/>
      <c r="GX104" s="554"/>
      <c r="GY104" s="554"/>
      <c r="GZ104" s="554"/>
      <c r="HA104" s="554"/>
      <c r="HB104" s="554"/>
      <c r="HC104" s="554"/>
      <c r="HD104" s="554"/>
      <c r="HE104" s="554"/>
      <c r="HF104" s="554"/>
      <c r="HG104" s="554"/>
      <c r="HH104" s="554"/>
      <c r="HI104" s="554"/>
      <c r="HJ104" s="554"/>
      <c r="HK104" s="554"/>
      <c r="HL104" s="554"/>
      <c r="HM104" s="554"/>
      <c r="HN104" s="554"/>
      <c r="HO104" s="554"/>
      <c r="HP104" s="554"/>
      <c r="HQ104" s="554"/>
      <c r="HR104" s="554"/>
      <c r="HS104" s="554"/>
      <c r="HT104" s="554"/>
      <c r="HU104" s="554"/>
      <c r="HV104" s="554"/>
      <c r="HW104" s="554"/>
    </row>
    <row r="105" spans="1:231" x14ac:dyDescent="0.3">
      <c r="A105" s="7">
        <v>315</v>
      </c>
      <c r="B105" s="7">
        <f>COUNTIFS($D$3:D105,D105,$F$3:F105,F105)</f>
        <v>1</v>
      </c>
      <c r="C105" s="14">
        <v>11821</v>
      </c>
      <c r="D105" s="328" t="s">
        <v>855</v>
      </c>
      <c r="E105" s="17" t="s">
        <v>856</v>
      </c>
      <c r="F105" s="17" t="s">
        <v>857</v>
      </c>
      <c r="G105" s="11">
        <f t="shared" si="75"/>
        <v>74</v>
      </c>
      <c r="H105" s="17" t="s">
        <v>858</v>
      </c>
      <c r="I105" s="469" t="s">
        <v>859</v>
      </c>
      <c r="J105" s="380" t="s">
        <v>35</v>
      </c>
      <c r="K105" s="17" t="s">
        <v>36</v>
      </c>
      <c r="L105" s="11">
        <v>26</v>
      </c>
      <c r="M105" s="17" t="s">
        <v>37</v>
      </c>
      <c r="N105" s="17" t="s">
        <v>38</v>
      </c>
      <c r="O105" s="11"/>
      <c r="P105" s="11" t="s">
        <v>659</v>
      </c>
      <c r="Q105" s="381"/>
      <c r="R105" s="381"/>
      <c r="S105" s="17"/>
      <c r="T105" s="471" t="s">
        <v>441</v>
      </c>
      <c r="U105" s="471"/>
      <c r="V105" s="480" t="s">
        <v>442</v>
      </c>
      <c r="W105" s="479"/>
      <c r="X105" s="478"/>
      <c r="Y105" s="480"/>
      <c r="Z105" s="760"/>
      <c r="AA105" s="215" t="s">
        <v>120</v>
      </c>
      <c r="AB105" s="378"/>
      <c r="AC105" s="576">
        <v>137</v>
      </c>
      <c r="AD105" s="576">
        <v>3500</v>
      </c>
      <c r="AE105" s="761"/>
      <c r="AF105" s="761"/>
      <c r="AG105" s="156" t="s">
        <v>444</v>
      </c>
      <c r="AH105" s="556">
        <v>250</v>
      </c>
      <c r="AI105" s="481"/>
      <c r="AJ105" s="7" t="s">
        <v>860</v>
      </c>
      <c r="AK105" s="37"/>
      <c r="AL105" s="7"/>
      <c r="AM105" s="7"/>
      <c r="AN105" s="7"/>
      <c r="AO105" s="411">
        <v>70.900000000000006</v>
      </c>
      <c r="AP105" s="39">
        <v>17.8</v>
      </c>
      <c r="AQ105" s="40">
        <v>10.7</v>
      </c>
      <c r="AR105" s="41">
        <f t="shared" si="77"/>
        <v>99.4</v>
      </c>
      <c r="AS105" s="42">
        <f t="shared" si="78"/>
        <v>3.9831460674157304</v>
      </c>
      <c r="AT105" s="43">
        <f t="shared" si="79"/>
        <v>42.619662921348315</v>
      </c>
      <c r="AU105" s="44">
        <f t="shared" si="80"/>
        <v>2.4877192982456142</v>
      </c>
      <c r="AV105" s="45">
        <v>57.074500000000008</v>
      </c>
      <c r="AW105" s="45">
        <f t="shared" si="81"/>
        <v>80.5</v>
      </c>
      <c r="AX105" s="227">
        <v>10.280500000000002</v>
      </c>
      <c r="AY105" s="45">
        <v>14.5</v>
      </c>
      <c r="AZ105" s="7" t="s">
        <v>121</v>
      </c>
      <c r="BA105" s="47">
        <v>14.4</v>
      </c>
      <c r="BB105" s="48" t="s">
        <v>121</v>
      </c>
      <c r="BC105" s="80">
        <v>0.03</v>
      </c>
      <c r="BD105" s="80"/>
      <c r="BE105" s="45"/>
      <c r="BF105" s="45"/>
      <c r="BG105" s="45"/>
      <c r="BH105" s="45"/>
      <c r="BI105" s="282">
        <v>0.61</v>
      </c>
      <c r="BJ105" s="45">
        <v>37.200000000000003</v>
      </c>
      <c r="BK105" s="7">
        <v>62.8</v>
      </c>
      <c r="BL105" s="195">
        <f t="shared" si="71"/>
        <v>0.59235668789808926</v>
      </c>
      <c r="BM105" s="79">
        <v>1.3</v>
      </c>
      <c r="BN105" s="80">
        <f t="shared" si="64"/>
        <v>1.8335684062059237</v>
      </c>
      <c r="BO105" s="7" t="s">
        <v>121</v>
      </c>
      <c r="BP105" s="7">
        <v>66.5</v>
      </c>
      <c r="BQ105" s="48">
        <v>76.2</v>
      </c>
      <c r="BR105" s="81"/>
      <c r="BS105" s="80">
        <f t="shared" si="63"/>
        <v>34.5</v>
      </c>
      <c r="BT105" s="49">
        <v>88.3</v>
      </c>
      <c r="BU105" s="49">
        <v>7989</v>
      </c>
      <c r="BV105" s="80">
        <f t="shared" si="65"/>
        <v>11.700000000000003</v>
      </c>
      <c r="BW105" s="346">
        <f t="shared" si="72"/>
        <v>17.657600000000002</v>
      </c>
      <c r="BX105" s="49">
        <v>7.9</v>
      </c>
      <c r="BY105" s="84">
        <f t="shared" si="66"/>
        <v>1.4062000000000001</v>
      </c>
      <c r="BZ105" s="49">
        <v>26.6</v>
      </c>
      <c r="CA105" s="84">
        <f t="shared" si="67"/>
        <v>4.7347999999999999</v>
      </c>
      <c r="CB105" s="49">
        <v>64.7</v>
      </c>
      <c r="CC105" s="84">
        <f t="shared" si="68"/>
        <v>11.5166</v>
      </c>
      <c r="CD105" s="80">
        <v>6.8</v>
      </c>
      <c r="CE105" s="82">
        <v>100</v>
      </c>
      <c r="CF105" s="82">
        <v>11692</v>
      </c>
      <c r="CG105" s="82">
        <v>99.1</v>
      </c>
      <c r="CH105" s="82">
        <v>7893</v>
      </c>
      <c r="CI105" s="82">
        <v>63.3</v>
      </c>
      <c r="CJ105" s="82">
        <v>75.599999999999994</v>
      </c>
      <c r="CK105" s="82">
        <v>4631</v>
      </c>
      <c r="CL105" s="45">
        <f t="shared" si="82"/>
        <v>0.29699248120300753</v>
      </c>
      <c r="CM105" s="7"/>
      <c r="CN105" s="7"/>
      <c r="CO105" s="618"/>
      <c r="CP105" s="13"/>
      <c r="CQ105" s="13"/>
      <c r="CR105" s="13"/>
      <c r="CS105" s="13"/>
      <c r="CT105" s="13"/>
      <c r="CU105" s="13"/>
      <c r="CV105" s="634"/>
      <c r="CW105" s="36"/>
      <c r="CX105" s="7"/>
      <c r="CY105" s="7"/>
      <c r="CZ105" s="310" t="s">
        <v>525</v>
      </c>
      <c r="DA105" s="7" t="s">
        <v>18</v>
      </c>
      <c r="DB105" s="111" t="s">
        <v>18</v>
      </c>
      <c r="DC105" s="201"/>
      <c r="DD105" s="122" t="s">
        <v>811</v>
      </c>
      <c r="DE105" s="11"/>
      <c r="DF105" s="11"/>
      <c r="DG105" s="11"/>
      <c r="DH105" s="11"/>
      <c r="DI105" s="10" t="s">
        <v>294</v>
      </c>
      <c r="DJ105" t="s">
        <v>444</v>
      </c>
      <c r="DK105" s="9">
        <v>2</v>
      </c>
      <c r="DL105" s="7"/>
      <c r="DM105" s="7"/>
      <c r="DN105" s="7"/>
      <c r="DO105" s="7"/>
      <c r="DP105" s="7"/>
      <c r="DQ105" s="7"/>
      <c r="DR105" s="11" t="s">
        <v>38</v>
      </c>
      <c r="DS105" s="11" t="s">
        <v>38</v>
      </c>
      <c r="DT105" s="11">
        <v>515</v>
      </c>
      <c r="DU105" s="11">
        <v>10.1</v>
      </c>
      <c r="DV105" s="11">
        <v>89.9</v>
      </c>
      <c r="DW105" s="11" t="s">
        <v>38</v>
      </c>
      <c r="DX105" s="11" t="s">
        <v>38</v>
      </c>
      <c r="DY105" s="11" t="s">
        <v>38</v>
      </c>
      <c r="DZ105" s="11" t="s">
        <v>38</v>
      </c>
      <c r="EA105" s="11">
        <v>0</v>
      </c>
      <c r="EB105" s="7" t="s">
        <v>451</v>
      </c>
      <c r="EC105" s="114"/>
      <c r="ED105" s="114"/>
      <c r="EE105" s="114"/>
      <c r="EF105" s="114"/>
      <c r="EG105" s="7">
        <v>3</v>
      </c>
      <c r="EH105" s="114"/>
      <c r="EI105" s="114"/>
      <c r="EJ105" s="114"/>
      <c r="EK105" s="114"/>
      <c r="EL105" s="114"/>
      <c r="EM105" s="114"/>
      <c r="EN105" s="114"/>
      <c r="EO105" s="114"/>
      <c r="EP105" s="114"/>
      <c r="EQ105" s="114"/>
      <c r="ER105" s="485">
        <v>11821</v>
      </c>
      <c r="ES105" s="762">
        <v>75</v>
      </c>
      <c r="ET105" s="762">
        <v>3738</v>
      </c>
      <c r="EU105" s="762">
        <v>4000</v>
      </c>
      <c r="EV105" s="762">
        <v>42120</v>
      </c>
      <c r="EW105" s="954">
        <v>970</v>
      </c>
      <c r="EX105" s="715">
        <f t="shared" si="73"/>
        <v>136.18800000000002</v>
      </c>
      <c r="EY105" s="959">
        <f t="shared" si="69"/>
        <v>3540.8880000000004</v>
      </c>
      <c r="EZ105" s="117"/>
      <c r="FA105" s="117"/>
      <c r="FB105" s="117"/>
      <c r="FC105" s="117"/>
      <c r="FD105" s="763"/>
      <c r="FE105" s="592"/>
      <c r="FF105" s="592"/>
      <c r="FG105" s="716"/>
      <c r="FH105" s="975"/>
      <c r="FI105" s="612"/>
      <c r="FJ105" s="764"/>
      <c r="FK105" s="514"/>
      <c r="FL105" s="114"/>
      <c r="FM105" s="7"/>
      <c r="FN105" s="145">
        <f t="shared" si="70"/>
        <v>0.13700000000000001</v>
      </c>
      <c r="FO105" s="114"/>
      <c r="FP105" s="43">
        <f t="shared" si="76"/>
        <v>25.949705724986625</v>
      </c>
      <c r="FQ105" s="146">
        <f t="shared" si="74"/>
        <v>0.136188</v>
      </c>
      <c r="FR105" s="114"/>
      <c r="FS105" s="114"/>
      <c r="FT105" s="114"/>
      <c r="FU105" s="114"/>
      <c r="FV105" s="114"/>
      <c r="FW105" s="114"/>
      <c r="FX105" s="557"/>
      <c r="FY105" s="989"/>
      <c r="FZ105" s="550"/>
      <c r="GA105" s="11"/>
      <c r="GB105" s="550"/>
      <c r="GC105" s="554"/>
      <c r="GD105" s="554"/>
      <c r="GE105" s="554"/>
      <c r="GF105" s="554"/>
      <c r="GG105" s="554"/>
      <c r="GH105" s="554"/>
      <c r="GI105" s="554"/>
      <c r="GJ105" s="554"/>
      <c r="GK105" s="554"/>
      <c r="GL105" s="554"/>
      <c r="GM105" s="554"/>
      <c r="GN105" s="554"/>
      <c r="GO105" s="554"/>
      <c r="GP105" s="554"/>
      <c r="GQ105" s="554"/>
      <c r="GR105" s="554"/>
      <c r="GS105" s="554"/>
      <c r="GT105" s="554"/>
      <c r="GU105" s="554"/>
      <c r="GV105" s="554"/>
      <c r="GW105" s="554"/>
      <c r="GX105" s="554"/>
      <c r="GY105" s="554"/>
      <c r="GZ105" s="554"/>
      <c r="HA105" s="554"/>
      <c r="HB105" s="554"/>
      <c r="HC105" s="554"/>
      <c r="HD105" s="554"/>
      <c r="HE105" s="554"/>
      <c r="HF105" s="554"/>
      <c r="HG105" s="554"/>
      <c r="HH105" s="554"/>
      <c r="HI105" s="554"/>
      <c r="HJ105" s="554"/>
      <c r="HK105" s="554"/>
      <c r="HL105" s="554"/>
      <c r="HM105" s="554"/>
      <c r="HN105" s="554"/>
      <c r="HO105" s="554"/>
      <c r="HP105" s="554"/>
      <c r="HQ105" s="554"/>
      <c r="HR105" s="554"/>
      <c r="HS105" s="554"/>
      <c r="HT105" s="554"/>
      <c r="HU105" s="554"/>
      <c r="HV105" s="554"/>
      <c r="HW105" s="554"/>
    </row>
    <row r="106" spans="1:231" x14ac:dyDescent="0.3">
      <c r="A106" s="7">
        <v>322</v>
      </c>
      <c r="B106" s="7">
        <f>COUNTIFS($D$3:D106,D106,$F$3:F106,F106)</f>
        <v>1</v>
      </c>
      <c r="C106" s="14">
        <v>11834</v>
      </c>
      <c r="D106" s="328" t="s">
        <v>735</v>
      </c>
      <c r="E106" s="17" t="s">
        <v>736</v>
      </c>
      <c r="F106" s="17" t="s">
        <v>737</v>
      </c>
      <c r="G106" s="11">
        <f t="shared" si="75"/>
        <v>65</v>
      </c>
      <c r="H106" s="17" t="s">
        <v>738</v>
      </c>
      <c r="I106" s="469" t="s">
        <v>511</v>
      </c>
      <c r="J106" s="380" t="s">
        <v>35</v>
      </c>
      <c r="K106" s="17" t="s">
        <v>36</v>
      </c>
      <c r="L106" s="11">
        <v>6</v>
      </c>
      <c r="M106" s="17">
        <v>2</v>
      </c>
      <c r="N106" s="17" t="s">
        <v>38</v>
      </c>
      <c r="O106" s="11"/>
      <c r="P106" s="11" t="s">
        <v>659</v>
      </c>
      <c r="Q106" s="381"/>
      <c r="R106" s="381"/>
      <c r="S106" s="17"/>
      <c r="T106" s="471" t="s">
        <v>441</v>
      </c>
      <c r="U106" s="471"/>
      <c r="V106" s="472" t="s">
        <v>500</v>
      </c>
      <c r="W106" s="448"/>
      <c r="X106" s="472"/>
      <c r="Y106" s="473"/>
      <c r="Z106" s="760"/>
      <c r="AA106" s="215" t="s">
        <v>443</v>
      </c>
      <c r="AB106" s="11"/>
      <c r="AC106" s="449">
        <v>135</v>
      </c>
      <c r="AD106" s="449">
        <v>800</v>
      </c>
      <c r="AE106" s="156"/>
      <c r="AF106" s="156"/>
      <c r="AG106" s="156" t="s">
        <v>128</v>
      </c>
      <c r="AH106" s="556">
        <v>50</v>
      </c>
      <c r="AI106" s="7"/>
      <c r="AJ106" s="7"/>
      <c r="AK106" s="37"/>
      <c r="AL106" s="7"/>
      <c r="AM106" s="7"/>
      <c r="AN106" s="7"/>
      <c r="AO106" s="411">
        <v>76.8</v>
      </c>
      <c r="AP106" s="39">
        <v>19.100000000000001</v>
      </c>
      <c r="AQ106" s="40">
        <v>3.5</v>
      </c>
      <c r="AR106" s="41">
        <f t="shared" si="77"/>
        <v>99.4</v>
      </c>
      <c r="AS106" s="42">
        <f t="shared" si="78"/>
        <v>4.0209424083769632</v>
      </c>
      <c r="AT106" s="43">
        <f t="shared" si="79"/>
        <v>14.073298429319371</v>
      </c>
      <c r="AU106" s="44">
        <f t="shared" si="80"/>
        <v>3.3982300884955747</v>
      </c>
      <c r="AV106" s="45">
        <v>71.654399999999995</v>
      </c>
      <c r="AW106" s="45">
        <f t="shared" si="81"/>
        <v>93.3</v>
      </c>
      <c r="AX106" s="46">
        <v>1.3056000000000001</v>
      </c>
      <c r="AY106" s="45">
        <v>1.7</v>
      </c>
      <c r="AZ106" s="7" t="s">
        <v>121</v>
      </c>
      <c r="BA106" s="47">
        <v>20.5</v>
      </c>
      <c r="BB106" s="48" t="s">
        <v>121</v>
      </c>
      <c r="BC106" s="80">
        <v>0.1</v>
      </c>
      <c r="BD106" s="80"/>
      <c r="BE106" s="45"/>
      <c r="BF106" s="45"/>
      <c r="BG106" s="45"/>
      <c r="BH106" s="45"/>
      <c r="BI106" s="282">
        <v>1.05</v>
      </c>
      <c r="BJ106" s="45">
        <v>43.9</v>
      </c>
      <c r="BK106" s="7">
        <v>56.1</v>
      </c>
      <c r="BL106" s="195">
        <f t="shared" si="71"/>
        <v>0.78253119429590012</v>
      </c>
      <c r="BM106" s="79">
        <v>0.7</v>
      </c>
      <c r="BN106" s="80">
        <f t="shared" si="64"/>
        <v>0.91145833333333337</v>
      </c>
      <c r="BO106" s="7" t="s">
        <v>121</v>
      </c>
      <c r="BP106" s="7">
        <v>48.7</v>
      </c>
      <c r="BQ106" s="48">
        <v>53.4</v>
      </c>
      <c r="BR106" s="81"/>
      <c r="BS106" s="80">
        <f t="shared" si="63"/>
        <v>49.7</v>
      </c>
      <c r="BT106" s="49">
        <v>82.6</v>
      </c>
      <c r="BU106" s="49">
        <v>7965</v>
      </c>
      <c r="BV106" s="80">
        <f t="shared" si="65"/>
        <v>17.400000000000006</v>
      </c>
      <c r="BW106" s="80">
        <f t="shared" si="72"/>
        <v>19.0045</v>
      </c>
      <c r="BX106" s="49">
        <v>20.399999999999999</v>
      </c>
      <c r="BY106" s="84">
        <f t="shared" si="66"/>
        <v>3.8963999999999999</v>
      </c>
      <c r="BZ106" s="49">
        <v>29.3</v>
      </c>
      <c r="CA106" s="84">
        <f t="shared" si="67"/>
        <v>5.5963000000000012</v>
      </c>
      <c r="CB106" s="49">
        <v>49.8</v>
      </c>
      <c r="CC106" s="84">
        <f t="shared" si="68"/>
        <v>9.5118000000000009</v>
      </c>
      <c r="CD106" s="80">
        <v>0.2</v>
      </c>
      <c r="CE106" s="82">
        <v>99.8</v>
      </c>
      <c r="CF106" s="82">
        <v>7679</v>
      </c>
      <c r="CG106" s="82">
        <v>97.7</v>
      </c>
      <c r="CH106" s="82">
        <v>5168</v>
      </c>
      <c r="CI106" s="82">
        <v>76.400000000000006</v>
      </c>
      <c r="CJ106" s="82">
        <v>87.4</v>
      </c>
      <c r="CK106" s="82">
        <v>4506</v>
      </c>
      <c r="CL106" s="45">
        <f t="shared" si="82"/>
        <v>0.69624573378839583</v>
      </c>
      <c r="CM106" s="7"/>
      <c r="CN106" s="7"/>
      <c r="CO106" s="618"/>
      <c r="CP106" s="13"/>
      <c r="CQ106" s="13"/>
      <c r="CR106" s="13"/>
      <c r="CS106" s="13"/>
      <c r="CT106" s="13"/>
      <c r="CU106" s="13"/>
      <c r="CV106" s="634"/>
      <c r="CW106" s="36"/>
      <c r="CX106" s="7"/>
      <c r="CY106" s="7"/>
      <c r="CZ106" s="121">
        <v>3</v>
      </c>
      <c r="DA106" s="7" t="s">
        <v>18</v>
      </c>
      <c r="DB106" s="111" t="s">
        <v>18</v>
      </c>
      <c r="DC106" s="201"/>
      <c r="DD106" s="122" t="s">
        <v>706</v>
      </c>
      <c r="DE106" s="11"/>
      <c r="DF106" s="11"/>
      <c r="DG106" s="11"/>
      <c r="DH106" s="11"/>
      <c r="DI106" s="10" t="s">
        <v>294</v>
      </c>
      <c r="DJ106" t="s">
        <v>128</v>
      </c>
      <c r="DK106" s="9">
        <v>2</v>
      </c>
      <c r="DL106" s="7"/>
      <c r="DM106" s="7"/>
      <c r="DN106" s="7"/>
      <c r="DO106" s="7"/>
      <c r="DP106" s="7"/>
      <c r="DQ106" s="7"/>
      <c r="DR106" s="11" t="s">
        <v>38</v>
      </c>
      <c r="DS106" s="11" t="s">
        <v>38</v>
      </c>
      <c r="DT106" s="11">
        <v>272</v>
      </c>
      <c r="DU106" s="11">
        <v>12.9</v>
      </c>
      <c r="DV106" s="11">
        <v>87.1</v>
      </c>
      <c r="DW106" s="11" t="s">
        <v>38</v>
      </c>
      <c r="DX106" s="11" t="s">
        <v>38</v>
      </c>
      <c r="DY106" s="11" t="s">
        <v>38</v>
      </c>
      <c r="DZ106" s="11" t="s">
        <v>38</v>
      </c>
      <c r="EA106" s="11">
        <v>0</v>
      </c>
      <c r="EB106" s="7" t="s">
        <v>451</v>
      </c>
      <c r="EC106" s="114"/>
      <c r="ED106" s="114"/>
      <c r="EE106" s="114"/>
      <c r="EF106" s="114"/>
      <c r="EG106" s="114"/>
      <c r="EH106" s="114"/>
      <c r="EI106" s="114"/>
      <c r="EJ106" s="114"/>
      <c r="EK106" s="114"/>
      <c r="EL106" s="114"/>
      <c r="EM106" s="114"/>
      <c r="EN106" s="114"/>
      <c r="EO106" s="114"/>
      <c r="EP106" s="114"/>
      <c r="EQ106" s="114"/>
      <c r="ER106" s="485">
        <v>11834</v>
      </c>
      <c r="ES106" s="672">
        <v>75</v>
      </c>
      <c r="ET106" s="672">
        <v>7463</v>
      </c>
      <c r="EU106" s="672">
        <v>8000</v>
      </c>
      <c r="EV106" s="672">
        <v>42120</v>
      </c>
      <c r="EW106" s="673">
        <v>1668</v>
      </c>
      <c r="EX106" s="674">
        <f t="shared" si="73"/>
        <v>117.09360000000001</v>
      </c>
      <c r="EY106" s="489">
        <f t="shared" si="69"/>
        <v>702.5616</v>
      </c>
      <c r="EZ106" s="598"/>
      <c r="FA106" s="598"/>
      <c r="FB106" s="598"/>
      <c r="FC106" s="598"/>
      <c r="FD106" s="675"/>
      <c r="FE106" s="623"/>
      <c r="FF106" s="623"/>
      <c r="FG106" s="676"/>
      <c r="FH106" s="615"/>
      <c r="FI106" s="612"/>
      <c r="FJ106" s="616"/>
      <c r="FK106" s="514"/>
      <c r="FL106" s="114"/>
      <c r="FM106" s="7"/>
      <c r="FN106" s="145">
        <f t="shared" si="70"/>
        <v>0.13500000000000001</v>
      </c>
      <c r="FO106" s="114"/>
      <c r="FP106" s="43">
        <f t="shared" si="76"/>
        <v>22.350261289025863</v>
      </c>
      <c r="FQ106" s="146">
        <f t="shared" si="74"/>
        <v>0.11709360000000001</v>
      </c>
      <c r="FR106" s="114"/>
      <c r="FS106" s="114"/>
      <c r="FT106" s="114"/>
      <c r="FU106" s="114"/>
      <c r="FV106" s="114"/>
      <c r="FW106" s="114"/>
      <c r="FX106" s="557"/>
      <c r="FY106" s="989"/>
      <c r="FZ106" s="550"/>
      <c r="GA106" s="550"/>
      <c r="GB106" s="550"/>
      <c r="GC106" s="554"/>
      <c r="GD106" s="554"/>
      <c r="GE106" s="554"/>
      <c r="GF106" s="554"/>
      <c r="GG106" s="554"/>
      <c r="GH106" s="554"/>
      <c r="GI106" s="554"/>
      <c r="GJ106" s="554"/>
      <c r="GK106" s="554"/>
      <c r="GL106" s="554"/>
      <c r="GM106" s="554"/>
      <c r="GN106" s="554"/>
      <c r="GO106" s="554"/>
      <c r="GP106" s="554"/>
      <c r="GQ106" s="554"/>
      <c r="GR106" s="554"/>
      <c r="GS106" s="554"/>
      <c r="GT106" s="554"/>
      <c r="GU106" s="554"/>
      <c r="GV106" s="554"/>
      <c r="GW106" s="554"/>
      <c r="GX106" s="554"/>
      <c r="GY106" s="554"/>
      <c r="GZ106" s="554"/>
      <c r="HA106" s="554"/>
      <c r="HB106" s="554"/>
      <c r="HC106" s="554"/>
      <c r="HD106" s="554"/>
      <c r="HE106" s="554"/>
      <c r="HF106" s="554"/>
      <c r="HG106" s="554"/>
      <c r="HH106" s="554"/>
      <c r="HI106" s="554"/>
      <c r="HJ106" s="554"/>
      <c r="HK106" s="554"/>
      <c r="HL106" s="554"/>
      <c r="HM106" s="554"/>
      <c r="HN106" s="554"/>
      <c r="HO106" s="554"/>
      <c r="HP106" s="554"/>
      <c r="HQ106" s="554"/>
      <c r="HR106" s="554"/>
      <c r="HS106" s="554"/>
      <c r="HT106" s="554"/>
      <c r="HU106" s="554"/>
      <c r="HV106" s="554"/>
      <c r="HW106" s="554"/>
    </row>
    <row r="107" spans="1:231" x14ac:dyDescent="0.3">
      <c r="A107" s="7">
        <v>324</v>
      </c>
      <c r="B107" s="7">
        <f>COUNTIFS($D$3:D107,D107,$F$3:F107,F107)</f>
        <v>1</v>
      </c>
      <c r="C107" s="14">
        <v>11842</v>
      </c>
      <c r="D107" s="328" t="s">
        <v>834</v>
      </c>
      <c r="E107" s="17" t="s">
        <v>797</v>
      </c>
      <c r="F107" s="17" t="s">
        <v>835</v>
      </c>
      <c r="G107" s="11">
        <v>30</v>
      </c>
      <c r="H107" s="17" t="s">
        <v>836</v>
      </c>
      <c r="I107" s="469" t="s">
        <v>574</v>
      </c>
      <c r="J107" s="380" t="s">
        <v>35</v>
      </c>
      <c r="K107" s="17" t="s">
        <v>36</v>
      </c>
      <c r="L107" s="11">
        <v>15</v>
      </c>
      <c r="M107" s="17" t="s">
        <v>493</v>
      </c>
      <c r="N107" s="17" t="s">
        <v>38</v>
      </c>
      <c r="O107" s="11"/>
      <c r="P107" s="11" t="s">
        <v>659</v>
      </c>
      <c r="Q107" s="381"/>
      <c r="R107" s="381"/>
      <c r="S107" s="17"/>
      <c r="T107" s="471" t="s">
        <v>441</v>
      </c>
      <c r="U107" s="471"/>
      <c r="V107" s="472" t="s">
        <v>500</v>
      </c>
      <c r="W107" s="448"/>
      <c r="X107" s="472"/>
      <c r="Y107" s="472"/>
      <c r="Z107" s="596" t="s">
        <v>844</v>
      </c>
      <c r="AA107" s="550" t="s">
        <v>120</v>
      </c>
      <c r="AB107" s="20"/>
      <c r="AC107" s="556">
        <v>7075</v>
      </c>
      <c r="AD107" s="556">
        <v>106000</v>
      </c>
      <c r="AE107" s="554"/>
      <c r="AF107" s="554"/>
      <c r="AG107" s="554" t="s">
        <v>444</v>
      </c>
      <c r="AH107" s="37">
        <v>10000</v>
      </c>
      <c r="AJ107" s="7"/>
      <c r="AK107" s="37"/>
      <c r="AL107" s="7"/>
      <c r="AM107" s="7"/>
      <c r="AN107" s="7"/>
      <c r="AO107" s="411">
        <v>71.599999999999994</v>
      </c>
      <c r="AP107" s="39">
        <v>5.5</v>
      </c>
      <c r="AQ107" s="40">
        <v>22.6</v>
      </c>
      <c r="AR107" s="41">
        <f t="shared" si="77"/>
        <v>99.699999999999989</v>
      </c>
      <c r="AS107" s="42">
        <f t="shared" si="78"/>
        <v>13.018181818181818</v>
      </c>
      <c r="AT107" s="43">
        <f t="shared" si="79"/>
        <v>294.21090909090907</v>
      </c>
      <c r="AU107" s="44">
        <f t="shared" si="80"/>
        <v>2.5480427046263343</v>
      </c>
      <c r="AV107" s="45">
        <v>65.299199999999999</v>
      </c>
      <c r="AW107" s="45">
        <f t="shared" si="81"/>
        <v>91.2</v>
      </c>
      <c r="AX107" s="46">
        <v>2.7207999999999997</v>
      </c>
      <c r="AY107" s="45">
        <v>3.8</v>
      </c>
      <c r="AZ107" s="7" t="s">
        <v>121</v>
      </c>
      <c r="BA107" s="47">
        <v>11.1</v>
      </c>
      <c r="BB107" s="48" t="s">
        <v>121</v>
      </c>
      <c r="BC107" s="80">
        <v>1.6</v>
      </c>
      <c r="BD107" s="80"/>
      <c r="BE107" s="45"/>
      <c r="BF107" s="45"/>
      <c r="BG107" s="45"/>
      <c r="BH107" s="45"/>
      <c r="BI107" s="194">
        <v>1.8</v>
      </c>
      <c r="BJ107" s="45">
        <v>53.6</v>
      </c>
      <c r="BK107" s="7">
        <v>46.4</v>
      </c>
      <c r="BL107" s="195">
        <f t="shared" si="71"/>
        <v>1.1551724137931034</v>
      </c>
      <c r="BM107" s="79">
        <v>1.7</v>
      </c>
      <c r="BN107" s="80">
        <f t="shared" si="64"/>
        <v>2.3743016759776538</v>
      </c>
      <c r="BO107" s="7" t="s">
        <v>121</v>
      </c>
      <c r="BP107" s="7">
        <v>29.2</v>
      </c>
      <c r="BQ107" s="48">
        <v>43.2</v>
      </c>
      <c r="BR107" s="81"/>
      <c r="BS107" s="80">
        <f t="shared" si="63"/>
        <v>59.1</v>
      </c>
      <c r="BT107" s="49">
        <v>50.4</v>
      </c>
      <c r="BU107" s="49">
        <v>11306</v>
      </c>
      <c r="BV107" s="80">
        <f t="shared" si="65"/>
        <v>49.6</v>
      </c>
      <c r="BW107" s="80">
        <f t="shared" si="72"/>
        <v>5.3790000000000004</v>
      </c>
      <c r="BX107" s="49">
        <v>29.6</v>
      </c>
      <c r="BY107" s="84">
        <f t="shared" si="66"/>
        <v>1.6280000000000001</v>
      </c>
      <c r="BZ107" s="49">
        <v>29.5</v>
      </c>
      <c r="CA107" s="84">
        <f t="shared" si="67"/>
        <v>1.6225000000000001</v>
      </c>
      <c r="CB107" s="49">
        <v>38.700000000000003</v>
      </c>
      <c r="CC107" s="84">
        <f t="shared" si="68"/>
        <v>2.1285000000000003</v>
      </c>
      <c r="CD107" s="80">
        <v>0.4</v>
      </c>
      <c r="CE107" s="82">
        <v>99.7</v>
      </c>
      <c r="CF107" s="82">
        <v>14382</v>
      </c>
      <c r="CG107" s="82">
        <v>99.9</v>
      </c>
      <c r="CH107" s="82">
        <v>8087</v>
      </c>
      <c r="CI107" s="82">
        <v>93.2</v>
      </c>
      <c r="CJ107" s="82">
        <v>96.3</v>
      </c>
      <c r="CK107" s="82">
        <v>8543</v>
      </c>
      <c r="CL107" s="45">
        <f t="shared" si="82"/>
        <v>1.0033898305084745</v>
      </c>
      <c r="CM107" s="7"/>
      <c r="CN107" s="7"/>
      <c r="CO107" s="618"/>
      <c r="CP107" s="13"/>
      <c r="CQ107" s="13"/>
      <c r="CR107" s="13"/>
      <c r="CS107" s="13"/>
      <c r="CT107" s="13"/>
      <c r="CU107" s="13"/>
      <c r="CV107" s="634"/>
      <c r="CW107" s="36"/>
      <c r="CX107" s="7"/>
      <c r="CY107" s="7"/>
      <c r="CZ107" s="7"/>
      <c r="DA107" s="7"/>
      <c r="DB107" s="111" t="s">
        <v>18</v>
      </c>
      <c r="DC107" s="201"/>
      <c r="DD107" s="122" t="s">
        <v>849</v>
      </c>
      <c r="DE107" s="11"/>
      <c r="DF107" s="11"/>
      <c r="DG107" s="11"/>
      <c r="DH107" s="11"/>
      <c r="DI107" s="10" t="s">
        <v>294</v>
      </c>
      <c r="DJ107" t="s">
        <v>444</v>
      </c>
      <c r="DK107" s="9">
        <v>2</v>
      </c>
      <c r="DL107" s="7"/>
      <c r="DM107" s="7"/>
      <c r="DN107" s="7"/>
      <c r="DO107" s="7"/>
      <c r="DP107" s="7"/>
      <c r="DQ107" s="7"/>
      <c r="DR107" s="11" t="s">
        <v>38</v>
      </c>
      <c r="DS107" s="11" t="s">
        <v>38</v>
      </c>
      <c r="DT107" s="11">
        <v>10376</v>
      </c>
      <c r="DU107" s="11">
        <v>59.9</v>
      </c>
      <c r="DV107" s="11">
        <v>40.1</v>
      </c>
      <c r="DW107" s="11" t="s">
        <v>38</v>
      </c>
      <c r="DX107" s="11" t="s">
        <v>38</v>
      </c>
      <c r="DY107" s="11" t="s">
        <v>38</v>
      </c>
      <c r="DZ107" s="11" t="s">
        <v>38</v>
      </c>
      <c r="EA107" s="11">
        <v>0</v>
      </c>
      <c r="EB107" s="7" t="s">
        <v>451</v>
      </c>
      <c r="EC107" s="114"/>
      <c r="ED107" s="114"/>
      <c r="EE107" s="114"/>
      <c r="EF107" s="114"/>
      <c r="EG107" s="114"/>
      <c r="EH107" s="114"/>
      <c r="EI107" s="114"/>
      <c r="EJ107" s="114"/>
      <c r="EK107" s="114"/>
      <c r="EL107" s="114"/>
      <c r="EM107" s="114"/>
      <c r="EN107" s="114"/>
      <c r="EO107" s="114"/>
      <c r="EP107" s="114"/>
      <c r="EQ107" s="114"/>
      <c r="ER107" s="485">
        <v>11842</v>
      </c>
      <c r="ES107" s="954">
        <v>75</v>
      </c>
      <c r="ET107" s="954">
        <v>54854</v>
      </c>
      <c r="EU107" s="954">
        <v>4000</v>
      </c>
      <c r="EV107" s="954">
        <v>42120</v>
      </c>
      <c r="EW107" s="954">
        <v>52516</v>
      </c>
      <c r="EX107" s="715">
        <f t="shared" si="73"/>
        <v>7373.2464</v>
      </c>
      <c r="EY107" s="959">
        <f t="shared" si="69"/>
        <v>110598.696</v>
      </c>
      <c r="EZ107" s="557"/>
      <c r="FA107" s="557"/>
      <c r="FB107" s="557"/>
      <c r="FC107" s="557"/>
      <c r="FD107" s="592"/>
      <c r="FE107" s="592"/>
      <c r="FF107" s="592"/>
      <c r="FG107" s="716"/>
      <c r="FH107" s="975"/>
      <c r="FI107" s="612"/>
      <c r="FJ107" s="732"/>
      <c r="FK107" s="553"/>
      <c r="FL107" s="114"/>
      <c r="FM107" s="7"/>
      <c r="FN107" s="145">
        <f t="shared" si="70"/>
        <v>7.0750000000000002</v>
      </c>
      <c r="FO107" s="114"/>
      <c r="FP107" s="43">
        <f t="shared" si="76"/>
        <v>95.737776643453529</v>
      </c>
      <c r="FQ107" s="146">
        <f t="shared" si="74"/>
        <v>7.3732464000000002</v>
      </c>
      <c r="FR107" s="114"/>
      <c r="FS107" s="114"/>
      <c r="FT107" s="114"/>
      <c r="FU107" s="114"/>
      <c r="FV107" s="114"/>
      <c r="FW107" s="114"/>
      <c r="FX107" s="557"/>
      <c r="FY107" s="989"/>
      <c r="FZ107" s="550"/>
      <c r="GA107" s="11"/>
      <c r="GB107" s="550"/>
      <c r="GC107" s="554"/>
      <c r="GD107" s="554"/>
      <c r="GE107" s="554"/>
      <c r="GF107" s="554"/>
      <c r="GG107" s="554"/>
      <c r="GH107" s="554"/>
      <c r="GI107" s="554"/>
      <c r="GJ107" s="554"/>
      <c r="GK107" s="554"/>
      <c r="GL107" s="554"/>
      <c r="GM107" s="554"/>
      <c r="GN107" s="554"/>
      <c r="GO107" s="554"/>
      <c r="GP107" s="554"/>
      <c r="GQ107" s="554"/>
      <c r="GR107" s="554"/>
      <c r="GS107" s="554"/>
      <c r="GT107" s="554"/>
      <c r="GU107" s="554"/>
      <c r="GV107" s="554"/>
      <c r="GW107" s="554"/>
      <c r="GX107" s="554"/>
      <c r="GY107" s="554"/>
      <c r="GZ107" s="554"/>
      <c r="HA107" s="554"/>
      <c r="HB107" s="554"/>
      <c r="HC107" s="554"/>
      <c r="HD107" s="554"/>
      <c r="HE107" s="554"/>
      <c r="HF107" s="554"/>
      <c r="HG107" s="554"/>
      <c r="HH107" s="554"/>
      <c r="HI107" s="554"/>
      <c r="HJ107" s="554"/>
      <c r="HK107" s="554"/>
      <c r="HL107" s="554"/>
      <c r="HM107" s="554"/>
      <c r="HN107" s="554"/>
      <c r="HO107" s="554"/>
      <c r="HP107" s="554"/>
      <c r="HQ107" s="554"/>
      <c r="HR107" s="554"/>
      <c r="HS107" s="554"/>
      <c r="HT107" s="554"/>
      <c r="HU107" s="554"/>
      <c r="HV107" s="554"/>
      <c r="HW107" s="554"/>
    </row>
    <row r="108" spans="1:231" x14ac:dyDescent="0.3">
      <c r="A108" s="7">
        <v>327</v>
      </c>
      <c r="B108" s="7">
        <f>COUNTIFS($D$3:D108,D108,$F$3:F108,F108)</f>
        <v>1</v>
      </c>
      <c r="C108" s="14">
        <v>11847</v>
      </c>
      <c r="D108" s="328" t="s">
        <v>1501</v>
      </c>
      <c r="E108" s="17" t="s">
        <v>1502</v>
      </c>
      <c r="F108" s="17" t="s">
        <v>1503</v>
      </c>
      <c r="G108" s="11">
        <v>28</v>
      </c>
      <c r="H108" s="17" t="s">
        <v>1127</v>
      </c>
      <c r="I108" s="469" t="s">
        <v>1504</v>
      </c>
      <c r="J108" s="380" t="s">
        <v>35</v>
      </c>
      <c r="K108" s="17" t="s">
        <v>36</v>
      </c>
      <c r="L108" s="11">
        <v>20</v>
      </c>
      <c r="M108" s="17" t="s">
        <v>474</v>
      </c>
      <c r="N108" s="17" t="s">
        <v>38</v>
      </c>
      <c r="O108" s="11"/>
      <c r="P108" s="11" t="s">
        <v>659</v>
      </c>
      <c r="Q108" s="381"/>
      <c r="R108" s="381"/>
      <c r="S108" s="17"/>
      <c r="T108" s="471" t="s">
        <v>441</v>
      </c>
      <c r="U108" s="471"/>
      <c r="V108" s="473" t="s">
        <v>500</v>
      </c>
      <c r="W108" s="448"/>
      <c r="X108" s="472"/>
      <c r="Y108" s="473"/>
      <c r="Z108" s="596" t="s">
        <v>1128</v>
      </c>
      <c r="AA108" s="550" t="s">
        <v>443</v>
      </c>
      <c r="AB108" s="11"/>
      <c r="AC108" s="556">
        <v>571</v>
      </c>
      <c r="AD108" s="556">
        <v>11400</v>
      </c>
      <c r="AE108" s="554"/>
      <c r="AF108" s="554"/>
      <c r="AG108" s="554" t="s">
        <v>444</v>
      </c>
      <c r="AH108" s="37">
        <v>1000</v>
      </c>
      <c r="AJ108" s="7"/>
      <c r="AK108" s="37"/>
      <c r="AL108" s="7"/>
      <c r="AM108" s="7"/>
      <c r="AN108" s="7"/>
      <c r="AO108" s="411">
        <v>61.6</v>
      </c>
      <c r="AP108" s="39">
        <v>34.9</v>
      </c>
      <c r="AQ108" s="40">
        <v>3.5</v>
      </c>
      <c r="AR108" s="41">
        <f t="shared" si="77"/>
        <v>100</v>
      </c>
      <c r="AS108" s="42">
        <f t="shared" si="78"/>
        <v>1.7650429799426934</v>
      </c>
      <c r="AT108" s="43">
        <f t="shared" si="79"/>
        <v>6.177650429799427</v>
      </c>
      <c r="AU108" s="44">
        <f t="shared" si="80"/>
        <v>1.6041666666666667</v>
      </c>
      <c r="AV108" s="45">
        <v>47.493599999999994</v>
      </c>
      <c r="AW108" s="45">
        <f t="shared" si="81"/>
        <v>77.099999999999994</v>
      </c>
      <c r="AX108" s="227">
        <v>11.026399999999999</v>
      </c>
      <c r="AY108" s="45">
        <v>17.899999999999999</v>
      </c>
      <c r="AZ108" s="7" t="s">
        <v>121</v>
      </c>
      <c r="BA108" s="47">
        <v>8.6</v>
      </c>
      <c r="BB108" s="48" t="s">
        <v>121</v>
      </c>
      <c r="BC108" s="80">
        <v>0.1</v>
      </c>
      <c r="BD108" s="80"/>
      <c r="BE108" s="45"/>
      <c r="BF108" s="45"/>
      <c r="BG108" s="45"/>
      <c r="BH108" s="45"/>
      <c r="BI108" s="194">
        <v>3.6</v>
      </c>
      <c r="BJ108" s="45">
        <v>63.2</v>
      </c>
      <c r="BK108" s="7">
        <v>36.799999999999997</v>
      </c>
      <c r="BL108" s="195">
        <f t="shared" si="71"/>
        <v>1.7173913043478264</v>
      </c>
      <c r="BM108" s="79">
        <v>0.8</v>
      </c>
      <c r="BN108" s="80">
        <f t="shared" si="64"/>
        <v>1.2987012987012987</v>
      </c>
      <c r="BO108" s="7" t="s">
        <v>121</v>
      </c>
      <c r="BP108" s="7">
        <v>26.4</v>
      </c>
      <c r="BQ108" s="48">
        <v>19.2</v>
      </c>
      <c r="BR108" s="81"/>
      <c r="BS108" s="80">
        <f t="shared" si="63"/>
        <v>35.4</v>
      </c>
      <c r="BT108" s="49">
        <v>89.3</v>
      </c>
      <c r="BU108" s="49">
        <v>8211</v>
      </c>
      <c r="BV108" s="80">
        <f t="shared" si="65"/>
        <v>10.700000000000003</v>
      </c>
      <c r="BW108" s="80">
        <f t="shared" si="72"/>
        <v>34.760399999999997</v>
      </c>
      <c r="BX108" s="49">
        <v>12.6</v>
      </c>
      <c r="BY108" s="84">
        <f t="shared" si="66"/>
        <v>4.3973999999999993</v>
      </c>
      <c r="BZ108" s="49">
        <v>22.8</v>
      </c>
      <c r="CA108" s="84">
        <f t="shared" si="67"/>
        <v>7.9572000000000003</v>
      </c>
      <c r="CB108" s="49">
        <v>64.2</v>
      </c>
      <c r="CC108" s="84">
        <f t="shared" si="68"/>
        <v>22.405799999999999</v>
      </c>
      <c r="CD108" s="80">
        <v>2.7</v>
      </c>
      <c r="CE108" s="82">
        <v>100</v>
      </c>
      <c r="CF108" s="82">
        <v>11341</v>
      </c>
      <c r="CG108" s="82">
        <v>100</v>
      </c>
      <c r="CH108" s="82">
        <v>8970</v>
      </c>
      <c r="CI108" s="82">
        <v>85.3</v>
      </c>
      <c r="CJ108" s="82">
        <v>90.5</v>
      </c>
      <c r="CK108" s="82">
        <v>5891</v>
      </c>
      <c r="CL108" s="45">
        <f t="shared" si="82"/>
        <v>0.55263157894736836</v>
      </c>
      <c r="CM108" s="7"/>
      <c r="CN108" s="7"/>
      <c r="CO108" s="618"/>
      <c r="CP108" s="13"/>
      <c r="CQ108" s="13"/>
      <c r="CR108" s="13"/>
      <c r="CS108" s="13"/>
      <c r="CT108" s="13"/>
      <c r="CU108" s="13"/>
      <c r="CV108" s="634"/>
      <c r="CW108" s="36"/>
      <c r="CX108" s="7"/>
      <c r="CY108" s="7"/>
      <c r="CZ108" s="310" t="s">
        <v>525</v>
      </c>
      <c r="DA108" s="7"/>
      <c r="DB108" s="111" t="s">
        <v>295</v>
      </c>
      <c r="DC108" s="201"/>
      <c r="DD108" s="122" t="s">
        <v>1505</v>
      </c>
      <c r="DE108" s="11"/>
      <c r="DF108" s="11"/>
      <c r="DG108" s="11"/>
      <c r="DH108" s="11"/>
      <c r="DI108" s="10" t="s">
        <v>297</v>
      </c>
      <c r="DJ108" t="s">
        <v>444</v>
      </c>
      <c r="DK108" s="9">
        <v>2</v>
      </c>
      <c r="DL108" s="7"/>
      <c r="DM108" s="7"/>
      <c r="DN108" s="7"/>
      <c r="DO108" s="7"/>
      <c r="DP108" s="7"/>
      <c r="DQ108" s="7"/>
      <c r="DR108" s="11" t="s">
        <v>38</v>
      </c>
      <c r="DS108" s="11" t="s">
        <v>38</v>
      </c>
      <c r="DT108" s="11">
        <v>1014</v>
      </c>
      <c r="DU108" s="11">
        <v>4.0999999999999996</v>
      </c>
      <c r="DV108" s="11">
        <v>95.9</v>
      </c>
      <c r="DW108" s="11" t="s">
        <v>38</v>
      </c>
      <c r="DX108" s="11" t="s">
        <v>38</v>
      </c>
      <c r="DY108" s="11" t="s">
        <v>38</v>
      </c>
      <c r="DZ108" s="11" t="s">
        <v>38</v>
      </c>
      <c r="EA108" s="11" t="s">
        <v>1506</v>
      </c>
      <c r="EB108" s="7"/>
      <c r="EC108" s="114"/>
      <c r="ED108" s="114"/>
      <c r="EE108" s="114"/>
      <c r="EF108" s="114"/>
      <c r="EG108" s="114"/>
      <c r="EH108" s="114"/>
      <c r="EI108" s="114"/>
      <c r="EJ108" s="114"/>
      <c r="EK108" s="114"/>
      <c r="EL108" s="114"/>
      <c r="EM108" s="114"/>
      <c r="EN108" s="114"/>
      <c r="EO108" s="114"/>
      <c r="EP108" s="114"/>
      <c r="EQ108" s="114"/>
      <c r="ER108" s="485">
        <v>11847</v>
      </c>
      <c r="ES108" s="954">
        <v>75</v>
      </c>
      <c r="ET108" s="954">
        <v>60006</v>
      </c>
      <c r="EU108" s="954">
        <v>4000</v>
      </c>
      <c r="EV108" s="954">
        <v>42120</v>
      </c>
      <c r="EW108" s="954">
        <v>3455</v>
      </c>
      <c r="EX108" s="715">
        <f t="shared" si="73"/>
        <v>485.08199999999999</v>
      </c>
      <c r="EY108" s="120">
        <f t="shared" si="69"/>
        <v>9701.64</v>
      </c>
      <c r="EZ108" s="557"/>
      <c r="FA108" s="557"/>
      <c r="FB108" s="557"/>
      <c r="FC108" s="557"/>
      <c r="FD108" s="592"/>
      <c r="FE108" s="592"/>
      <c r="FF108" s="592"/>
      <c r="FG108" s="716"/>
      <c r="FH108" s="717"/>
      <c r="FI108" s="612"/>
      <c r="FJ108" s="616"/>
      <c r="FK108" s="553"/>
      <c r="FL108" s="114"/>
      <c r="FM108" s="7"/>
      <c r="FN108" s="145">
        <f t="shared" si="70"/>
        <v>0.57099999999999995</v>
      </c>
      <c r="FO108" s="114"/>
      <c r="FP108" s="43">
        <f t="shared" si="76"/>
        <v>5.7577575575775759</v>
      </c>
      <c r="FQ108" s="146">
        <f t="shared" si="74"/>
        <v>0.48508200000000001</v>
      </c>
      <c r="FR108" s="114"/>
      <c r="FS108" s="114"/>
      <c r="FT108" s="114"/>
      <c r="FU108" s="114"/>
      <c r="FV108" s="114"/>
      <c r="FW108" s="114"/>
      <c r="FX108" s="114"/>
      <c r="FY108" s="751"/>
      <c r="FZ108" s="7"/>
      <c r="GA108" s="11"/>
      <c r="GB108" s="7"/>
    </row>
    <row r="109" spans="1:231" x14ac:dyDescent="0.3">
      <c r="A109" s="7">
        <v>331</v>
      </c>
      <c r="B109" s="7">
        <f>COUNTIFS($D$3:D109,D109,$F$3:F109,F109)</f>
        <v>1</v>
      </c>
      <c r="C109" s="14">
        <v>11858</v>
      </c>
      <c r="D109" s="328" t="s">
        <v>655</v>
      </c>
      <c r="E109" s="17" t="s">
        <v>552</v>
      </c>
      <c r="F109" s="17" t="s">
        <v>656</v>
      </c>
      <c r="G109" s="11">
        <v>58</v>
      </c>
      <c r="H109" s="17" t="s">
        <v>657</v>
      </c>
      <c r="I109" s="469" t="s">
        <v>544</v>
      </c>
      <c r="J109" s="445" t="s">
        <v>553</v>
      </c>
      <c r="K109" s="17" t="s">
        <v>36</v>
      </c>
      <c r="L109" s="11" t="s">
        <v>658</v>
      </c>
      <c r="M109" s="17" t="s">
        <v>653</v>
      </c>
      <c r="N109" s="17" t="s">
        <v>38</v>
      </c>
      <c r="O109" s="11"/>
      <c r="P109" s="11" t="s">
        <v>659</v>
      </c>
      <c r="Q109" s="381"/>
      <c r="R109" s="381"/>
      <c r="S109" s="17"/>
      <c r="T109" s="471" t="s">
        <v>441</v>
      </c>
      <c r="U109" s="471"/>
      <c r="V109" s="472" t="s">
        <v>500</v>
      </c>
      <c r="W109" s="448"/>
      <c r="X109" s="472"/>
      <c r="Y109" s="472"/>
      <c r="Z109" s="596"/>
      <c r="AA109" s="550" t="s">
        <v>691</v>
      </c>
      <c r="AB109" s="20"/>
      <c r="AC109" s="556">
        <v>1751</v>
      </c>
      <c r="AD109" s="556">
        <v>2700</v>
      </c>
      <c r="AE109" s="554"/>
      <c r="AF109" s="554"/>
      <c r="AG109" s="554" t="s">
        <v>605</v>
      </c>
      <c r="AH109" s="37">
        <v>250</v>
      </c>
      <c r="AJ109" s="7"/>
      <c r="AK109" s="37"/>
      <c r="AL109" s="7"/>
      <c r="AM109" s="7"/>
      <c r="AN109" s="7"/>
      <c r="AO109" s="411">
        <v>79.599999999999994</v>
      </c>
      <c r="AP109" s="39">
        <v>13.1</v>
      </c>
      <c r="AQ109" s="40">
        <v>6</v>
      </c>
      <c r="AR109" s="41">
        <f t="shared" si="77"/>
        <v>98.699999999999989</v>
      </c>
      <c r="AS109" s="42">
        <f t="shared" si="78"/>
        <v>6.0763358778625953</v>
      </c>
      <c r="AT109" s="43">
        <f t="shared" si="79"/>
        <v>36.458015267175568</v>
      </c>
      <c r="AU109" s="44">
        <f t="shared" si="80"/>
        <v>4.1675392670157061</v>
      </c>
      <c r="AV109" s="45">
        <v>73.391199999999998</v>
      </c>
      <c r="AW109" s="45">
        <f t="shared" si="81"/>
        <v>92.2</v>
      </c>
      <c r="AX109" s="46">
        <v>2.2287999999999997</v>
      </c>
      <c r="AY109" s="45">
        <v>2.8</v>
      </c>
      <c r="AZ109" s="7" t="s">
        <v>121</v>
      </c>
      <c r="BA109" s="47">
        <v>17.899999999999999</v>
      </c>
      <c r="BB109" s="48" t="s">
        <v>121</v>
      </c>
      <c r="BC109" s="80">
        <v>0.8</v>
      </c>
      <c r="BD109" s="80"/>
      <c r="BE109" s="45"/>
      <c r="BF109" s="45"/>
      <c r="BG109" s="45"/>
      <c r="BH109" s="45"/>
      <c r="BI109" s="194">
        <v>0.5</v>
      </c>
      <c r="BJ109" s="45">
        <v>59.8</v>
      </c>
      <c r="BK109" s="7">
        <v>40.200000000000003</v>
      </c>
      <c r="BL109" s="195">
        <f t="shared" si="71"/>
        <v>1.4875621890547261</v>
      </c>
      <c r="BM109" s="79">
        <v>2.7</v>
      </c>
      <c r="BN109" s="80">
        <f t="shared" si="64"/>
        <v>3.391959798994975</v>
      </c>
      <c r="BO109" s="7" t="s">
        <v>121</v>
      </c>
      <c r="BP109" s="7">
        <v>30.3</v>
      </c>
      <c r="BQ109" s="48">
        <v>23</v>
      </c>
      <c r="BR109" s="81"/>
      <c r="BS109" s="80">
        <f t="shared" si="63"/>
        <v>36.6</v>
      </c>
      <c r="BT109" s="49">
        <v>70.7</v>
      </c>
      <c r="BU109" s="49">
        <v>5328</v>
      </c>
      <c r="BV109" s="80">
        <f t="shared" si="65"/>
        <v>29.299999999999997</v>
      </c>
      <c r="BW109" s="80">
        <f t="shared" si="72"/>
        <v>13.034500000000001</v>
      </c>
      <c r="BX109" s="49">
        <v>12.6</v>
      </c>
      <c r="BY109" s="84">
        <f t="shared" si="66"/>
        <v>1.6506000000000001</v>
      </c>
      <c r="BZ109" s="49">
        <v>24</v>
      </c>
      <c r="CA109" s="84">
        <f t="shared" si="67"/>
        <v>3.1439999999999997</v>
      </c>
      <c r="CB109" s="49">
        <v>62.9</v>
      </c>
      <c r="CC109" s="84">
        <f t="shared" si="68"/>
        <v>8.2399000000000004</v>
      </c>
      <c r="CD109" s="80">
        <v>0.4</v>
      </c>
      <c r="CE109" s="82">
        <v>95.9</v>
      </c>
      <c r="CF109" s="82">
        <v>4937</v>
      </c>
      <c r="CG109" s="82">
        <v>91.3</v>
      </c>
      <c r="CH109" s="82">
        <v>3765</v>
      </c>
      <c r="CI109" s="82">
        <v>53.8</v>
      </c>
      <c r="CJ109" s="82">
        <v>67.900000000000006</v>
      </c>
      <c r="CK109" s="82">
        <v>3489</v>
      </c>
      <c r="CL109" s="45">
        <f t="shared" si="82"/>
        <v>0.52500000000000002</v>
      </c>
      <c r="CM109" s="7"/>
      <c r="CN109" s="7"/>
      <c r="CO109" s="618"/>
      <c r="CP109" s="13"/>
      <c r="CQ109" s="13"/>
      <c r="CR109" s="13"/>
      <c r="CS109" s="13"/>
      <c r="CT109" s="13"/>
      <c r="CU109" s="13"/>
      <c r="CV109" s="634"/>
      <c r="CW109" s="36"/>
      <c r="CX109" s="7"/>
      <c r="CY109" s="7"/>
      <c r="CZ109" s="121">
        <v>4</v>
      </c>
      <c r="DA109" s="7"/>
      <c r="DB109" s="111" t="s">
        <v>18</v>
      </c>
      <c r="DC109" s="201"/>
      <c r="DD109" s="122"/>
      <c r="DE109" s="11"/>
      <c r="DF109" s="11"/>
      <c r="DG109" s="11"/>
      <c r="DH109" s="11"/>
      <c r="DI109" s="10" t="s">
        <v>294</v>
      </c>
      <c r="DJ109" t="s">
        <v>605</v>
      </c>
      <c r="DK109" s="9">
        <v>1</v>
      </c>
      <c r="DL109" s="7"/>
      <c r="DM109" s="7"/>
      <c r="DN109" s="7"/>
      <c r="DO109" s="7"/>
      <c r="DP109" s="7"/>
      <c r="DQ109" s="7"/>
      <c r="DR109" s="11">
        <v>2.8</v>
      </c>
      <c r="DS109" s="11">
        <v>1.7</v>
      </c>
      <c r="DT109" s="11" t="s">
        <v>38</v>
      </c>
      <c r="DU109" s="11" t="s">
        <v>38</v>
      </c>
      <c r="DV109" s="11" t="s">
        <v>38</v>
      </c>
      <c r="DW109" s="11" t="s">
        <v>38</v>
      </c>
      <c r="DX109" s="11" t="s">
        <v>38</v>
      </c>
      <c r="DY109" s="11" t="s">
        <v>38</v>
      </c>
      <c r="DZ109" s="11" t="s">
        <v>38</v>
      </c>
      <c r="EA109" s="11" t="s">
        <v>38</v>
      </c>
      <c r="EB109" s="7" t="s">
        <v>38</v>
      </c>
      <c r="EC109" s="114"/>
      <c r="ED109" s="114"/>
      <c r="EE109" s="114"/>
      <c r="EF109" s="114"/>
      <c r="EG109" s="7">
        <v>3</v>
      </c>
      <c r="EH109" s="114"/>
      <c r="EI109" s="114"/>
      <c r="EJ109" s="114"/>
      <c r="EK109" s="114"/>
      <c r="EL109" s="114"/>
      <c r="EM109" s="114"/>
      <c r="EN109" s="114"/>
      <c r="EO109" s="114"/>
      <c r="EP109" s="114"/>
      <c r="EQ109" s="114"/>
      <c r="ER109" s="485">
        <v>11858</v>
      </c>
      <c r="ES109" s="954">
        <v>75</v>
      </c>
      <c r="ET109" s="954">
        <v>189779</v>
      </c>
      <c r="EU109" s="954">
        <v>4000</v>
      </c>
      <c r="EV109" s="954">
        <v>42120</v>
      </c>
      <c r="EW109" s="954">
        <v>14342</v>
      </c>
      <c r="EX109" s="715">
        <f t="shared" si="73"/>
        <v>2013.6168</v>
      </c>
      <c r="EY109" s="959">
        <f t="shared" si="69"/>
        <v>23156.593199999999</v>
      </c>
      <c r="EZ109" s="557"/>
      <c r="FA109" s="557"/>
      <c r="FB109" s="557"/>
      <c r="FC109" s="557"/>
      <c r="FD109" s="592"/>
      <c r="FE109" s="592"/>
      <c r="FF109" s="592"/>
      <c r="FG109" s="716"/>
      <c r="FH109" s="975"/>
      <c r="FI109" s="612"/>
      <c r="FJ109" s="732"/>
      <c r="FK109" s="553"/>
      <c r="FL109" s="114"/>
      <c r="FM109" s="7"/>
      <c r="FN109" s="145">
        <f t="shared" si="70"/>
        <v>1.7509999999999999</v>
      </c>
      <c r="FO109" s="114"/>
      <c r="FP109" s="43">
        <f t="shared" si="76"/>
        <v>7.5572112825971258</v>
      </c>
      <c r="FQ109" s="146">
        <f t="shared" si="74"/>
        <v>2.0136167999999999</v>
      </c>
      <c r="FR109" s="114"/>
      <c r="FS109" s="114"/>
      <c r="FT109" s="114"/>
      <c r="FU109" s="114"/>
      <c r="FV109" s="114"/>
      <c r="FW109" s="114"/>
      <c r="FX109" s="557"/>
      <c r="FY109" s="989"/>
      <c r="FZ109" s="550"/>
      <c r="GA109" s="550"/>
      <c r="GB109" s="550"/>
      <c r="GC109" s="554"/>
      <c r="GD109" s="554"/>
      <c r="GE109" s="554"/>
      <c r="GF109" s="554"/>
      <c r="GG109" s="554"/>
      <c r="GH109" s="554"/>
      <c r="GI109" s="554"/>
      <c r="GJ109" s="554"/>
      <c r="GK109" s="554"/>
      <c r="GL109" s="554"/>
      <c r="GM109" s="554"/>
      <c r="GN109" s="554"/>
      <c r="GO109" s="554"/>
      <c r="GP109" s="554"/>
      <c r="GQ109" s="554"/>
      <c r="GR109" s="554"/>
      <c r="GS109" s="554"/>
      <c r="GT109" s="554"/>
      <c r="GU109" s="554"/>
      <c r="GV109" s="554"/>
      <c r="GW109" s="554"/>
      <c r="GX109" s="554"/>
      <c r="GY109" s="554"/>
      <c r="GZ109" s="554"/>
      <c r="HA109" s="554"/>
      <c r="HB109" s="554"/>
      <c r="HC109" s="554"/>
      <c r="HD109" s="554"/>
      <c r="HE109" s="554"/>
      <c r="HF109" s="554"/>
      <c r="HG109" s="554"/>
      <c r="HH109" s="554"/>
      <c r="HI109" s="554"/>
      <c r="HJ109" s="554"/>
      <c r="HK109" s="554"/>
      <c r="HL109" s="554"/>
      <c r="HM109" s="554"/>
      <c r="HN109" s="554"/>
      <c r="HO109" s="554"/>
      <c r="HP109" s="554"/>
      <c r="HQ109" s="554"/>
      <c r="HR109" s="554"/>
      <c r="HS109" s="554"/>
      <c r="HT109" s="554"/>
      <c r="HU109" s="554"/>
      <c r="HV109" s="554"/>
      <c r="HW109" s="554"/>
    </row>
    <row r="110" spans="1:231" x14ac:dyDescent="0.3">
      <c r="A110" s="7">
        <v>334</v>
      </c>
      <c r="B110" s="7">
        <f>COUNTIFS($D$3:D110,D110,$F$3:F110,F110)</f>
        <v>1</v>
      </c>
      <c r="C110" s="14">
        <v>11865</v>
      </c>
      <c r="D110" s="328" t="s">
        <v>1438</v>
      </c>
      <c r="E110" s="17" t="s">
        <v>593</v>
      </c>
      <c r="F110" s="17" t="s">
        <v>1439</v>
      </c>
      <c r="G110" s="11">
        <v>48</v>
      </c>
      <c r="H110" s="17" t="s">
        <v>657</v>
      </c>
      <c r="I110" s="469" t="s">
        <v>1440</v>
      </c>
      <c r="J110" s="380" t="s">
        <v>35</v>
      </c>
      <c r="K110" s="17" t="s">
        <v>36</v>
      </c>
      <c r="L110" s="11">
        <v>6</v>
      </c>
      <c r="M110" s="17" t="s">
        <v>907</v>
      </c>
      <c r="N110" s="17" t="s">
        <v>38</v>
      </c>
      <c r="O110" s="11"/>
      <c r="P110" s="11" t="s">
        <v>659</v>
      </c>
      <c r="Q110" s="381"/>
      <c r="R110" s="381"/>
      <c r="S110" s="17"/>
      <c r="T110" s="471" t="s">
        <v>441</v>
      </c>
      <c r="U110" s="471"/>
      <c r="V110" s="473" t="s">
        <v>500</v>
      </c>
      <c r="W110" s="448"/>
      <c r="X110" s="472"/>
      <c r="Y110" s="473"/>
      <c r="Z110" s="596"/>
      <c r="AA110" s="550" t="s">
        <v>120</v>
      </c>
      <c r="AB110" s="11"/>
      <c r="AC110" s="556">
        <v>977</v>
      </c>
      <c r="AD110" s="556">
        <v>5800</v>
      </c>
      <c r="AE110" s="554"/>
      <c r="AF110" s="554"/>
      <c r="AG110" s="554" t="s">
        <v>128</v>
      </c>
      <c r="AH110" s="556">
        <v>450</v>
      </c>
      <c r="AJ110" s="7"/>
      <c r="AK110" s="37"/>
      <c r="AL110" s="7"/>
      <c r="AM110" s="7"/>
      <c r="AN110" s="7"/>
      <c r="AO110" s="411">
        <v>65.599999999999994</v>
      </c>
      <c r="AP110" s="39">
        <v>28.5</v>
      </c>
      <c r="AQ110" s="40">
        <v>5.9</v>
      </c>
      <c r="AR110" s="41">
        <f t="shared" si="77"/>
        <v>100</v>
      </c>
      <c r="AS110" s="42">
        <f t="shared" si="78"/>
        <v>2.3017543859649119</v>
      </c>
      <c r="AT110" s="43">
        <f t="shared" si="79"/>
        <v>13.580350877192981</v>
      </c>
      <c r="AU110" s="44">
        <f t="shared" si="80"/>
        <v>1.9069767441860463</v>
      </c>
      <c r="AV110" s="45">
        <v>60.811199999999999</v>
      </c>
      <c r="AW110" s="45">
        <f t="shared" si="81"/>
        <v>92.7</v>
      </c>
      <c r="AX110" s="46">
        <v>1.5087999999999997</v>
      </c>
      <c r="AY110" s="45">
        <v>2.2999999999999998</v>
      </c>
      <c r="AZ110" s="7" t="s">
        <v>121</v>
      </c>
      <c r="BA110" s="47">
        <v>31.1</v>
      </c>
      <c r="BB110" s="48" t="s">
        <v>121</v>
      </c>
      <c r="BC110" s="80">
        <v>0.1</v>
      </c>
      <c r="BD110" s="80"/>
      <c r="BE110" s="45"/>
      <c r="BF110" s="45"/>
      <c r="BG110" s="45"/>
      <c r="BH110" s="45"/>
      <c r="BI110" s="194">
        <v>0.9</v>
      </c>
      <c r="BJ110" s="45">
        <v>31.8</v>
      </c>
      <c r="BK110" s="7">
        <v>68.2</v>
      </c>
      <c r="BL110" s="78">
        <f t="shared" si="71"/>
        <v>0.4662756598240469</v>
      </c>
      <c r="BM110" s="79">
        <v>0.6</v>
      </c>
      <c r="BN110" s="80">
        <f t="shared" si="64"/>
        <v>0.91463414634146345</v>
      </c>
      <c r="BO110" s="7" t="s">
        <v>121</v>
      </c>
      <c r="BP110" s="7">
        <v>42.1</v>
      </c>
      <c r="BQ110" s="48">
        <v>37.1</v>
      </c>
      <c r="BR110" s="81"/>
      <c r="BS110" s="80">
        <f t="shared" ref="BS110:BS132" si="83">BX110+BZ110</f>
        <v>46.900000000000006</v>
      </c>
      <c r="BT110" s="49">
        <v>84.8</v>
      </c>
      <c r="BU110" s="49">
        <v>7893</v>
      </c>
      <c r="BV110" s="80">
        <f t="shared" si="65"/>
        <v>15.200000000000003</v>
      </c>
      <c r="BW110" s="561">
        <f t="shared" si="72"/>
        <v>28.015499999999999</v>
      </c>
      <c r="BX110" s="49">
        <v>22.6</v>
      </c>
      <c r="BY110" s="84">
        <f t="shared" si="66"/>
        <v>6.4409999999999998</v>
      </c>
      <c r="BZ110" s="49">
        <v>24.3</v>
      </c>
      <c r="CA110" s="84">
        <f t="shared" si="67"/>
        <v>6.9255000000000004</v>
      </c>
      <c r="CB110" s="49">
        <v>51.4</v>
      </c>
      <c r="CC110" s="84">
        <f t="shared" si="68"/>
        <v>14.648999999999999</v>
      </c>
      <c r="CD110" s="80">
        <v>0.3</v>
      </c>
      <c r="CE110" s="82">
        <v>97.8</v>
      </c>
      <c r="CF110" s="82">
        <v>6778</v>
      </c>
      <c r="CG110" s="82">
        <v>93</v>
      </c>
      <c r="CH110" s="82">
        <v>4804</v>
      </c>
      <c r="CI110" s="82">
        <v>77.599999999999994</v>
      </c>
      <c r="CJ110" s="82">
        <v>86</v>
      </c>
      <c r="CK110" s="82">
        <v>4113</v>
      </c>
      <c r="CL110" s="45">
        <f t="shared" si="82"/>
        <v>0.93004115226337447</v>
      </c>
      <c r="CM110" s="7"/>
      <c r="CN110" s="7"/>
      <c r="CO110" s="618"/>
      <c r="CP110" s="13"/>
      <c r="CQ110" s="13"/>
      <c r="CR110" s="13"/>
      <c r="CS110" s="13"/>
      <c r="CT110" s="13"/>
      <c r="CU110" s="13"/>
      <c r="CV110" s="634"/>
      <c r="CW110" s="36"/>
      <c r="CX110" s="7"/>
      <c r="CY110" s="7"/>
      <c r="CZ110" s="7"/>
      <c r="DA110" s="7"/>
      <c r="DB110" s="111" t="s">
        <v>295</v>
      </c>
      <c r="DC110" s="201"/>
      <c r="DD110" s="122" t="s">
        <v>812</v>
      </c>
      <c r="DE110" s="11"/>
      <c r="DF110" s="11"/>
      <c r="DG110" s="11"/>
      <c r="DH110" s="11"/>
      <c r="DI110" s="10" t="s">
        <v>297</v>
      </c>
      <c r="DJ110" t="s">
        <v>128</v>
      </c>
      <c r="DK110" s="9">
        <v>2</v>
      </c>
      <c r="DL110" s="7"/>
      <c r="DM110" s="7"/>
      <c r="DN110" s="7"/>
      <c r="DO110" s="7"/>
      <c r="DP110" s="7"/>
      <c r="DQ110" s="7"/>
      <c r="DR110" s="11" t="s">
        <v>38</v>
      </c>
      <c r="DS110" s="11" t="s">
        <v>38</v>
      </c>
      <c r="DT110" s="11">
        <v>708</v>
      </c>
      <c r="DU110" s="11">
        <v>9.9</v>
      </c>
      <c r="DV110" s="11">
        <v>90.1</v>
      </c>
      <c r="DW110" s="11" t="s">
        <v>38</v>
      </c>
      <c r="DX110" s="11" t="s">
        <v>38</v>
      </c>
      <c r="DY110" s="11" t="s">
        <v>38</v>
      </c>
      <c r="DZ110" s="11" t="s">
        <v>38</v>
      </c>
      <c r="EA110" s="11">
        <v>0</v>
      </c>
      <c r="EB110" s="7" t="s">
        <v>451</v>
      </c>
      <c r="EC110" s="114"/>
      <c r="ED110" s="114"/>
      <c r="EE110" s="114"/>
      <c r="EF110" s="114"/>
      <c r="EG110" s="114"/>
      <c r="EH110" s="114"/>
      <c r="EI110" s="114"/>
      <c r="EJ110" s="114"/>
      <c r="EK110" s="114"/>
      <c r="EL110" s="114"/>
      <c r="EM110" s="114"/>
      <c r="EN110" s="114"/>
      <c r="EO110" s="114"/>
      <c r="EP110" s="114"/>
      <c r="EQ110" s="114"/>
      <c r="ER110" s="485">
        <v>11865</v>
      </c>
      <c r="ES110" s="954">
        <v>75</v>
      </c>
      <c r="ET110" s="954">
        <v>15273</v>
      </c>
      <c r="EU110" s="954">
        <v>4000</v>
      </c>
      <c r="EV110" s="954">
        <v>42120</v>
      </c>
      <c r="EW110" s="954">
        <v>7094</v>
      </c>
      <c r="EX110" s="715">
        <f t="shared" si="73"/>
        <v>995.99760000000015</v>
      </c>
      <c r="EY110" s="959">
        <f t="shared" si="69"/>
        <v>5975.9856000000009</v>
      </c>
      <c r="EZ110" s="557"/>
      <c r="FA110" s="557"/>
      <c r="FB110" s="557"/>
      <c r="FC110" s="557"/>
      <c r="FD110" s="592"/>
      <c r="FE110" s="592"/>
      <c r="FF110" s="592"/>
      <c r="FG110" s="716"/>
      <c r="FH110" s="975"/>
      <c r="FI110" s="612"/>
      <c r="FJ110" s="616"/>
      <c r="FK110" s="553"/>
      <c r="FL110" s="557"/>
      <c r="FM110" s="7"/>
      <c r="FN110" s="145">
        <f t="shared" si="70"/>
        <v>0.97699999999999998</v>
      </c>
      <c r="FO110" s="114"/>
      <c r="FP110" s="43">
        <f t="shared" si="76"/>
        <v>46.447980095593529</v>
      </c>
      <c r="FQ110" s="146">
        <f t="shared" si="74"/>
        <v>0.99599760000000015</v>
      </c>
      <c r="FR110" s="114"/>
      <c r="FS110" s="114"/>
      <c r="FT110" s="114"/>
      <c r="FU110" s="114"/>
      <c r="FV110" s="114"/>
      <c r="FW110" s="114"/>
      <c r="FX110" s="557"/>
      <c r="FY110" s="989"/>
      <c r="FZ110" s="550"/>
      <c r="GA110" s="550"/>
      <c r="GB110" s="550"/>
      <c r="GC110" s="554"/>
      <c r="GD110" s="554"/>
      <c r="GE110" s="554"/>
      <c r="GF110" s="554"/>
      <c r="GG110" s="554"/>
      <c r="GH110" s="554"/>
      <c r="GI110" s="554"/>
      <c r="GJ110" s="554"/>
      <c r="GK110" s="554"/>
      <c r="GL110" s="554"/>
      <c r="GM110" s="554"/>
      <c r="GN110" s="554"/>
      <c r="GO110" s="554"/>
      <c r="GP110" s="554"/>
      <c r="GQ110" s="554"/>
      <c r="GR110" s="554"/>
      <c r="GS110" s="554"/>
      <c r="GT110" s="554"/>
      <c r="GU110" s="554"/>
      <c r="GV110" s="554"/>
      <c r="GW110" s="554"/>
      <c r="GX110" s="554"/>
      <c r="GY110" s="554"/>
      <c r="GZ110" s="554"/>
      <c r="HA110" s="554"/>
      <c r="HB110" s="554"/>
      <c r="HC110" s="554"/>
      <c r="HD110" s="554"/>
      <c r="HE110" s="554"/>
      <c r="HF110" s="554"/>
      <c r="HG110" s="554"/>
      <c r="HH110" s="554"/>
      <c r="HI110" s="554"/>
      <c r="HJ110" s="554"/>
      <c r="HK110" s="554"/>
      <c r="HL110" s="554"/>
      <c r="HM110" s="554"/>
      <c r="HN110" s="554"/>
      <c r="HO110" s="554"/>
      <c r="HP110" s="554"/>
      <c r="HQ110" s="554"/>
      <c r="HR110" s="554"/>
      <c r="HS110" s="554"/>
      <c r="HT110" s="554"/>
      <c r="HU110" s="554"/>
      <c r="HV110" s="554"/>
      <c r="HW110" s="554"/>
    </row>
    <row r="111" spans="1:231" x14ac:dyDescent="0.3">
      <c r="A111" s="7">
        <v>344</v>
      </c>
      <c r="B111" s="7">
        <f>COUNTIFS($D$3:D111,D111,$F$3:F111,F111)</f>
        <v>1</v>
      </c>
      <c r="C111" s="14">
        <v>11901</v>
      </c>
      <c r="D111" s="328" t="s">
        <v>802</v>
      </c>
      <c r="E111" s="17" t="s">
        <v>803</v>
      </c>
      <c r="F111" s="17" t="s">
        <v>804</v>
      </c>
      <c r="G111" s="11">
        <f t="shared" ref="G111:G118" si="84">LEFT(H111,4)-CONCATENATE(IF(LEFT(F111, 2)&lt;MID(H111, 3, 4), 20, 19),LEFT(F111,2))</f>
        <v>68</v>
      </c>
      <c r="H111" s="17" t="s">
        <v>805</v>
      </c>
      <c r="I111" s="469" t="s">
        <v>461</v>
      </c>
      <c r="J111" s="380" t="s">
        <v>35</v>
      </c>
      <c r="K111" s="17" t="s">
        <v>36</v>
      </c>
      <c r="L111" s="11">
        <v>7</v>
      </c>
      <c r="M111" s="17" t="s">
        <v>493</v>
      </c>
      <c r="N111" s="17" t="s">
        <v>38</v>
      </c>
      <c r="O111" s="11"/>
      <c r="P111" s="11" t="s">
        <v>665</v>
      </c>
      <c r="Q111" s="381"/>
      <c r="R111" s="381"/>
      <c r="S111" s="17"/>
      <c r="T111" s="471" t="s">
        <v>441</v>
      </c>
      <c r="U111" s="471"/>
      <c r="V111" s="472" t="s">
        <v>500</v>
      </c>
      <c r="W111" s="448"/>
      <c r="X111" s="472"/>
      <c r="Y111" s="472"/>
      <c r="Z111" s="596"/>
      <c r="AA111" s="550" t="s">
        <v>443</v>
      </c>
      <c r="AB111" s="11"/>
      <c r="AC111" s="556">
        <v>382</v>
      </c>
      <c r="AD111" s="556">
        <v>2700</v>
      </c>
      <c r="AE111" s="554"/>
      <c r="AF111" s="554"/>
      <c r="AG111" s="554" t="s">
        <v>128</v>
      </c>
      <c r="AH111" s="37">
        <v>250</v>
      </c>
      <c r="AJ111" s="7"/>
      <c r="AK111" s="37"/>
      <c r="AL111" s="7"/>
      <c r="AM111" s="7"/>
      <c r="AN111" s="7"/>
      <c r="AO111" s="411">
        <v>73.900000000000006</v>
      </c>
      <c r="AP111" s="39">
        <v>23.2</v>
      </c>
      <c r="AQ111" s="40">
        <v>1.9</v>
      </c>
      <c r="AR111" s="41">
        <f t="shared" si="77"/>
        <v>99.000000000000014</v>
      </c>
      <c r="AS111" s="42">
        <f t="shared" si="78"/>
        <v>3.1853448275862073</v>
      </c>
      <c r="AT111" s="43">
        <f t="shared" si="79"/>
        <v>6.0521551724137934</v>
      </c>
      <c r="AU111" s="44">
        <f t="shared" si="80"/>
        <v>2.9442231075697216</v>
      </c>
      <c r="AV111" s="45">
        <v>64.884200000000007</v>
      </c>
      <c r="AW111" s="45">
        <f t="shared" si="81"/>
        <v>87.8</v>
      </c>
      <c r="AX111" s="46">
        <v>5.3208000000000002</v>
      </c>
      <c r="AY111" s="45">
        <v>7.2</v>
      </c>
      <c r="AZ111" s="7" t="s">
        <v>121</v>
      </c>
      <c r="BA111" s="47">
        <v>14.9</v>
      </c>
      <c r="BB111" s="48" t="s">
        <v>121</v>
      </c>
      <c r="BC111" s="80">
        <v>0.04</v>
      </c>
      <c r="BD111" s="80"/>
      <c r="BE111" s="45"/>
      <c r="BF111" s="45"/>
      <c r="BG111" s="45"/>
      <c r="BH111" s="45"/>
      <c r="BI111" s="194">
        <v>1</v>
      </c>
      <c r="BJ111" s="45">
        <v>28.7</v>
      </c>
      <c r="BK111" s="7">
        <v>71.3</v>
      </c>
      <c r="BL111" s="78">
        <f t="shared" si="71"/>
        <v>0.40252454417952316</v>
      </c>
      <c r="BM111" s="79">
        <v>0.3</v>
      </c>
      <c r="BN111" s="80">
        <f t="shared" si="64"/>
        <v>0.40595399188092013</v>
      </c>
      <c r="BO111" s="7" t="s">
        <v>121</v>
      </c>
      <c r="BP111" s="7">
        <v>42.9</v>
      </c>
      <c r="BQ111" s="48">
        <v>45.1</v>
      </c>
      <c r="BR111" s="81"/>
      <c r="BS111" s="80">
        <f t="shared" si="83"/>
        <v>55.8</v>
      </c>
      <c r="BT111" s="49">
        <v>85.5</v>
      </c>
      <c r="BU111" s="49">
        <v>10071</v>
      </c>
      <c r="BV111" s="80">
        <f t="shared" si="65"/>
        <v>14.5</v>
      </c>
      <c r="BW111" s="346">
        <f t="shared" si="72"/>
        <v>23.014399999999998</v>
      </c>
      <c r="BX111" s="49">
        <v>33.9</v>
      </c>
      <c r="BY111" s="84">
        <f t="shared" si="66"/>
        <v>7.8647999999999989</v>
      </c>
      <c r="BZ111" s="49">
        <v>21.9</v>
      </c>
      <c r="CA111" s="84">
        <f t="shared" si="67"/>
        <v>5.0807999999999991</v>
      </c>
      <c r="CB111" s="49">
        <v>43.4</v>
      </c>
      <c r="CC111" s="84">
        <f t="shared" si="68"/>
        <v>10.0688</v>
      </c>
      <c r="CD111" s="80">
        <v>0.7</v>
      </c>
      <c r="CE111" s="82">
        <v>99.8</v>
      </c>
      <c r="CF111" s="82">
        <v>8622</v>
      </c>
      <c r="CG111" s="82">
        <v>98.7</v>
      </c>
      <c r="CH111" s="82">
        <v>5927</v>
      </c>
      <c r="CI111" s="82">
        <v>69.099999999999994</v>
      </c>
      <c r="CJ111" s="82">
        <v>86.2</v>
      </c>
      <c r="CK111" s="82">
        <v>5715</v>
      </c>
      <c r="CL111" s="45">
        <f t="shared" si="82"/>
        <v>1.547945205479452</v>
      </c>
      <c r="CM111" s="7"/>
      <c r="CN111" s="7"/>
      <c r="CO111" s="618"/>
      <c r="CP111" s="13"/>
      <c r="CQ111" s="13"/>
      <c r="CR111" s="13"/>
      <c r="CS111" s="13"/>
      <c r="CT111" s="13"/>
      <c r="CU111" s="13"/>
      <c r="CV111" s="634"/>
      <c r="CW111" s="36"/>
      <c r="CX111" s="7"/>
      <c r="CY111" s="7"/>
      <c r="CZ111" s="7"/>
      <c r="DA111" s="7"/>
      <c r="DB111" s="111" t="s">
        <v>295</v>
      </c>
      <c r="DC111" s="201"/>
      <c r="DD111" s="122" t="s">
        <v>812</v>
      </c>
      <c r="DE111" s="11"/>
      <c r="DF111" s="11"/>
      <c r="DG111" s="11"/>
      <c r="DH111" s="11"/>
      <c r="DI111" s="10" t="s">
        <v>297</v>
      </c>
      <c r="DJ111" t="s">
        <v>128</v>
      </c>
      <c r="DK111" s="9">
        <v>2</v>
      </c>
      <c r="DL111" s="7"/>
      <c r="DM111" s="7"/>
      <c r="DN111" s="7"/>
      <c r="DO111" s="7"/>
      <c r="DP111" s="7"/>
      <c r="DQ111" s="7"/>
      <c r="DR111" s="11" t="s">
        <v>38</v>
      </c>
      <c r="DS111" s="11" t="s">
        <v>38</v>
      </c>
      <c r="DT111" s="11">
        <v>351</v>
      </c>
      <c r="DU111" s="11">
        <v>5.7</v>
      </c>
      <c r="DV111" s="11">
        <v>94.3</v>
      </c>
      <c r="DW111" s="11" t="s">
        <v>38</v>
      </c>
      <c r="DX111" s="11" t="s">
        <v>38</v>
      </c>
      <c r="DY111" s="11" t="s">
        <v>38</v>
      </c>
      <c r="DZ111" s="11" t="s">
        <v>38</v>
      </c>
      <c r="EA111" s="11">
        <v>0</v>
      </c>
      <c r="EB111" s="7" t="s">
        <v>451</v>
      </c>
      <c r="EC111" s="114"/>
      <c r="ED111" s="114"/>
      <c r="EE111" s="114"/>
      <c r="EF111" s="114"/>
      <c r="EG111" s="114"/>
      <c r="EH111" s="114"/>
      <c r="EI111" s="114"/>
      <c r="EJ111" s="114"/>
      <c r="EK111" s="114"/>
      <c r="EL111" s="114"/>
      <c r="EM111" s="114"/>
      <c r="EN111" s="114"/>
      <c r="EO111" s="114"/>
      <c r="EP111" s="114"/>
      <c r="EQ111" s="114"/>
      <c r="ER111" s="485">
        <v>11901</v>
      </c>
      <c r="ES111" s="954">
        <v>75</v>
      </c>
      <c r="ET111" s="954">
        <v>4556</v>
      </c>
      <c r="EU111" s="954">
        <v>4000</v>
      </c>
      <c r="EV111" s="954">
        <v>40560</v>
      </c>
      <c r="EW111" s="954">
        <v>2187</v>
      </c>
      <c r="EX111" s="715">
        <f t="shared" si="73"/>
        <v>295.68239999999997</v>
      </c>
      <c r="EY111" s="959">
        <f t="shared" si="69"/>
        <v>2069.7767999999996</v>
      </c>
      <c r="EZ111" s="557"/>
      <c r="FA111" s="557"/>
      <c r="FB111" s="557"/>
      <c r="FC111" s="557"/>
      <c r="FD111" s="592"/>
      <c r="FE111" s="592"/>
      <c r="FF111" s="592"/>
      <c r="FG111" s="716"/>
      <c r="FH111" s="975"/>
      <c r="FI111" s="612"/>
      <c r="FJ111" s="616"/>
      <c r="FK111" s="553"/>
      <c r="FL111" s="114"/>
      <c r="FM111" s="7"/>
      <c r="FN111" s="145">
        <f t="shared" si="70"/>
        <v>0.38200000000000001</v>
      </c>
      <c r="FO111" s="114"/>
      <c r="FP111" s="43">
        <f t="shared" si="76"/>
        <v>48.002633889376646</v>
      </c>
      <c r="FQ111" s="146">
        <f t="shared" si="74"/>
        <v>0.29568239999999996</v>
      </c>
      <c r="FR111" s="114"/>
      <c r="FS111" s="114"/>
      <c r="FT111" s="114"/>
      <c r="FU111" s="114"/>
      <c r="FV111" s="114"/>
      <c r="FW111" s="114"/>
      <c r="FX111" s="557"/>
      <c r="FY111" s="989"/>
      <c r="FZ111" s="550"/>
      <c r="GA111" s="11"/>
      <c r="GB111" s="550"/>
      <c r="GC111" s="554"/>
      <c r="GD111" s="554"/>
      <c r="GE111" s="554"/>
      <c r="GF111" s="554"/>
      <c r="GG111" s="554"/>
      <c r="GH111" s="554"/>
      <c r="GI111" s="554"/>
      <c r="GJ111" s="554"/>
      <c r="GK111" s="554"/>
      <c r="GL111" s="554"/>
      <c r="GM111" s="554"/>
      <c r="GN111" s="554"/>
      <c r="GO111" s="554"/>
      <c r="GP111" s="554"/>
      <c r="GQ111" s="554"/>
      <c r="GR111" s="554"/>
      <c r="GS111" s="554"/>
      <c r="GT111" s="554"/>
      <c r="GU111" s="554"/>
      <c r="GV111" s="554"/>
      <c r="GW111" s="554"/>
      <c r="GX111" s="554"/>
      <c r="GY111" s="554"/>
      <c r="GZ111" s="554"/>
      <c r="HA111" s="554"/>
      <c r="HB111" s="554"/>
      <c r="HC111" s="554"/>
      <c r="HD111" s="554"/>
      <c r="HE111" s="554"/>
      <c r="HF111" s="554"/>
      <c r="HG111" s="554"/>
      <c r="HH111" s="554"/>
      <c r="HI111" s="554"/>
      <c r="HJ111" s="554"/>
      <c r="HK111" s="554"/>
      <c r="HL111" s="554"/>
      <c r="HM111" s="554"/>
      <c r="HN111" s="554"/>
      <c r="HO111" s="554"/>
      <c r="HP111" s="554"/>
      <c r="HQ111" s="554"/>
      <c r="HR111" s="554"/>
      <c r="HS111" s="554"/>
      <c r="HT111" s="554"/>
      <c r="HU111" s="554"/>
      <c r="HV111" s="554"/>
      <c r="HW111" s="554"/>
    </row>
    <row r="112" spans="1:231" x14ac:dyDescent="0.3">
      <c r="A112" s="7">
        <v>345</v>
      </c>
      <c r="B112" s="7">
        <f>COUNTIFS($D$3:D112,D112,$F$3:F112,F112)</f>
        <v>1</v>
      </c>
      <c r="C112" s="14">
        <v>11907</v>
      </c>
      <c r="D112" s="328" t="s">
        <v>660</v>
      </c>
      <c r="E112" s="17" t="s">
        <v>456</v>
      </c>
      <c r="F112" s="17" t="s">
        <v>661</v>
      </c>
      <c r="G112" s="11">
        <f t="shared" si="84"/>
        <v>60</v>
      </c>
      <c r="H112" s="17" t="s">
        <v>662</v>
      </c>
      <c r="I112" s="469" t="s">
        <v>663</v>
      </c>
      <c r="J112" s="445" t="s">
        <v>553</v>
      </c>
      <c r="K112" s="17" t="s">
        <v>36</v>
      </c>
      <c r="L112" s="11">
        <v>6</v>
      </c>
      <c r="M112" s="17" t="s">
        <v>664</v>
      </c>
      <c r="N112" s="17" t="s">
        <v>38</v>
      </c>
      <c r="O112" s="11"/>
      <c r="P112" s="11" t="s">
        <v>665</v>
      </c>
      <c r="Q112" s="381"/>
      <c r="R112" s="381"/>
      <c r="S112" s="17"/>
      <c r="T112" s="471" t="s">
        <v>441</v>
      </c>
      <c r="U112" s="471"/>
      <c r="V112" s="472" t="s">
        <v>500</v>
      </c>
      <c r="W112" s="448"/>
      <c r="X112" s="472"/>
      <c r="Y112" s="473"/>
      <c r="Z112" s="596"/>
      <c r="AA112" s="550" t="s">
        <v>698</v>
      </c>
      <c r="AB112" s="11"/>
      <c r="AC112" s="556">
        <v>123</v>
      </c>
      <c r="AD112" s="556">
        <v>700</v>
      </c>
      <c r="AE112" s="554"/>
      <c r="AF112" s="554"/>
      <c r="AG112" s="554" t="s">
        <v>605</v>
      </c>
      <c r="AH112" s="37">
        <v>50</v>
      </c>
      <c r="AJ112" s="7"/>
      <c r="AK112" s="37"/>
      <c r="AL112" s="7"/>
      <c r="AM112" s="7"/>
      <c r="AN112" s="7"/>
      <c r="AO112" s="934">
        <v>79</v>
      </c>
      <c r="AP112" s="39">
        <v>13.3</v>
      </c>
      <c r="AQ112" s="40">
        <v>6.6</v>
      </c>
      <c r="AR112" s="41">
        <f t="shared" si="77"/>
        <v>98.899999999999991</v>
      </c>
      <c r="AS112" s="42">
        <f t="shared" si="78"/>
        <v>5.9398496240601499</v>
      </c>
      <c r="AT112" s="43">
        <f t="shared" si="79"/>
        <v>39.203007518796987</v>
      </c>
      <c r="AU112" s="44">
        <f t="shared" si="80"/>
        <v>3.9698492462311559</v>
      </c>
      <c r="AV112" s="45">
        <v>66.912999999999997</v>
      </c>
      <c r="AW112" s="45">
        <f t="shared" si="81"/>
        <v>84.7</v>
      </c>
      <c r="AX112" s="227">
        <v>8.1370000000000005</v>
      </c>
      <c r="AY112" s="45">
        <v>10.3</v>
      </c>
      <c r="AZ112" s="7" t="s">
        <v>121</v>
      </c>
      <c r="BA112" s="47">
        <v>10.7</v>
      </c>
      <c r="BB112" s="48" t="s">
        <v>121</v>
      </c>
      <c r="BC112" s="80">
        <v>0.2</v>
      </c>
      <c r="BD112" s="80"/>
      <c r="BE112" s="45"/>
      <c r="BF112" s="45"/>
      <c r="BG112" s="45"/>
      <c r="BH112" s="45"/>
      <c r="BI112" s="194">
        <v>4</v>
      </c>
      <c r="BJ112" s="45">
        <v>43.7</v>
      </c>
      <c r="BK112" s="7">
        <v>56.3</v>
      </c>
      <c r="BL112" s="195">
        <f t="shared" si="71"/>
        <v>0.77619893428063957</v>
      </c>
      <c r="BM112" s="79">
        <v>1</v>
      </c>
      <c r="BN112" s="80">
        <f t="shared" si="64"/>
        <v>1.2658227848101267</v>
      </c>
      <c r="BO112" s="7" t="s">
        <v>121</v>
      </c>
      <c r="BP112" s="7">
        <v>33.200000000000003</v>
      </c>
      <c r="BQ112" s="48">
        <v>32.799999999999997</v>
      </c>
      <c r="BR112" s="81"/>
      <c r="BS112" s="80">
        <f t="shared" si="83"/>
        <v>22.299999999999997</v>
      </c>
      <c r="BT112" s="49">
        <v>72.3</v>
      </c>
      <c r="BU112" s="49">
        <v>2271</v>
      </c>
      <c r="BV112" s="80">
        <f t="shared" si="65"/>
        <v>27.700000000000003</v>
      </c>
      <c r="BW112" s="561">
        <f t="shared" si="72"/>
        <v>12.954199999999998</v>
      </c>
      <c r="BX112" s="49">
        <v>4.9000000000000004</v>
      </c>
      <c r="BY112" s="84">
        <f t="shared" si="66"/>
        <v>0.65170000000000006</v>
      </c>
      <c r="BZ112" s="49">
        <v>17.399999999999999</v>
      </c>
      <c r="CA112" s="84">
        <f t="shared" si="67"/>
        <v>2.3142</v>
      </c>
      <c r="CB112" s="49">
        <v>75.099999999999994</v>
      </c>
      <c r="CC112" s="84">
        <f t="shared" si="68"/>
        <v>9.9882999999999988</v>
      </c>
      <c r="CD112" s="80">
        <v>1.6</v>
      </c>
      <c r="CE112" s="82">
        <v>98.2</v>
      </c>
      <c r="CF112" s="82">
        <v>5646</v>
      </c>
      <c r="CG112" s="82">
        <v>92.8</v>
      </c>
      <c r="CH112" s="82">
        <v>4674</v>
      </c>
      <c r="CI112" s="82">
        <v>70.3</v>
      </c>
      <c r="CJ112" s="82">
        <v>75.900000000000006</v>
      </c>
      <c r="CK112" s="82">
        <v>3663</v>
      </c>
      <c r="CL112" s="45">
        <f t="shared" si="82"/>
        <v>0.2816091954022989</v>
      </c>
      <c r="CM112" s="7"/>
      <c r="CN112" s="7"/>
      <c r="CO112" s="618"/>
      <c r="CP112" s="13"/>
      <c r="CQ112" s="13"/>
      <c r="CR112" s="13"/>
      <c r="CS112" s="13"/>
      <c r="CT112" s="13"/>
      <c r="CU112" s="13"/>
      <c r="CV112" s="634"/>
      <c r="CW112" s="36"/>
      <c r="CX112" s="7"/>
      <c r="CY112" s="7"/>
      <c r="CZ112" s="121">
        <v>4</v>
      </c>
      <c r="DA112" s="7"/>
      <c r="DB112" s="111" t="s">
        <v>18</v>
      </c>
      <c r="DC112" s="201"/>
      <c r="DD112" s="122"/>
      <c r="DE112" s="11"/>
      <c r="DF112" s="11"/>
      <c r="DG112" s="11"/>
      <c r="DH112" s="11"/>
      <c r="DI112" s="10" t="s">
        <v>294</v>
      </c>
      <c r="DJ112" t="s">
        <v>605</v>
      </c>
      <c r="DK112" s="9">
        <v>1</v>
      </c>
      <c r="DL112" s="7"/>
      <c r="DM112" s="7"/>
      <c r="DN112" s="7"/>
      <c r="DO112" s="7"/>
      <c r="DP112" s="7"/>
      <c r="DQ112" s="7"/>
      <c r="DR112" s="11">
        <v>121.1</v>
      </c>
      <c r="DS112" s="11" t="s">
        <v>38</v>
      </c>
      <c r="DT112" s="11" t="s">
        <v>38</v>
      </c>
      <c r="DU112" s="11" t="s">
        <v>38</v>
      </c>
      <c r="DV112" s="11" t="s">
        <v>38</v>
      </c>
      <c r="DW112" s="11" t="s">
        <v>38</v>
      </c>
      <c r="DX112" s="11" t="s">
        <v>38</v>
      </c>
      <c r="DY112" s="11" t="s">
        <v>38</v>
      </c>
      <c r="DZ112" s="11" t="s">
        <v>38</v>
      </c>
      <c r="EA112" s="11" t="s">
        <v>707</v>
      </c>
      <c r="EB112" s="7"/>
      <c r="EC112" s="114"/>
      <c r="ED112" s="114"/>
      <c r="EE112" s="114"/>
      <c r="EF112" s="114"/>
      <c r="EG112" s="7">
        <v>3</v>
      </c>
      <c r="EH112" s="114"/>
      <c r="EI112" s="114"/>
      <c r="EJ112" s="114"/>
      <c r="EK112" s="114"/>
      <c r="EL112" s="114"/>
      <c r="EM112" s="114"/>
      <c r="EN112" s="114"/>
      <c r="EO112" s="114"/>
      <c r="EP112" s="557"/>
      <c r="EQ112" s="114"/>
      <c r="ER112" s="485">
        <v>11907</v>
      </c>
      <c r="ES112" s="954">
        <v>75</v>
      </c>
      <c r="ET112" s="954">
        <v>195655</v>
      </c>
      <c r="EU112" s="954">
        <v>4000</v>
      </c>
      <c r="EV112" s="954">
        <v>40560</v>
      </c>
      <c r="EW112" s="954">
        <v>608</v>
      </c>
      <c r="EX112" s="715">
        <f t="shared" si="73"/>
        <v>82.201599999999999</v>
      </c>
      <c r="EY112" s="959">
        <f t="shared" si="69"/>
        <v>493.20960000000002</v>
      </c>
      <c r="EZ112" s="557"/>
      <c r="FA112" s="557"/>
      <c r="FB112" s="557"/>
      <c r="FC112" s="557"/>
      <c r="FD112" s="592"/>
      <c r="FE112" s="592"/>
      <c r="FF112" s="592"/>
      <c r="FG112" s="716"/>
      <c r="FH112" s="975"/>
      <c r="FI112" s="612"/>
      <c r="FJ112" s="616"/>
      <c r="FK112" s="553"/>
      <c r="FL112" s="114"/>
      <c r="FM112" s="7"/>
      <c r="FN112" s="145">
        <f t="shared" si="70"/>
        <v>0.123</v>
      </c>
      <c r="FO112" s="114"/>
      <c r="FP112" s="43">
        <f t="shared" si="76"/>
        <v>0.31075106692903326</v>
      </c>
      <c r="FQ112" s="146">
        <f t="shared" si="74"/>
        <v>8.22016E-2</v>
      </c>
      <c r="FR112" s="114"/>
      <c r="FS112" s="114"/>
      <c r="FT112" s="114"/>
      <c r="FU112" s="114"/>
      <c r="FV112" s="114"/>
      <c r="FW112" s="114"/>
      <c r="FX112" s="557"/>
      <c r="FY112" s="989"/>
      <c r="FZ112" s="550"/>
      <c r="GA112" s="550"/>
      <c r="GB112" s="550"/>
      <c r="GC112" s="554"/>
      <c r="GD112" s="554"/>
      <c r="GE112" s="554"/>
      <c r="GF112" s="554"/>
      <c r="GG112" s="554"/>
      <c r="GH112" s="554"/>
      <c r="GI112" s="554"/>
      <c r="GJ112" s="554"/>
      <c r="GK112" s="554"/>
      <c r="GL112" s="554"/>
      <c r="GM112" s="554"/>
      <c r="GN112" s="554"/>
      <c r="GO112" s="554"/>
      <c r="GP112" s="554"/>
      <c r="GQ112" s="554"/>
      <c r="GR112" s="554"/>
      <c r="GS112" s="554"/>
      <c r="GT112" s="554"/>
      <c r="GU112" s="554"/>
      <c r="GV112" s="554"/>
      <c r="GW112" s="554"/>
      <c r="GX112" s="554"/>
      <c r="GY112" s="554"/>
      <c r="GZ112" s="554"/>
      <c r="HA112" s="554"/>
      <c r="HB112" s="554"/>
      <c r="HC112" s="554"/>
      <c r="HD112" s="554"/>
      <c r="HE112" s="554"/>
      <c r="HF112" s="554"/>
      <c r="HG112" s="554"/>
      <c r="HH112" s="554"/>
      <c r="HI112" s="554"/>
      <c r="HJ112" s="554"/>
      <c r="HK112" s="554"/>
      <c r="HL112" s="554"/>
      <c r="HM112" s="554"/>
      <c r="HN112" s="554"/>
      <c r="HO112" s="554"/>
      <c r="HP112" s="554"/>
      <c r="HQ112" s="554"/>
      <c r="HR112" s="554"/>
      <c r="HS112" s="554"/>
      <c r="HT112" s="554"/>
      <c r="HU112" s="554"/>
      <c r="HV112" s="554"/>
      <c r="HW112" s="554"/>
    </row>
    <row r="113" spans="1:231" x14ac:dyDescent="0.3">
      <c r="A113" s="7">
        <v>348</v>
      </c>
      <c r="B113" s="7">
        <f>COUNTIFS($D$3:D113,D113,$F$3:F113,F113)</f>
        <v>1</v>
      </c>
      <c r="C113" s="14">
        <v>11915</v>
      </c>
      <c r="D113" s="328" t="s">
        <v>655</v>
      </c>
      <c r="E113" s="17" t="s">
        <v>792</v>
      </c>
      <c r="F113" s="17" t="s">
        <v>1457</v>
      </c>
      <c r="G113" s="11">
        <f t="shared" si="84"/>
        <v>50</v>
      </c>
      <c r="H113" s="17" t="s">
        <v>662</v>
      </c>
      <c r="I113" s="469" t="s">
        <v>1458</v>
      </c>
      <c r="J113" s="380" t="s">
        <v>35</v>
      </c>
      <c r="K113" s="17" t="s">
        <v>36</v>
      </c>
      <c r="L113" s="11">
        <v>5</v>
      </c>
      <c r="M113" s="17" t="s">
        <v>674</v>
      </c>
      <c r="N113" s="17" t="s">
        <v>38</v>
      </c>
      <c r="O113" s="11"/>
      <c r="P113" s="11" t="s">
        <v>665</v>
      </c>
      <c r="Q113" s="381"/>
      <c r="R113" s="381"/>
      <c r="S113" s="17"/>
      <c r="T113" s="471" t="s">
        <v>441</v>
      </c>
      <c r="U113" s="471"/>
      <c r="V113" s="472" t="s">
        <v>500</v>
      </c>
      <c r="W113" s="448"/>
      <c r="X113" s="472"/>
      <c r="Y113" s="473"/>
      <c r="Z113" s="596"/>
      <c r="AA113" s="550" t="s">
        <v>691</v>
      </c>
      <c r="AB113" s="11"/>
      <c r="AC113" s="556">
        <v>510</v>
      </c>
      <c r="AD113" s="556">
        <v>2500</v>
      </c>
      <c r="AE113" s="554"/>
      <c r="AF113" s="554"/>
      <c r="AG113" s="554" t="s">
        <v>128</v>
      </c>
      <c r="AH113" s="37">
        <v>150</v>
      </c>
      <c r="AJ113" s="7"/>
      <c r="AK113" s="37"/>
      <c r="AL113" s="7"/>
      <c r="AM113" s="7"/>
      <c r="AN113" s="7"/>
      <c r="AO113" s="411">
        <v>64.400000000000006</v>
      </c>
      <c r="AP113" s="39">
        <v>33</v>
      </c>
      <c r="AQ113" s="40">
        <v>2.2000000000000002</v>
      </c>
      <c r="AR113" s="41">
        <f t="shared" si="77"/>
        <v>99.600000000000009</v>
      </c>
      <c r="AS113" s="42">
        <f t="shared" si="78"/>
        <v>1.9515151515151516</v>
      </c>
      <c r="AT113" s="43">
        <f t="shared" si="79"/>
        <v>4.2933333333333339</v>
      </c>
      <c r="AU113" s="44">
        <f t="shared" si="80"/>
        <v>1.8295454545454546</v>
      </c>
      <c r="AV113" s="45">
        <v>59.376800000000003</v>
      </c>
      <c r="AW113" s="45">
        <f t="shared" si="81"/>
        <v>92.2</v>
      </c>
      <c r="AX113" s="46">
        <v>1.8031999999999999</v>
      </c>
      <c r="AY113" s="45">
        <v>2.8</v>
      </c>
      <c r="AZ113" s="7" t="s">
        <v>121</v>
      </c>
      <c r="BA113" s="47">
        <v>57.9</v>
      </c>
      <c r="BB113" s="48" t="s">
        <v>121</v>
      </c>
      <c r="BC113" s="80">
        <v>0.05</v>
      </c>
      <c r="BD113" s="80"/>
      <c r="BE113" s="45"/>
      <c r="BF113" s="45"/>
      <c r="BG113" s="45"/>
      <c r="BH113" s="45"/>
      <c r="BI113" s="194">
        <v>0.6</v>
      </c>
      <c r="BJ113" s="45">
        <v>39.200000000000003</v>
      </c>
      <c r="BK113" s="7">
        <v>60.8</v>
      </c>
      <c r="BL113" s="195">
        <f t="shared" si="71"/>
        <v>0.64473684210526327</v>
      </c>
      <c r="BM113" s="79">
        <v>1.5</v>
      </c>
      <c r="BN113" s="80">
        <f t="shared" si="64"/>
        <v>2.3291925465838506</v>
      </c>
      <c r="BO113" s="7" t="s">
        <v>121</v>
      </c>
      <c r="BP113" s="7">
        <v>29.7</v>
      </c>
      <c r="BQ113" s="48">
        <v>51.4</v>
      </c>
      <c r="BR113" s="81"/>
      <c r="BS113" s="80">
        <f t="shared" si="83"/>
        <v>62.9</v>
      </c>
      <c r="BT113" s="49">
        <v>87.2</v>
      </c>
      <c r="BU113" s="49">
        <v>8517</v>
      </c>
      <c r="BV113" s="80">
        <f t="shared" si="65"/>
        <v>12.799999999999997</v>
      </c>
      <c r="BW113" s="561">
        <f t="shared" si="72"/>
        <v>32.174999999999997</v>
      </c>
      <c r="BX113" s="49">
        <v>29.6</v>
      </c>
      <c r="BY113" s="84">
        <f t="shared" si="66"/>
        <v>9.7680000000000007</v>
      </c>
      <c r="BZ113" s="49">
        <v>33.299999999999997</v>
      </c>
      <c r="CA113" s="84">
        <f t="shared" si="67"/>
        <v>10.988999999999999</v>
      </c>
      <c r="CB113" s="49">
        <v>34.6</v>
      </c>
      <c r="CC113" s="84">
        <f t="shared" si="68"/>
        <v>11.417999999999999</v>
      </c>
      <c r="CD113" s="80">
        <v>0.4</v>
      </c>
      <c r="CE113" s="82">
        <v>94.9</v>
      </c>
      <c r="CF113" s="82">
        <v>6111</v>
      </c>
      <c r="CG113" s="82">
        <v>82.7</v>
      </c>
      <c r="CH113" s="82">
        <v>4088</v>
      </c>
      <c r="CI113" s="82">
        <v>54.7</v>
      </c>
      <c r="CJ113" s="82">
        <v>77</v>
      </c>
      <c r="CK113" s="82">
        <v>4279</v>
      </c>
      <c r="CL113" s="45">
        <f t="shared" si="82"/>
        <v>0.88888888888888906</v>
      </c>
      <c r="CM113" s="7"/>
      <c r="CN113" s="7"/>
      <c r="CO113" s="618"/>
      <c r="CP113" s="13"/>
      <c r="CQ113" s="13"/>
      <c r="CR113" s="13"/>
      <c r="CS113" s="13"/>
      <c r="CT113" s="13"/>
      <c r="CU113" s="13"/>
      <c r="CV113" s="634"/>
      <c r="CW113" s="36"/>
      <c r="CX113" s="7"/>
      <c r="CY113" s="7"/>
      <c r="CZ113" s="7"/>
      <c r="DA113" s="7"/>
      <c r="DB113" s="111" t="s">
        <v>18</v>
      </c>
      <c r="DC113" s="201"/>
      <c r="DD113" s="122" t="s">
        <v>1459</v>
      </c>
      <c r="DE113" s="11"/>
      <c r="DF113" s="11"/>
      <c r="DG113" s="11"/>
      <c r="DH113" s="11"/>
      <c r="DI113" s="10" t="s">
        <v>294</v>
      </c>
      <c r="DJ113" t="s">
        <v>128</v>
      </c>
      <c r="DK113" s="9">
        <v>2</v>
      </c>
      <c r="DL113" s="7"/>
      <c r="DM113" s="7"/>
      <c r="DN113" s="7"/>
      <c r="DO113" s="7"/>
      <c r="DP113" s="7"/>
      <c r="DQ113" s="7"/>
      <c r="DR113" s="11" t="s">
        <v>38</v>
      </c>
      <c r="DS113" s="11" t="s">
        <v>38</v>
      </c>
      <c r="DT113" s="11">
        <v>316</v>
      </c>
      <c r="DU113" s="11">
        <v>9.5</v>
      </c>
      <c r="DV113" s="11">
        <v>90.5</v>
      </c>
      <c r="DW113" s="11" t="s">
        <v>38</v>
      </c>
      <c r="DX113" s="11" t="s">
        <v>38</v>
      </c>
      <c r="DY113" s="11" t="s">
        <v>38</v>
      </c>
      <c r="DZ113" s="11" t="s">
        <v>38</v>
      </c>
      <c r="EA113" s="11">
        <v>0</v>
      </c>
      <c r="EB113" s="7" t="s">
        <v>451</v>
      </c>
      <c r="EC113" s="114"/>
      <c r="ED113" s="114"/>
      <c r="EE113" s="114"/>
      <c r="EF113" s="114"/>
      <c r="EG113" s="114"/>
      <c r="EH113" s="114"/>
      <c r="EI113" s="114"/>
      <c r="EJ113" s="114"/>
      <c r="EK113" s="114"/>
      <c r="EL113" s="114"/>
      <c r="EM113" s="114"/>
      <c r="EN113" s="114"/>
      <c r="EO113" s="114"/>
      <c r="EP113" s="114"/>
      <c r="EQ113" s="114"/>
      <c r="ER113" s="485">
        <v>11915</v>
      </c>
      <c r="ES113" s="954">
        <v>75</v>
      </c>
      <c r="ET113" s="954">
        <v>6395</v>
      </c>
      <c r="EU113" s="954">
        <v>4000</v>
      </c>
      <c r="EV113" s="954">
        <v>40560</v>
      </c>
      <c r="EW113" s="954">
        <v>3406</v>
      </c>
      <c r="EX113" s="715">
        <f t="shared" si="73"/>
        <v>460.49120000000005</v>
      </c>
      <c r="EY113" s="959">
        <f t="shared" si="69"/>
        <v>2302.4560000000001</v>
      </c>
      <c r="EZ113" s="557"/>
      <c r="FA113" s="557"/>
      <c r="FB113" s="557"/>
      <c r="FC113" s="557"/>
      <c r="FD113" s="592"/>
      <c r="FE113" s="592"/>
      <c r="FF113" s="592"/>
      <c r="FG113" s="716"/>
      <c r="FH113" s="975"/>
      <c r="FI113" s="612"/>
      <c r="FJ113" s="616"/>
      <c r="FK113" s="553"/>
      <c r="FL113" s="114"/>
      <c r="FM113" s="7"/>
      <c r="FN113" s="145">
        <f t="shared" si="70"/>
        <v>0.51</v>
      </c>
      <c r="FO113" s="114"/>
      <c r="FP113" s="43">
        <f t="shared" si="76"/>
        <v>53.260359655981233</v>
      </c>
      <c r="FQ113" s="146">
        <f t="shared" si="74"/>
        <v>0.46049120000000004</v>
      </c>
      <c r="FR113" s="114"/>
      <c r="FS113" s="114"/>
      <c r="FT113" s="114"/>
      <c r="FU113" s="114"/>
      <c r="FV113" s="114"/>
      <c r="FW113" s="114"/>
      <c r="FX113" s="557"/>
      <c r="FY113" s="989"/>
      <c r="FZ113" s="550"/>
      <c r="GA113" s="11"/>
      <c r="GB113" s="550"/>
      <c r="GC113" s="554"/>
      <c r="GD113" s="554"/>
      <c r="GE113" s="554"/>
      <c r="GF113" s="554"/>
      <c r="GG113" s="554"/>
      <c r="GH113" s="554"/>
      <c r="GI113" s="554"/>
      <c r="GJ113" s="554"/>
      <c r="GK113" s="554"/>
      <c r="GL113" s="554"/>
      <c r="GM113" s="554"/>
      <c r="GN113" s="554"/>
      <c r="GO113" s="554"/>
      <c r="GP113" s="554"/>
      <c r="GQ113" s="554"/>
      <c r="GR113" s="554"/>
      <c r="GS113" s="554"/>
      <c r="GT113" s="554"/>
      <c r="GU113" s="554"/>
      <c r="GV113" s="554"/>
      <c r="GW113" s="554"/>
      <c r="GX113" s="554"/>
      <c r="GY113" s="554"/>
      <c r="GZ113" s="554"/>
      <c r="HA113" s="554"/>
      <c r="HB113" s="554"/>
      <c r="HC113" s="554"/>
      <c r="HD113" s="554"/>
      <c r="HE113" s="554"/>
      <c r="HF113" s="554"/>
      <c r="HG113" s="554"/>
      <c r="HH113" s="554"/>
      <c r="HI113" s="554"/>
      <c r="HJ113" s="554"/>
      <c r="HK113" s="554"/>
      <c r="HL113" s="554"/>
      <c r="HM113" s="554"/>
      <c r="HN113" s="554"/>
      <c r="HO113" s="554"/>
      <c r="HP113" s="554"/>
      <c r="HQ113" s="554"/>
      <c r="HR113" s="554"/>
      <c r="HS113" s="554"/>
      <c r="HT113" s="554"/>
      <c r="HU113" s="554"/>
      <c r="HV113" s="554"/>
      <c r="HW113" s="554"/>
    </row>
    <row r="114" spans="1:231" x14ac:dyDescent="0.3">
      <c r="A114" s="7">
        <v>356</v>
      </c>
      <c r="B114" s="7">
        <f>COUNTIFS($D$3:D114,D114,$F$3:F114,F114)</f>
        <v>1</v>
      </c>
      <c r="C114" s="14">
        <v>11925</v>
      </c>
      <c r="D114" s="328" t="s">
        <v>1481</v>
      </c>
      <c r="E114" s="17" t="s">
        <v>1482</v>
      </c>
      <c r="F114" s="17" t="s">
        <v>1483</v>
      </c>
      <c r="G114" s="11">
        <f t="shared" si="84"/>
        <v>59</v>
      </c>
      <c r="H114" s="17" t="s">
        <v>1151</v>
      </c>
      <c r="I114" s="469" t="s">
        <v>1224</v>
      </c>
      <c r="J114" s="380" t="s">
        <v>35</v>
      </c>
      <c r="K114" s="17" t="s">
        <v>36</v>
      </c>
      <c r="L114" s="11">
        <v>3</v>
      </c>
      <c r="M114" s="17" t="s">
        <v>653</v>
      </c>
      <c r="N114" s="17" t="s">
        <v>38</v>
      </c>
      <c r="O114" s="11"/>
      <c r="P114" s="11" t="s">
        <v>665</v>
      </c>
      <c r="Q114" s="381"/>
      <c r="R114" s="381"/>
      <c r="S114" s="17"/>
      <c r="T114" s="471"/>
      <c r="U114" s="471"/>
      <c r="V114" s="828" t="s">
        <v>119</v>
      </c>
      <c r="W114" s="727"/>
      <c r="X114" s="828"/>
      <c r="Y114" s="828"/>
      <c r="Z114" s="596"/>
      <c r="AA114" s="550" t="s">
        <v>443</v>
      </c>
      <c r="AB114" s="11"/>
      <c r="AC114" s="556">
        <v>112</v>
      </c>
      <c r="AD114" s="556">
        <v>300</v>
      </c>
      <c r="AE114" s="554"/>
      <c r="AF114" s="554"/>
      <c r="AG114" s="554" t="s">
        <v>444</v>
      </c>
      <c r="AH114" s="556">
        <v>50</v>
      </c>
      <c r="AJ114" s="7" t="s">
        <v>1154</v>
      </c>
      <c r="AK114" s="37"/>
      <c r="AL114" s="7"/>
      <c r="AM114" s="7"/>
      <c r="AN114" s="7"/>
      <c r="AO114" s="934">
        <v>62.6</v>
      </c>
      <c r="AP114" s="39">
        <v>17</v>
      </c>
      <c r="AQ114" s="40">
        <v>20</v>
      </c>
      <c r="AR114" s="41">
        <f t="shared" si="77"/>
        <v>99.6</v>
      </c>
      <c r="AS114" s="42">
        <f t="shared" si="78"/>
        <v>3.6823529411764708</v>
      </c>
      <c r="AT114" s="43">
        <f t="shared" si="79"/>
        <v>73.64705882352942</v>
      </c>
      <c r="AU114" s="44">
        <f t="shared" si="80"/>
        <v>1.6918918918918919</v>
      </c>
      <c r="AV114" s="45">
        <v>58.656199999999998</v>
      </c>
      <c r="AW114" s="45">
        <f t="shared" si="81"/>
        <v>93.7</v>
      </c>
      <c r="AX114" s="46">
        <v>0.81380000000000008</v>
      </c>
      <c r="AY114" s="45">
        <v>1.3</v>
      </c>
      <c r="AZ114" s="7" t="s">
        <v>121</v>
      </c>
      <c r="BA114" s="235">
        <v>39.6</v>
      </c>
      <c r="BB114" s="48" t="s">
        <v>121</v>
      </c>
      <c r="BC114" s="80">
        <v>0.1</v>
      </c>
      <c r="BD114" s="80"/>
      <c r="BE114" s="45"/>
      <c r="BF114" s="45"/>
      <c r="BG114" s="45"/>
      <c r="BH114" s="45"/>
      <c r="BI114" s="194">
        <v>1</v>
      </c>
      <c r="BJ114" s="45">
        <v>29.3</v>
      </c>
      <c r="BK114" s="7">
        <v>70.7</v>
      </c>
      <c r="BL114" s="78">
        <f t="shared" si="71"/>
        <v>0.41442715700141441</v>
      </c>
      <c r="BM114" s="79">
        <v>1.9</v>
      </c>
      <c r="BN114" s="80">
        <f t="shared" si="64"/>
        <v>3.0351437699680512</v>
      </c>
      <c r="BO114" s="7" t="s">
        <v>121</v>
      </c>
      <c r="BP114" s="7">
        <v>53</v>
      </c>
      <c r="BQ114" s="48">
        <v>34.299999999999997</v>
      </c>
      <c r="BR114" s="81"/>
      <c r="BS114" s="80">
        <f t="shared" si="83"/>
        <v>44.5</v>
      </c>
      <c r="BT114" s="49">
        <v>85.5</v>
      </c>
      <c r="BU114" s="49">
        <v>8888</v>
      </c>
      <c r="BV114" s="80">
        <f t="shared" si="65"/>
        <v>14.5</v>
      </c>
      <c r="BW114" s="561">
        <f t="shared" si="72"/>
        <v>16.184000000000001</v>
      </c>
      <c r="BX114" s="49">
        <v>7.7</v>
      </c>
      <c r="BY114" s="84">
        <f t="shared" si="66"/>
        <v>1.3090000000000002</v>
      </c>
      <c r="BZ114" s="49">
        <v>36.799999999999997</v>
      </c>
      <c r="CA114" s="84">
        <f t="shared" si="67"/>
        <v>6.2559999999999993</v>
      </c>
      <c r="CB114" s="49">
        <v>50.7</v>
      </c>
      <c r="CC114" s="84">
        <f t="shared" si="68"/>
        <v>8.6190000000000015</v>
      </c>
      <c r="CD114" s="80">
        <v>0.5</v>
      </c>
      <c r="CE114" s="82">
        <v>97</v>
      </c>
      <c r="CF114" s="82">
        <v>8648</v>
      </c>
      <c r="CG114" s="82">
        <v>99.4</v>
      </c>
      <c r="CH114" s="82">
        <v>6514</v>
      </c>
      <c r="CI114" s="82">
        <v>61.8</v>
      </c>
      <c r="CJ114" s="82">
        <v>77.8</v>
      </c>
      <c r="CK114" s="82">
        <v>5075</v>
      </c>
      <c r="CL114" s="45">
        <f t="shared" si="82"/>
        <v>0.20923913043478262</v>
      </c>
      <c r="CM114" s="7"/>
      <c r="CN114" s="7"/>
      <c r="CO114" s="618"/>
      <c r="CP114" s="13"/>
      <c r="CQ114" s="13"/>
      <c r="CR114" s="13"/>
      <c r="CS114" s="13"/>
      <c r="CT114" s="13"/>
      <c r="CU114" s="13"/>
      <c r="CV114" s="634"/>
      <c r="CW114" s="36"/>
      <c r="CX114" s="7"/>
      <c r="CY114" s="7"/>
      <c r="CZ114" s="7"/>
      <c r="DA114" s="7"/>
      <c r="DB114" s="111" t="s">
        <v>295</v>
      </c>
      <c r="DC114" s="201"/>
      <c r="DD114" s="122" t="s">
        <v>812</v>
      </c>
      <c r="DE114" s="11"/>
      <c r="DF114" s="11"/>
      <c r="DG114" s="11"/>
      <c r="DH114" s="11"/>
      <c r="DI114" s="10" t="s">
        <v>297</v>
      </c>
      <c r="DJ114" t="s">
        <v>444</v>
      </c>
      <c r="DK114" s="9">
        <v>2</v>
      </c>
      <c r="DL114" s="7"/>
      <c r="DM114" s="7"/>
      <c r="DN114" s="7"/>
      <c r="DO114" s="7"/>
      <c r="DP114" s="7"/>
      <c r="DQ114" s="7"/>
      <c r="DR114" s="11" t="s">
        <v>38</v>
      </c>
      <c r="DS114" s="11" t="s">
        <v>38</v>
      </c>
      <c r="DT114" s="11">
        <v>216</v>
      </c>
      <c r="DU114" s="11">
        <v>25.9</v>
      </c>
      <c r="DV114" s="11">
        <v>74.099999999999994</v>
      </c>
      <c r="DW114" s="11" t="s">
        <v>38</v>
      </c>
      <c r="DX114" s="11" t="s">
        <v>38</v>
      </c>
      <c r="DY114" s="11" t="s">
        <v>38</v>
      </c>
      <c r="DZ114" s="11" t="s">
        <v>38</v>
      </c>
      <c r="EA114" s="11">
        <v>0</v>
      </c>
      <c r="EB114" s="7" t="s">
        <v>451</v>
      </c>
      <c r="EC114" s="114"/>
      <c r="ED114" s="114"/>
      <c r="EE114" s="114"/>
      <c r="EF114" s="114"/>
      <c r="EG114" s="114"/>
      <c r="EH114" s="114"/>
      <c r="EI114" s="114"/>
      <c r="EJ114" s="114"/>
      <c r="EK114" s="114"/>
      <c r="EL114" s="114"/>
      <c r="EM114" s="114"/>
      <c r="EN114" s="114"/>
      <c r="EO114" s="114"/>
      <c r="EP114" s="557"/>
      <c r="EQ114" s="114"/>
      <c r="ER114" s="485">
        <v>11925</v>
      </c>
      <c r="ES114" s="954">
        <v>75</v>
      </c>
      <c r="ET114" s="954">
        <v>112330</v>
      </c>
      <c r="EU114" s="954">
        <v>12000</v>
      </c>
      <c r="EV114" s="954">
        <v>40560</v>
      </c>
      <c r="EW114" s="954">
        <v>2356</v>
      </c>
      <c r="EX114" s="715">
        <f t="shared" si="73"/>
        <v>106.17706666666666</v>
      </c>
      <c r="EY114" s="959">
        <f t="shared" si="69"/>
        <v>318.53120000000001</v>
      </c>
      <c r="EZ114" s="557"/>
      <c r="FA114" s="557"/>
      <c r="FB114" s="557"/>
      <c r="FC114" s="557"/>
      <c r="FD114" s="592"/>
      <c r="FE114" s="592"/>
      <c r="FF114" s="592"/>
      <c r="FG114" s="716"/>
      <c r="FH114" s="975"/>
      <c r="FI114" s="612"/>
      <c r="FJ114" s="616"/>
      <c r="FK114" s="553"/>
      <c r="FL114" s="114"/>
      <c r="FM114" s="7"/>
      <c r="FN114" s="145">
        <f t="shared" si="70"/>
        <v>0.112</v>
      </c>
      <c r="FO114" s="114"/>
      <c r="FP114" s="43">
        <f t="shared" si="76"/>
        <v>2.0973916139944806</v>
      </c>
      <c r="FQ114" s="146">
        <f t="shared" si="74"/>
        <v>0.10617706666666667</v>
      </c>
      <c r="FR114" s="114"/>
      <c r="FS114" s="114"/>
      <c r="FT114" s="114"/>
      <c r="FU114" s="114"/>
      <c r="FV114" s="114"/>
      <c r="FW114" s="114"/>
      <c r="FX114" s="557"/>
      <c r="FY114" s="989"/>
      <c r="FZ114" s="550"/>
      <c r="GA114" s="329"/>
      <c r="GB114" s="550"/>
      <c r="GC114" s="554"/>
      <c r="GD114" s="554"/>
      <c r="GE114" s="554"/>
      <c r="GF114" s="554"/>
      <c r="GG114" s="554"/>
      <c r="GH114" s="554"/>
      <c r="GI114" s="554"/>
      <c r="GJ114" s="554"/>
      <c r="GK114" s="554"/>
      <c r="GL114" s="554"/>
      <c r="GM114" s="554"/>
      <c r="GN114" s="554"/>
      <c r="GO114" s="554"/>
      <c r="GP114" s="554"/>
      <c r="GQ114" s="554"/>
      <c r="GR114" s="554"/>
      <c r="GS114" s="554"/>
      <c r="GT114" s="554"/>
      <c r="GU114" s="554"/>
      <c r="GV114" s="554"/>
      <c r="GW114" s="554"/>
      <c r="GX114" s="554"/>
      <c r="GY114" s="554"/>
      <c r="GZ114" s="554"/>
      <c r="HA114" s="554"/>
      <c r="HB114" s="554"/>
      <c r="HC114" s="554"/>
      <c r="HD114" s="554"/>
      <c r="HE114" s="554"/>
      <c r="HF114" s="554"/>
      <c r="HG114" s="554"/>
      <c r="HH114" s="554"/>
      <c r="HI114" s="554"/>
      <c r="HJ114" s="554"/>
      <c r="HK114" s="554"/>
      <c r="HL114" s="554"/>
      <c r="HM114" s="554"/>
      <c r="HN114" s="554"/>
      <c r="HO114" s="554"/>
      <c r="HP114" s="554"/>
      <c r="HQ114" s="554"/>
      <c r="HR114" s="554"/>
      <c r="HS114" s="554"/>
      <c r="HT114" s="554"/>
      <c r="HU114" s="554"/>
      <c r="HV114" s="554"/>
      <c r="HW114" s="554"/>
    </row>
    <row r="115" spans="1:231" x14ac:dyDescent="0.3">
      <c r="A115" s="7">
        <v>365</v>
      </c>
      <c r="B115" s="7">
        <f>COUNTIFS($D$3:D115,D115,$F$3:F115,F115)</f>
        <v>1</v>
      </c>
      <c r="C115" s="14">
        <v>11967</v>
      </c>
      <c r="D115" s="328" t="s">
        <v>1488</v>
      </c>
      <c r="E115" s="17" t="s">
        <v>1489</v>
      </c>
      <c r="F115" s="17" t="s">
        <v>1490</v>
      </c>
      <c r="G115" s="11">
        <f t="shared" si="84"/>
        <v>20</v>
      </c>
      <c r="H115" s="17" t="s">
        <v>1491</v>
      </c>
      <c r="I115" s="469" t="s">
        <v>432</v>
      </c>
      <c r="J115" s="380" t="s">
        <v>35</v>
      </c>
      <c r="K115" s="17" t="s">
        <v>36</v>
      </c>
      <c r="L115" s="11">
        <v>6</v>
      </c>
      <c r="M115" s="17" t="s">
        <v>434</v>
      </c>
      <c r="N115" s="17" t="s">
        <v>38</v>
      </c>
      <c r="O115" s="11"/>
      <c r="P115" s="11" t="s">
        <v>665</v>
      </c>
      <c r="Q115" s="381"/>
      <c r="R115" s="381"/>
      <c r="S115" s="17"/>
      <c r="T115" s="471" t="s">
        <v>441</v>
      </c>
      <c r="U115" s="471"/>
      <c r="V115" s="472" t="s">
        <v>500</v>
      </c>
      <c r="W115" s="448"/>
      <c r="X115" s="472"/>
      <c r="Y115" s="473"/>
      <c r="Z115" s="596"/>
      <c r="AA115" s="550" t="s">
        <v>691</v>
      </c>
      <c r="AB115" s="11"/>
      <c r="AC115" s="556">
        <v>4288</v>
      </c>
      <c r="AD115" s="556">
        <v>26000</v>
      </c>
      <c r="AE115" s="554"/>
      <c r="AF115" s="554"/>
      <c r="AG115" s="554" t="s">
        <v>128</v>
      </c>
      <c r="AH115" s="556">
        <v>4000</v>
      </c>
      <c r="AJ115" s="7"/>
      <c r="AK115" s="37"/>
      <c r="AL115" s="7"/>
      <c r="AM115" s="7"/>
      <c r="AN115" s="7"/>
      <c r="AO115" s="411">
        <v>62</v>
      </c>
      <c r="AP115" s="39">
        <v>24.2</v>
      </c>
      <c r="AQ115" s="40">
        <v>13.8</v>
      </c>
      <c r="AR115" s="41">
        <f t="shared" si="77"/>
        <v>100</v>
      </c>
      <c r="AS115" s="42">
        <f t="shared" si="78"/>
        <v>2.5619834710743801</v>
      </c>
      <c r="AT115" s="43">
        <f t="shared" si="79"/>
        <v>35.355371900826448</v>
      </c>
      <c r="AU115" s="44">
        <f t="shared" si="80"/>
        <v>1.631578947368421</v>
      </c>
      <c r="AV115" s="45">
        <v>55.719400000000007</v>
      </c>
      <c r="AW115" s="45">
        <f t="shared" si="81"/>
        <v>89.87</v>
      </c>
      <c r="AX115" s="46">
        <v>3.1806000000000001</v>
      </c>
      <c r="AY115" s="45">
        <v>5.13</v>
      </c>
      <c r="AZ115" s="7" t="s">
        <v>121</v>
      </c>
      <c r="BA115" s="235">
        <v>20.2</v>
      </c>
      <c r="BB115" s="48" t="s">
        <v>121</v>
      </c>
      <c r="BC115" s="80">
        <v>0.35</v>
      </c>
      <c r="BD115" s="80"/>
      <c r="BE115" s="45"/>
      <c r="BF115" s="45"/>
      <c r="BG115" s="45"/>
      <c r="BH115" s="45"/>
      <c r="BI115" s="194">
        <v>0.99</v>
      </c>
      <c r="BJ115" s="45">
        <v>58.5</v>
      </c>
      <c r="BK115" s="7">
        <v>41.5</v>
      </c>
      <c r="BL115" s="195">
        <f t="shared" si="71"/>
        <v>1.4096385542168675</v>
      </c>
      <c r="BM115" s="79">
        <v>1.23</v>
      </c>
      <c r="BN115" s="80">
        <f t="shared" si="64"/>
        <v>1.9838709677419355</v>
      </c>
      <c r="BO115" s="7" t="s">
        <v>121</v>
      </c>
      <c r="BP115" s="7">
        <v>39.4</v>
      </c>
      <c r="BQ115" s="48">
        <v>42.2</v>
      </c>
      <c r="BR115" s="81"/>
      <c r="BS115" s="80">
        <f t="shared" si="83"/>
        <v>77</v>
      </c>
      <c r="BT115" s="49">
        <v>80.599999999999994</v>
      </c>
      <c r="BU115" s="49">
        <v>10834</v>
      </c>
      <c r="BV115" s="80">
        <f t="shared" si="65"/>
        <v>19.400000000000006</v>
      </c>
      <c r="BW115" s="561">
        <f t="shared" si="72"/>
        <v>23.885400000000001</v>
      </c>
      <c r="BX115" s="49">
        <v>56.4</v>
      </c>
      <c r="BY115" s="84">
        <f t="shared" si="66"/>
        <v>13.6488</v>
      </c>
      <c r="BZ115" s="49">
        <v>20.6</v>
      </c>
      <c r="CA115" s="84">
        <f t="shared" si="67"/>
        <v>4.9852000000000007</v>
      </c>
      <c r="CB115" s="49">
        <v>21.7</v>
      </c>
      <c r="CC115" s="84">
        <f t="shared" si="68"/>
        <v>5.2514000000000003</v>
      </c>
      <c r="CD115" s="84">
        <v>0.3</v>
      </c>
      <c r="CE115" s="82">
        <v>99.6</v>
      </c>
      <c r="CF115" s="82">
        <v>10769</v>
      </c>
      <c r="CG115" s="82">
        <v>97.2</v>
      </c>
      <c r="CH115" s="82">
        <v>6840</v>
      </c>
      <c r="CI115" s="82">
        <v>82.9</v>
      </c>
      <c r="CJ115" s="82">
        <v>95.4</v>
      </c>
      <c r="CK115" s="82">
        <v>8834</v>
      </c>
      <c r="CL115" s="45">
        <f t="shared" si="82"/>
        <v>2.7378640776699026</v>
      </c>
      <c r="CM115" s="7"/>
      <c r="CN115" s="7"/>
      <c r="CO115" s="618"/>
      <c r="CP115" s="13"/>
      <c r="CQ115" s="13"/>
      <c r="CR115" s="13"/>
      <c r="CS115" s="13"/>
      <c r="CT115" s="13"/>
      <c r="CU115" s="13"/>
      <c r="CV115" s="634"/>
      <c r="CW115" s="36"/>
      <c r="CX115" s="7"/>
      <c r="CY115" s="7"/>
      <c r="CZ115" s="7"/>
      <c r="DA115" s="7"/>
      <c r="DB115" s="111" t="s">
        <v>295</v>
      </c>
      <c r="DC115" s="201"/>
      <c r="DD115" s="122" t="s">
        <v>1492</v>
      </c>
      <c r="DE115" s="11"/>
      <c r="DF115" s="11"/>
      <c r="DG115" s="11"/>
      <c r="DH115" s="11"/>
      <c r="DI115" s="10" t="s">
        <v>297</v>
      </c>
      <c r="DJ115" t="s">
        <v>128</v>
      </c>
      <c r="DK115" s="9">
        <v>2</v>
      </c>
      <c r="DL115" s="7"/>
      <c r="DM115" s="7"/>
      <c r="DN115" s="7"/>
      <c r="DO115" s="7"/>
      <c r="DP115" s="7"/>
      <c r="DQ115" s="7"/>
      <c r="DR115" s="11" t="s">
        <v>38</v>
      </c>
      <c r="DS115" s="11" t="s">
        <v>38</v>
      </c>
      <c r="DT115" s="11">
        <v>5408</v>
      </c>
      <c r="DU115" s="11">
        <v>14.4</v>
      </c>
      <c r="DV115" s="11">
        <v>85.6</v>
      </c>
      <c r="DW115" s="11">
        <v>1.2</v>
      </c>
      <c r="DX115" s="11">
        <v>1038</v>
      </c>
      <c r="DY115" s="11" t="s">
        <v>38</v>
      </c>
      <c r="DZ115" s="11">
        <v>4.3</v>
      </c>
      <c r="EA115" s="11">
        <v>0</v>
      </c>
      <c r="EB115" s="7" t="s">
        <v>451</v>
      </c>
      <c r="EC115" s="114"/>
      <c r="ED115" s="114"/>
      <c r="EE115" s="114"/>
      <c r="EF115" s="114"/>
      <c r="EG115" s="114"/>
      <c r="EH115" s="114"/>
      <c r="EI115" s="114"/>
      <c r="EJ115" s="114"/>
      <c r="EK115" s="114"/>
      <c r="EL115" s="114"/>
      <c r="EM115" s="114"/>
      <c r="EN115" s="114"/>
      <c r="EO115" s="114"/>
      <c r="EP115" s="114"/>
      <c r="EQ115" s="114"/>
      <c r="ER115" s="485">
        <v>11967</v>
      </c>
      <c r="ES115" s="954">
        <v>75</v>
      </c>
      <c r="ET115" s="954">
        <v>49537</v>
      </c>
      <c r="EU115" s="954">
        <v>4000</v>
      </c>
      <c r="EV115" s="954">
        <v>40560</v>
      </c>
      <c r="EW115" s="954">
        <v>32575</v>
      </c>
      <c r="EX115" s="715">
        <f t="shared" si="73"/>
        <v>4404.1400000000003</v>
      </c>
      <c r="EY115" s="959">
        <f t="shared" si="69"/>
        <v>26424.840000000004</v>
      </c>
      <c r="EZ115" s="557"/>
      <c r="FA115" s="557"/>
      <c r="FB115" s="557"/>
      <c r="FC115" s="557"/>
      <c r="FD115" s="592"/>
      <c r="FE115" s="592"/>
      <c r="FF115" s="592"/>
      <c r="FG115" s="716"/>
      <c r="FH115" s="975"/>
      <c r="FI115" s="612"/>
      <c r="FJ115" s="616"/>
      <c r="FK115" s="553"/>
      <c r="FL115" s="114"/>
      <c r="FM115" s="7"/>
      <c r="FN115" s="145">
        <f t="shared" si="70"/>
        <v>4.2880000000000003</v>
      </c>
      <c r="FO115" s="114"/>
      <c r="FP115" s="43">
        <f t="shared" si="76"/>
        <v>65.758927670226299</v>
      </c>
      <c r="FQ115" s="146">
        <f t="shared" si="74"/>
        <v>4.4041399999999999</v>
      </c>
      <c r="FR115" s="114"/>
      <c r="FS115" s="114"/>
      <c r="FT115" s="114"/>
      <c r="FU115" s="114"/>
      <c r="FV115" s="114"/>
      <c r="FW115" s="114"/>
      <c r="FX115" s="557"/>
      <c r="FY115" s="989"/>
      <c r="FZ115" s="550"/>
      <c r="GA115" s="991">
        <v>1.2</v>
      </c>
      <c r="GB115" s="550"/>
      <c r="GC115" s="554"/>
      <c r="GD115" s="554"/>
      <c r="GE115" s="554"/>
      <c r="GF115" s="554"/>
      <c r="GG115" s="554"/>
      <c r="GH115" s="554"/>
      <c r="GI115" s="554"/>
      <c r="GJ115" s="554"/>
      <c r="GK115" s="554"/>
      <c r="GL115" s="554"/>
      <c r="GM115" s="554"/>
      <c r="GN115" s="554"/>
      <c r="GO115" s="554"/>
      <c r="GP115" s="554"/>
      <c r="GQ115" s="554"/>
      <c r="GR115" s="554"/>
      <c r="GS115" s="554"/>
      <c r="GT115" s="554"/>
      <c r="GU115" s="554"/>
      <c r="GV115" s="554"/>
      <c r="GW115" s="554"/>
      <c r="GX115" s="554"/>
      <c r="GY115" s="554"/>
      <c r="GZ115" s="554"/>
      <c r="HA115" s="554"/>
      <c r="HB115" s="554"/>
      <c r="HC115" s="554"/>
      <c r="HD115" s="554"/>
      <c r="HE115" s="554"/>
      <c r="HF115" s="554"/>
      <c r="HG115" s="554"/>
      <c r="HH115" s="554"/>
      <c r="HI115" s="554"/>
      <c r="HJ115" s="554"/>
      <c r="HK115" s="554"/>
      <c r="HL115" s="554"/>
      <c r="HM115" s="554"/>
      <c r="HN115" s="554"/>
      <c r="HO115" s="554"/>
      <c r="HP115" s="554"/>
      <c r="HQ115" s="554"/>
      <c r="HR115" s="554"/>
      <c r="HS115" s="554"/>
      <c r="HT115" s="554"/>
      <c r="HU115" s="554"/>
      <c r="HV115" s="554"/>
      <c r="HW115" s="554"/>
    </row>
    <row r="116" spans="1:231" x14ac:dyDescent="0.3">
      <c r="A116" s="7">
        <v>376</v>
      </c>
      <c r="B116" s="7">
        <f>COUNTIFS($D$3:D116,D116,$F$3:F116,F116)</f>
        <v>1</v>
      </c>
      <c r="C116" s="14">
        <v>12003</v>
      </c>
      <c r="D116" s="328" t="s">
        <v>1400</v>
      </c>
      <c r="E116" s="17" t="s">
        <v>643</v>
      </c>
      <c r="F116" s="17" t="s">
        <v>1401</v>
      </c>
      <c r="G116" s="11">
        <f t="shared" si="84"/>
        <v>71</v>
      </c>
      <c r="H116" s="17" t="s">
        <v>763</v>
      </c>
      <c r="I116" s="469" t="s">
        <v>1402</v>
      </c>
      <c r="J116" s="380" t="s">
        <v>35</v>
      </c>
      <c r="K116" s="17" t="s">
        <v>36</v>
      </c>
      <c r="L116" s="11">
        <v>7</v>
      </c>
      <c r="M116" s="17" t="s">
        <v>618</v>
      </c>
      <c r="N116" s="17" t="s">
        <v>38</v>
      </c>
      <c r="O116" s="11"/>
      <c r="P116" s="11" t="s">
        <v>482</v>
      </c>
      <c r="Q116" s="381"/>
      <c r="R116" s="381"/>
      <c r="S116" s="17"/>
      <c r="T116" s="471" t="s">
        <v>441</v>
      </c>
      <c r="U116" s="471"/>
      <c r="V116" s="472" t="s">
        <v>500</v>
      </c>
      <c r="W116" s="448"/>
      <c r="X116" s="472"/>
      <c r="Y116" s="473"/>
      <c r="Z116" s="596"/>
      <c r="AA116" s="550" t="s">
        <v>120</v>
      </c>
      <c r="AB116" s="11"/>
      <c r="AC116" s="556">
        <v>322</v>
      </c>
      <c r="AD116" s="556">
        <v>2200</v>
      </c>
      <c r="AE116" s="554"/>
      <c r="AF116" s="554"/>
      <c r="AG116" s="554" t="s">
        <v>444</v>
      </c>
      <c r="AH116" s="37">
        <v>150</v>
      </c>
      <c r="AJ116" s="7"/>
      <c r="AK116" s="37"/>
      <c r="AL116" s="7"/>
      <c r="AM116" s="7"/>
      <c r="AN116" s="7"/>
      <c r="AO116" s="411">
        <v>68.599999999999994</v>
      </c>
      <c r="AP116" s="39">
        <v>28.2</v>
      </c>
      <c r="AQ116" s="40">
        <v>2.2999999999999998</v>
      </c>
      <c r="AR116" s="41">
        <f t="shared" si="77"/>
        <v>99.1</v>
      </c>
      <c r="AS116" s="42">
        <f t="shared" si="78"/>
        <v>2.4326241134751774</v>
      </c>
      <c r="AT116" s="43">
        <f t="shared" si="79"/>
        <v>5.5950354609929072</v>
      </c>
      <c r="AU116" s="44">
        <f t="shared" si="80"/>
        <v>2.2491803278688525</v>
      </c>
      <c r="AV116" s="45">
        <v>62.906199999999998</v>
      </c>
      <c r="AW116" s="45">
        <f t="shared" si="81"/>
        <v>91.7</v>
      </c>
      <c r="AX116" s="46">
        <v>2.2637999999999998</v>
      </c>
      <c r="AY116" s="45">
        <v>3.3</v>
      </c>
      <c r="AZ116" s="7" t="s">
        <v>121</v>
      </c>
      <c r="BA116" s="235">
        <v>31.4</v>
      </c>
      <c r="BB116" s="48" t="s">
        <v>121</v>
      </c>
      <c r="BC116" s="80">
        <v>0.04</v>
      </c>
      <c r="BD116" s="80"/>
      <c r="BE116" s="45"/>
      <c r="BF116" s="45"/>
      <c r="BG116" s="45"/>
      <c r="BH116" s="45"/>
      <c r="BI116" s="194">
        <v>2.2000000000000002</v>
      </c>
      <c r="BJ116" s="45">
        <v>28.4</v>
      </c>
      <c r="BK116" s="7">
        <v>71.599999999999994</v>
      </c>
      <c r="BL116" s="78">
        <f t="shared" si="71"/>
        <v>0.39664804469273746</v>
      </c>
      <c r="BM116" s="79">
        <v>0.5</v>
      </c>
      <c r="BN116" s="80">
        <f t="shared" si="64"/>
        <v>0.72886297376093301</v>
      </c>
      <c r="BO116" s="7" t="s">
        <v>121</v>
      </c>
      <c r="BP116" s="7">
        <v>33.200000000000003</v>
      </c>
      <c r="BQ116" s="48">
        <v>68.2</v>
      </c>
      <c r="BR116" s="81"/>
      <c r="BS116" s="80">
        <f t="shared" si="83"/>
        <v>40.6</v>
      </c>
      <c r="BT116" s="49">
        <v>84.7</v>
      </c>
      <c r="BU116" s="49">
        <v>8861</v>
      </c>
      <c r="BV116" s="80">
        <f t="shared" si="65"/>
        <v>15.299999999999997</v>
      </c>
      <c r="BW116" s="561">
        <f t="shared" si="72"/>
        <v>27.720600000000001</v>
      </c>
      <c r="BX116" s="49">
        <v>15</v>
      </c>
      <c r="BY116" s="84">
        <f t="shared" si="66"/>
        <v>4.2300000000000004</v>
      </c>
      <c r="BZ116" s="49">
        <v>25.6</v>
      </c>
      <c r="CA116" s="84">
        <f t="shared" si="67"/>
        <v>7.2192000000000007</v>
      </c>
      <c r="CB116" s="49">
        <v>57.7</v>
      </c>
      <c r="CC116" s="84">
        <f t="shared" si="68"/>
        <v>16.2714</v>
      </c>
      <c r="CD116" s="84">
        <v>1.48</v>
      </c>
      <c r="CE116" s="82">
        <v>98.5</v>
      </c>
      <c r="CF116" s="82">
        <v>8674</v>
      </c>
      <c r="CG116" s="82">
        <v>93</v>
      </c>
      <c r="CH116" s="82">
        <v>6148</v>
      </c>
      <c r="CI116" s="82">
        <v>73</v>
      </c>
      <c r="CJ116" s="82">
        <v>82.1</v>
      </c>
      <c r="CK116" s="82">
        <v>5459</v>
      </c>
      <c r="CL116" s="45">
        <f t="shared" si="82"/>
        <v>0.5859375</v>
      </c>
      <c r="CM116" s="7"/>
      <c r="CN116" s="7"/>
      <c r="CO116" s="618"/>
      <c r="CP116" s="13"/>
      <c r="CQ116" s="13"/>
      <c r="CR116" s="13"/>
      <c r="CS116" s="13"/>
      <c r="CT116" s="13"/>
      <c r="CU116" s="13"/>
      <c r="CV116" s="634"/>
      <c r="CW116" s="36"/>
      <c r="CX116" s="7"/>
      <c r="CY116" s="7"/>
      <c r="CZ116" s="7"/>
      <c r="DA116" s="7"/>
      <c r="DB116" s="111" t="s">
        <v>295</v>
      </c>
      <c r="DC116" s="201"/>
      <c r="DD116" s="122" t="s">
        <v>1403</v>
      </c>
      <c r="DE116" s="11"/>
      <c r="DF116" s="11"/>
      <c r="DG116" s="11"/>
      <c r="DH116" s="11"/>
      <c r="DI116" s="10" t="s">
        <v>297</v>
      </c>
      <c r="DJ116" t="s">
        <v>444</v>
      </c>
      <c r="DK116" s="9">
        <v>2</v>
      </c>
      <c r="DL116" s="7"/>
      <c r="DM116" s="7"/>
      <c r="DN116" s="7"/>
      <c r="DO116" s="7"/>
      <c r="DP116" s="7"/>
      <c r="DQ116" s="7"/>
      <c r="DR116" s="11" t="s">
        <v>38</v>
      </c>
      <c r="DS116" s="11" t="s">
        <v>38</v>
      </c>
      <c r="DT116" s="11">
        <v>376</v>
      </c>
      <c r="DU116" s="11">
        <v>8</v>
      </c>
      <c r="DV116" s="11">
        <v>92</v>
      </c>
      <c r="DW116" s="11" t="s">
        <v>38</v>
      </c>
      <c r="DX116" s="11" t="s">
        <v>38</v>
      </c>
      <c r="DY116" s="11" t="s">
        <v>38</v>
      </c>
      <c r="DZ116" s="11" t="s">
        <v>38</v>
      </c>
      <c r="EA116" s="11">
        <v>0</v>
      </c>
      <c r="EB116" s="7" t="s">
        <v>451</v>
      </c>
      <c r="EC116" s="114"/>
      <c r="ED116" s="114"/>
      <c r="EE116" s="114"/>
      <c r="EF116" s="114"/>
      <c r="EG116" s="114"/>
      <c r="EH116" s="114"/>
      <c r="EI116" s="114"/>
      <c r="EJ116" s="114"/>
      <c r="EK116" s="114"/>
      <c r="EL116" s="114"/>
      <c r="EM116" s="114"/>
      <c r="EN116" s="114"/>
      <c r="EO116" s="114"/>
      <c r="EP116" s="114"/>
      <c r="EQ116" s="114"/>
      <c r="ER116" s="485">
        <v>12003</v>
      </c>
      <c r="ES116" s="954">
        <v>75</v>
      </c>
      <c r="ET116" s="954">
        <v>5100</v>
      </c>
      <c r="EU116" s="954">
        <v>4000</v>
      </c>
      <c r="EV116" s="954">
        <v>40560</v>
      </c>
      <c r="EW116" s="954">
        <v>2423</v>
      </c>
      <c r="EX116" s="715">
        <f t="shared" si="73"/>
        <v>327.58960000000002</v>
      </c>
      <c r="EY116" s="959">
        <f t="shared" si="69"/>
        <v>2293.1271999999999</v>
      </c>
      <c r="EZ116" s="557"/>
      <c r="FA116" s="557"/>
      <c r="FB116" s="557"/>
      <c r="FC116" s="557"/>
      <c r="FD116" s="592"/>
      <c r="FE116" s="592"/>
      <c r="FF116" s="592"/>
      <c r="FG116" s="716"/>
      <c r="FH116" s="975"/>
      <c r="FI116" s="612"/>
      <c r="FJ116" s="616"/>
      <c r="FK116" s="553"/>
      <c r="FL116" s="114"/>
      <c r="FM116" s="7"/>
      <c r="FN116" s="145">
        <f t="shared" si="70"/>
        <v>0.32200000000000001</v>
      </c>
      <c r="FO116" s="114"/>
      <c r="FP116" s="43">
        <f t="shared" si="76"/>
        <v>47.509803921568626</v>
      </c>
      <c r="FQ116" s="146">
        <f t="shared" si="74"/>
        <v>0.32758960000000004</v>
      </c>
      <c r="FR116" s="114"/>
      <c r="FS116" s="114"/>
      <c r="FT116" s="114"/>
      <c r="FU116" s="114"/>
      <c r="FV116" s="114"/>
      <c r="FW116" s="114"/>
      <c r="FX116" s="557"/>
      <c r="FY116" s="989"/>
      <c r="FZ116" s="550"/>
      <c r="GA116" s="11"/>
      <c r="GB116" s="550"/>
      <c r="GC116" s="554"/>
      <c r="GD116" s="554"/>
      <c r="GE116" s="554"/>
      <c r="GF116" s="554"/>
      <c r="GG116" s="554"/>
      <c r="GH116" s="554"/>
      <c r="GI116" s="554"/>
      <c r="GJ116" s="554"/>
      <c r="GK116" s="554"/>
      <c r="GL116" s="554"/>
      <c r="GM116" s="554"/>
      <c r="GN116" s="554"/>
      <c r="GO116" s="554"/>
      <c r="GP116" s="554"/>
      <c r="GQ116" s="554"/>
      <c r="GR116" s="554"/>
      <c r="GS116" s="554"/>
      <c r="GT116" s="554"/>
      <c r="GU116" s="554"/>
      <c r="GV116" s="554"/>
      <c r="GW116" s="554"/>
      <c r="GX116" s="554"/>
      <c r="GY116" s="554"/>
      <c r="GZ116" s="554"/>
      <c r="HA116" s="554"/>
      <c r="HB116" s="554"/>
      <c r="HC116" s="554"/>
      <c r="HD116" s="554"/>
      <c r="HE116" s="554"/>
      <c r="HF116" s="554"/>
      <c r="HG116" s="554"/>
      <c r="HH116" s="554"/>
      <c r="HI116" s="554"/>
      <c r="HJ116" s="554"/>
      <c r="HK116" s="554"/>
      <c r="HL116" s="554"/>
      <c r="HM116" s="554"/>
      <c r="HN116" s="554"/>
      <c r="HO116" s="554"/>
      <c r="HP116" s="554"/>
      <c r="HQ116" s="554"/>
      <c r="HR116" s="554"/>
      <c r="HS116" s="554"/>
      <c r="HT116" s="554"/>
      <c r="HU116" s="554"/>
      <c r="HV116" s="554"/>
      <c r="HW116" s="554"/>
    </row>
    <row r="117" spans="1:231" x14ac:dyDescent="0.3">
      <c r="A117" s="7">
        <v>377</v>
      </c>
      <c r="B117" s="7">
        <f>COUNTIFS($D$3:D117,D117,$F$3:F117,F117)</f>
        <v>1</v>
      </c>
      <c r="C117" s="14">
        <v>12004</v>
      </c>
      <c r="D117" s="328" t="s">
        <v>760</v>
      </c>
      <c r="E117" s="17" t="s">
        <v>761</v>
      </c>
      <c r="F117" s="17" t="s">
        <v>762</v>
      </c>
      <c r="G117" s="11">
        <f t="shared" si="84"/>
        <v>65</v>
      </c>
      <c r="H117" s="17" t="s">
        <v>763</v>
      </c>
      <c r="I117" s="469" t="s">
        <v>764</v>
      </c>
      <c r="J117" s="380" t="s">
        <v>35</v>
      </c>
      <c r="K117" s="17" t="s">
        <v>36</v>
      </c>
      <c r="L117" s="11">
        <v>33</v>
      </c>
      <c r="M117" s="17" t="s">
        <v>765</v>
      </c>
      <c r="N117" s="17" t="s">
        <v>38</v>
      </c>
      <c r="O117" s="11"/>
      <c r="P117" s="11" t="s">
        <v>482</v>
      </c>
      <c r="Q117" s="381"/>
      <c r="R117" s="381"/>
      <c r="S117" s="17"/>
      <c r="T117" s="471" t="s">
        <v>441</v>
      </c>
      <c r="U117" s="471"/>
      <c r="V117" s="472" t="s">
        <v>500</v>
      </c>
      <c r="W117" s="448"/>
      <c r="X117" s="472"/>
      <c r="Y117" s="473"/>
      <c r="Z117" s="596"/>
      <c r="AA117" s="550" t="s">
        <v>120</v>
      </c>
      <c r="AB117" s="11"/>
      <c r="AC117" s="556">
        <v>414</v>
      </c>
      <c r="AD117" s="556">
        <v>13600</v>
      </c>
      <c r="AE117" s="554"/>
      <c r="AF117" s="554"/>
      <c r="AG117" s="554" t="s">
        <v>128</v>
      </c>
      <c r="AH117" s="37">
        <v>10000</v>
      </c>
      <c r="AJ117" s="7"/>
      <c r="AK117" s="37"/>
      <c r="AL117" s="7"/>
      <c r="AM117" s="7"/>
      <c r="AN117" s="7"/>
      <c r="AO117" s="411">
        <v>75.8</v>
      </c>
      <c r="AP117" s="39">
        <v>22.7</v>
      </c>
      <c r="AQ117" s="40">
        <v>1</v>
      </c>
      <c r="AR117" s="41">
        <f t="shared" si="77"/>
        <v>99.5</v>
      </c>
      <c r="AS117" s="42">
        <f t="shared" si="78"/>
        <v>3.33920704845815</v>
      </c>
      <c r="AT117" s="43">
        <f t="shared" si="79"/>
        <v>3.33920704845815</v>
      </c>
      <c r="AU117" s="44">
        <f t="shared" si="80"/>
        <v>3.1983122362869199</v>
      </c>
      <c r="AV117" s="45">
        <v>53.666399999999996</v>
      </c>
      <c r="AW117" s="45">
        <f t="shared" si="81"/>
        <v>70.8</v>
      </c>
      <c r="AX117" s="227">
        <v>18.343599999999999</v>
      </c>
      <c r="AY117" s="45">
        <v>24.2</v>
      </c>
      <c r="AZ117" s="7" t="s">
        <v>121</v>
      </c>
      <c r="BA117" s="235">
        <v>17.600000000000001</v>
      </c>
      <c r="BB117" s="48" t="s">
        <v>121</v>
      </c>
      <c r="BC117" s="80">
        <v>0.11</v>
      </c>
      <c r="BD117" s="80"/>
      <c r="BE117" s="45"/>
      <c r="BF117" s="45"/>
      <c r="BG117" s="45"/>
      <c r="BH117" s="45"/>
      <c r="BI117" s="194" t="s">
        <v>121</v>
      </c>
      <c r="BJ117" s="45">
        <v>51.1</v>
      </c>
      <c r="BK117" s="7">
        <v>48.9</v>
      </c>
      <c r="BL117" s="195">
        <f t="shared" si="71"/>
        <v>1.0449897750511248</v>
      </c>
      <c r="BM117" s="79">
        <v>2.1</v>
      </c>
      <c r="BN117" s="80">
        <f t="shared" si="64"/>
        <v>2.7704485488126651</v>
      </c>
      <c r="BO117" s="7" t="s">
        <v>121</v>
      </c>
      <c r="BP117" s="7">
        <v>40.700000000000003</v>
      </c>
      <c r="BQ117" s="48">
        <v>73.900000000000006</v>
      </c>
      <c r="BR117" s="81"/>
      <c r="BS117" s="80">
        <f t="shared" si="83"/>
        <v>21.6</v>
      </c>
      <c r="BT117" s="49">
        <v>78.900000000000006</v>
      </c>
      <c r="BU117" s="49">
        <v>9135</v>
      </c>
      <c r="BV117" s="80">
        <f t="shared" si="65"/>
        <v>21.099999999999994</v>
      </c>
      <c r="BW117" s="561">
        <f t="shared" si="72"/>
        <v>22.472999999999999</v>
      </c>
      <c r="BX117" s="49">
        <v>7.8</v>
      </c>
      <c r="BY117" s="84">
        <f t="shared" si="66"/>
        <v>1.7706</v>
      </c>
      <c r="BZ117" s="49">
        <v>13.8</v>
      </c>
      <c r="CA117" s="84">
        <f t="shared" si="67"/>
        <v>3.1326000000000001</v>
      </c>
      <c r="CB117" s="49">
        <v>77.400000000000006</v>
      </c>
      <c r="CC117" s="84">
        <f t="shared" si="68"/>
        <v>17.569800000000001</v>
      </c>
      <c r="CD117" s="84">
        <v>1.72</v>
      </c>
      <c r="CE117" s="82">
        <v>100</v>
      </c>
      <c r="CF117" s="82">
        <v>17005</v>
      </c>
      <c r="CG117" s="82">
        <v>100</v>
      </c>
      <c r="CH117" s="82">
        <v>13908</v>
      </c>
      <c r="CI117" s="82">
        <v>92.9</v>
      </c>
      <c r="CJ117" s="82">
        <v>94.4</v>
      </c>
      <c r="CK117" s="82">
        <v>9447</v>
      </c>
      <c r="CL117" s="45">
        <f t="shared" si="82"/>
        <v>0.56521739130434778</v>
      </c>
      <c r="CM117" s="7"/>
      <c r="CN117" s="7"/>
      <c r="CO117" s="618"/>
      <c r="CP117" s="13"/>
      <c r="CQ117" s="13"/>
      <c r="CR117" s="13"/>
      <c r="CS117" s="13"/>
      <c r="CT117" s="13"/>
      <c r="CU117" s="13"/>
      <c r="CV117" s="634"/>
      <c r="CW117" s="36"/>
      <c r="CX117" s="7"/>
      <c r="CY117" s="7"/>
      <c r="CZ117" s="7"/>
      <c r="DA117" s="7"/>
      <c r="DB117" s="111" t="s">
        <v>295</v>
      </c>
      <c r="DC117" s="201"/>
      <c r="DD117" s="122" t="s">
        <v>774</v>
      </c>
      <c r="DE117" s="11"/>
      <c r="DF117" s="11"/>
      <c r="DG117" s="11"/>
      <c r="DH117" s="11"/>
      <c r="DI117" s="10" t="s">
        <v>297</v>
      </c>
      <c r="DJ117" t="s">
        <v>128</v>
      </c>
      <c r="DK117" s="9">
        <v>2</v>
      </c>
      <c r="DL117" s="7"/>
      <c r="DM117" s="7"/>
      <c r="DN117" s="7"/>
      <c r="DO117" s="7"/>
      <c r="DP117" s="7"/>
      <c r="DQ117" s="7"/>
      <c r="DR117" s="11" t="s">
        <v>38</v>
      </c>
      <c r="DS117" s="11" t="s">
        <v>38</v>
      </c>
      <c r="DT117" s="11">
        <v>793</v>
      </c>
      <c r="DU117" s="11">
        <v>11.7</v>
      </c>
      <c r="DV117" s="11">
        <v>88.3</v>
      </c>
      <c r="DW117" s="11" t="s">
        <v>38</v>
      </c>
      <c r="DX117" s="11" t="s">
        <v>38</v>
      </c>
      <c r="DY117" s="11" t="s">
        <v>38</v>
      </c>
      <c r="DZ117" s="11" t="s">
        <v>38</v>
      </c>
      <c r="EA117" s="11">
        <v>0</v>
      </c>
      <c r="EB117" s="7" t="s">
        <v>451</v>
      </c>
      <c r="EC117" s="114"/>
      <c r="ED117" s="114"/>
      <c r="EE117" s="114"/>
      <c r="EF117" s="114"/>
      <c r="EG117" s="7">
        <v>3</v>
      </c>
      <c r="EH117" s="114"/>
      <c r="EI117" s="114"/>
      <c r="EJ117" s="114"/>
      <c r="EK117" s="114"/>
      <c r="EL117" s="114"/>
      <c r="EM117" s="114"/>
      <c r="EN117" s="114"/>
      <c r="EO117" s="114"/>
      <c r="EP117" s="114"/>
      <c r="EQ117" s="114"/>
      <c r="ER117" s="485">
        <v>12004</v>
      </c>
      <c r="ES117" s="954">
        <v>75</v>
      </c>
      <c r="ET117" s="954">
        <v>304641</v>
      </c>
      <c r="EU117" s="954">
        <v>4000</v>
      </c>
      <c r="EV117" s="954">
        <v>40560</v>
      </c>
      <c r="EW117" s="954">
        <v>3143</v>
      </c>
      <c r="EX117" s="715">
        <f t="shared" si="73"/>
        <v>424.93359999999996</v>
      </c>
      <c r="EY117" s="959">
        <f t="shared" si="69"/>
        <v>14022.808799999999</v>
      </c>
      <c r="EZ117" s="557"/>
      <c r="FA117" s="557"/>
      <c r="FB117" s="557"/>
      <c r="FC117" s="557"/>
      <c r="FD117" s="592"/>
      <c r="FE117" s="592"/>
      <c r="FF117" s="592"/>
      <c r="FG117" s="716"/>
      <c r="FH117" s="975"/>
      <c r="FI117" s="612"/>
      <c r="FJ117" s="616"/>
      <c r="FK117" s="553"/>
      <c r="FL117" s="114"/>
      <c r="FM117" s="7"/>
      <c r="FN117" s="145">
        <f t="shared" si="70"/>
        <v>0.41399999999999998</v>
      </c>
      <c r="FO117" s="114"/>
      <c r="FP117" s="43">
        <f t="shared" si="76"/>
        <v>1.0317061721829957</v>
      </c>
      <c r="FQ117" s="146">
        <f t="shared" si="74"/>
        <v>0.42493359999999997</v>
      </c>
      <c r="FR117" s="114"/>
      <c r="FS117" s="114"/>
      <c r="FT117" s="114"/>
      <c r="FU117" s="114"/>
      <c r="FV117" s="114"/>
      <c r="FW117" s="114"/>
      <c r="FX117" s="557"/>
      <c r="FY117" s="989"/>
      <c r="FZ117" s="550"/>
      <c r="GA117" s="11"/>
      <c r="GB117" s="550"/>
      <c r="GC117" s="554"/>
      <c r="GD117" s="554"/>
      <c r="GE117" s="554"/>
      <c r="GF117" s="554"/>
      <c r="GG117" s="554"/>
      <c r="GH117" s="554"/>
      <c r="GI117" s="554"/>
      <c r="GJ117" s="554"/>
      <c r="GK117" s="554"/>
      <c r="GL117" s="554"/>
      <c r="GM117" s="554"/>
      <c r="GN117" s="554"/>
      <c r="GO117" s="554"/>
      <c r="GP117" s="554"/>
      <c r="GQ117" s="554"/>
      <c r="GR117" s="554"/>
      <c r="GS117" s="554"/>
      <c r="GT117" s="554"/>
      <c r="GU117" s="554"/>
      <c r="GV117" s="554"/>
      <c r="GW117" s="554"/>
      <c r="GX117" s="554"/>
      <c r="GY117" s="554"/>
      <c r="GZ117" s="554"/>
      <c r="HA117" s="554"/>
      <c r="HB117" s="554"/>
      <c r="HC117" s="554"/>
      <c r="HD117" s="554"/>
      <c r="HE117" s="554"/>
      <c r="HF117" s="554"/>
      <c r="HG117" s="554"/>
      <c r="HH117" s="554"/>
      <c r="HI117" s="554"/>
      <c r="HJ117" s="554"/>
      <c r="HK117" s="554"/>
      <c r="HL117" s="554"/>
      <c r="HM117" s="554"/>
      <c r="HN117" s="554"/>
      <c r="HO117" s="554"/>
      <c r="HP117" s="554"/>
      <c r="HQ117" s="554"/>
      <c r="HR117" s="554"/>
      <c r="HS117" s="554"/>
      <c r="HT117" s="554"/>
      <c r="HU117" s="554"/>
      <c r="HV117" s="554"/>
      <c r="HW117" s="554"/>
    </row>
    <row r="118" spans="1:231" x14ac:dyDescent="0.3">
      <c r="A118" s="7">
        <v>381</v>
      </c>
      <c r="B118" s="7">
        <f>COUNTIFS($D$3:D118,D118,$F$3:F118,F118)</f>
        <v>2</v>
      </c>
      <c r="C118" s="14">
        <v>12032</v>
      </c>
      <c r="D118" s="328" t="s">
        <v>477</v>
      </c>
      <c r="E118" s="17" t="s">
        <v>478</v>
      </c>
      <c r="F118" s="17" t="s">
        <v>479</v>
      </c>
      <c r="G118" s="11">
        <f t="shared" si="84"/>
        <v>16</v>
      </c>
      <c r="H118" s="17" t="s">
        <v>480</v>
      </c>
      <c r="I118" s="469" t="s">
        <v>481</v>
      </c>
      <c r="J118" s="849" t="s">
        <v>433</v>
      </c>
      <c r="K118" s="17" t="s">
        <v>36</v>
      </c>
      <c r="L118" s="11">
        <v>7</v>
      </c>
      <c r="M118" s="17" t="s">
        <v>37</v>
      </c>
      <c r="N118" s="17" t="s">
        <v>475</v>
      </c>
      <c r="O118" s="11"/>
      <c r="P118" s="11" t="s">
        <v>482</v>
      </c>
      <c r="Q118" s="381"/>
      <c r="R118" s="381"/>
      <c r="S118" s="17"/>
      <c r="T118" s="471" t="s">
        <v>441</v>
      </c>
      <c r="U118" s="471"/>
      <c r="V118" s="472" t="s">
        <v>500</v>
      </c>
      <c r="W118" s="448"/>
      <c r="X118" s="472"/>
      <c r="Y118" s="473"/>
      <c r="Z118" s="596"/>
      <c r="AA118" s="550" t="s">
        <v>443</v>
      </c>
      <c r="AB118" s="11"/>
      <c r="AC118" s="556">
        <v>8430</v>
      </c>
      <c r="AD118" s="556">
        <v>59000</v>
      </c>
      <c r="AE118" s="554"/>
      <c r="AF118" s="554"/>
      <c r="AG118" s="554" t="s">
        <v>128</v>
      </c>
      <c r="AH118" s="37">
        <v>10000</v>
      </c>
      <c r="AK118" s="37"/>
      <c r="AL118" s="7"/>
      <c r="AM118" s="7"/>
      <c r="AN118" s="7"/>
      <c r="AO118" s="934">
        <v>88.5</v>
      </c>
      <c r="AP118" s="39">
        <v>9.68</v>
      </c>
      <c r="AQ118" s="40">
        <v>1.48</v>
      </c>
      <c r="AR118" s="41">
        <f t="shared" si="77"/>
        <v>99.660000000000011</v>
      </c>
      <c r="AS118" s="42">
        <f t="shared" si="78"/>
        <v>9.1425619834710741</v>
      </c>
      <c r="AT118" s="43">
        <f t="shared" si="79"/>
        <v>13.530991735537189</v>
      </c>
      <c r="AU118" s="44">
        <f t="shared" si="80"/>
        <v>7.93010752688172</v>
      </c>
      <c r="AV118" s="45">
        <v>82.127999999999986</v>
      </c>
      <c r="AW118" s="45">
        <f t="shared" si="81"/>
        <v>92.8</v>
      </c>
      <c r="AX118" s="46">
        <v>1.9470000000000001</v>
      </c>
      <c r="AY118" s="45">
        <v>2.2000000000000002</v>
      </c>
      <c r="AZ118" s="7" t="s">
        <v>121</v>
      </c>
      <c r="BA118" s="235">
        <v>12.6</v>
      </c>
      <c r="BB118" s="48" t="s">
        <v>121</v>
      </c>
      <c r="BC118" s="80">
        <v>4.2000000000000003E-2</v>
      </c>
      <c r="BD118" s="80"/>
      <c r="BE118" s="45"/>
      <c r="BF118" s="45"/>
      <c r="BG118" s="45"/>
      <c r="BH118" s="45"/>
      <c r="BI118" s="194">
        <v>0.5</v>
      </c>
      <c r="BJ118" s="45">
        <v>69.900000000000006</v>
      </c>
      <c r="BK118" s="7">
        <v>30.1</v>
      </c>
      <c r="BL118" s="195">
        <f t="shared" si="71"/>
        <v>2.3222591362126246</v>
      </c>
      <c r="BM118" s="79">
        <v>9.39</v>
      </c>
      <c r="BN118" s="80">
        <f t="shared" si="64"/>
        <v>10.610169491525424</v>
      </c>
      <c r="BO118" s="7" t="s">
        <v>121</v>
      </c>
      <c r="BP118" s="7">
        <v>66</v>
      </c>
      <c r="BQ118" s="48">
        <v>51</v>
      </c>
      <c r="BR118" s="81"/>
      <c r="BS118" s="80">
        <f t="shared" si="83"/>
        <v>34.900000000000006</v>
      </c>
      <c r="BT118" s="49">
        <v>75.400000000000006</v>
      </c>
      <c r="BU118" s="49">
        <v>8674</v>
      </c>
      <c r="BV118" s="80">
        <f t="shared" si="65"/>
        <v>24.599999999999994</v>
      </c>
      <c r="BW118" s="80">
        <f t="shared" si="72"/>
        <v>9.6025600000000004</v>
      </c>
      <c r="BX118" s="49">
        <v>14.8</v>
      </c>
      <c r="BY118" s="84">
        <f t="shared" si="66"/>
        <v>1.4326400000000001</v>
      </c>
      <c r="BZ118" s="49">
        <v>20.100000000000001</v>
      </c>
      <c r="CA118" s="84">
        <f t="shared" si="67"/>
        <v>1.9456800000000001</v>
      </c>
      <c r="CB118" s="49">
        <v>64.3</v>
      </c>
      <c r="CC118" s="84">
        <f t="shared" si="68"/>
        <v>6.22424</v>
      </c>
      <c r="CD118" s="84">
        <v>0.23</v>
      </c>
      <c r="CE118" s="82">
        <v>100</v>
      </c>
      <c r="CF118" s="82">
        <v>7989</v>
      </c>
      <c r="CG118" s="82">
        <v>99</v>
      </c>
      <c r="CH118" s="82">
        <v>5750</v>
      </c>
      <c r="CI118" s="82">
        <v>92.7</v>
      </c>
      <c r="CJ118" s="82">
        <v>95.1</v>
      </c>
      <c r="CK118" s="82">
        <v>4937</v>
      </c>
      <c r="CL118" s="45">
        <f t="shared" si="82"/>
        <v>0.73631840796019898</v>
      </c>
      <c r="CM118" s="7"/>
      <c r="CN118" s="7"/>
      <c r="CO118" s="618"/>
      <c r="CP118" s="13"/>
      <c r="CQ118" s="13"/>
      <c r="CR118" s="13"/>
      <c r="CS118" s="13"/>
      <c r="CT118" s="13"/>
      <c r="CU118" s="13"/>
      <c r="CV118" s="634"/>
      <c r="CW118" s="36"/>
      <c r="CX118" s="7"/>
      <c r="CY118" s="7"/>
      <c r="CZ118" s="121">
        <v>7</v>
      </c>
      <c r="DA118" s="7"/>
      <c r="DB118" s="111" t="s">
        <v>295</v>
      </c>
      <c r="DC118" s="201"/>
      <c r="DD118" s="122" t="s">
        <v>509</v>
      </c>
      <c r="DE118" s="11"/>
      <c r="DF118" s="11"/>
      <c r="DG118" s="11"/>
      <c r="DH118" s="11"/>
      <c r="DI118" s="10" t="s">
        <v>297</v>
      </c>
      <c r="DJ118" t="s">
        <v>128</v>
      </c>
      <c r="DK118" s="9">
        <v>2</v>
      </c>
      <c r="DL118" s="7"/>
      <c r="DM118" s="7"/>
      <c r="DN118" s="7"/>
      <c r="DO118" s="7"/>
      <c r="DP118" s="7"/>
      <c r="DQ118" s="7"/>
      <c r="DR118" s="11" t="s">
        <v>450</v>
      </c>
      <c r="DS118" s="11" t="s">
        <v>38</v>
      </c>
      <c r="DT118" s="11" t="s">
        <v>38</v>
      </c>
      <c r="DU118" s="11" t="s">
        <v>38</v>
      </c>
      <c r="DV118" s="11" t="s">
        <v>38</v>
      </c>
      <c r="DW118" s="11" t="s">
        <v>38</v>
      </c>
      <c r="DX118" s="11" t="s">
        <v>38</v>
      </c>
      <c r="DY118" s="11" t="s">
        <v>38</v>
      </c>
      <c r="DZ118" s="11" t="s">
        <v>38</v>
      </c>
      <c r="EA118" s="11" t="s">
        <v>38</v>
      </c>
      <c r="EB118" s="7" t="s">
        <v>38</v>
      </c>
      <c r="EC118" s="114"/>
      <c r="ED118" s="114"/>
      <c r="EE118" s="114"/>
      <c r="EF118" s="114"/>
      <c r="EG118" s="114"/>
      <c r="EH118" s="114"/>
      <c r="EI118" s="114"/>
      <c r="EJ118" s="114"/>
      <c r="EK118" s="114"/>
      <c r="EL118" s="114"/>
      <c r="EM118" s="114"/>
      <c r="EN118" s="114"/>
      <c r="EO118" s="114"/>
      <c r="EP118" s="557"/>
      <c r="EQ118" s="114"/>
      <c r="ER118" s="485">
        <v>12032</v>
      </c>
      <c r="ES118" s="954">
        <v>75</v>
      </c>
      <c r="ET118" s="954">
        <v>75491</v>
      </c>
      <c r="EU118" s="954">
        <v>4000</v>
      </c>
      <c r="EV118" s="954">
        <v>40560</v>
      </c>
      <c r="EW118" s="954">
        <v>64463</v>
      </c>
      <c r="EX118" s="715">
        <f t="shared" si="73"/>
        <v>8715.3975999999984</v>
      </c>
      <c r="EY118" s="959">
        <f t="shared" si="69"/>
        <v>61007.783199999991</v>
      </c>
      <c r="EZ118" s="557"/>
      <c r="FA118" s="557"/>
      <c r="FB118" s="557"/>
      <c r="FC118" s="557"/>
      <c r="FD118" s="592"/>
      <c r="FE118" s="592"/>
      <c r="FF118" s="592"/>
      <c r="FG118" s="716"/>
      <c r="FH118" s="975"/>
      <c r="FI118" s="612"/>
      <c r="FJ118" s="616"/>
      <c r="FK118" s="553"/>
      <c r="FL118" s="114"/>
      <c r="FM118" s="7"/>
      <c r="FN118" s="145">
        <f t="shared" si="70"/>
        <v>8.43</v>
      </c>
      <c r="FO118" s="114"/>
      <c r="FP118" s="43">
        <f t="shared" si="76"/>
        <v>85.391636089070218</v>
      </c>
      <c r="FQ118" s="146">
        <f t="shared" si="74"/>
        <v>8.7153975999999993</v>
      </c>
      <c r="FR118" s="114"/>
      <c r="FS118" s="114"/>
      <c r="FT118" s="114"/>
      <c r="FU118" s="114"/>
      <c r="FV118" s="114"/>
      <c r="FW118" s="114"/>
      <c r="FX118" s="557"/>
      <c r="FY118" s="989"/>
      <c r="FZ118" s="550"/>
      <c r="GA118" s="378"/>
      <c r="GB118" s="550"/>
      <c r="GC118" s="554"/>
      <c r="GD118" s="554"/>
      <c r="GE118" s="554"/>
      <c r="GF118" s="554"/>
      <c r="GG118" s="554"/>
      <c r="GH118" s="554"/>
      <c r="GI118" s="554"/>
      <c r="GJ118" s="554"/>
      <c r="GK118" s="554"/>
      <c r="GL118" s="554"/>
      <c r="GM118" s="554"/>
      <c r="GN118" s="554"/>
      <c r="GO118" s="554"/>
      <c r="GP118" s="554"/>
      <c r="GQ118" s="554"/>
      <c r="GR118" s="554"/>
      <c r="GS118" s="554"/>
      <c r="GT118" s="554"/>
      <c r="GU118" s="554"/>
      <c r="GV118" s="554"/>
      <c r="GW118" s="554"/>
      <c r="GX118" s="554"/>
      <c r="GY118" s="554"/>
      <c r="GZ118" s="554"/>
      <c r="HA118" s="554"/>
      <c r="HB118" s="554"/>
      <c r="HC118" s="554"/>
      <c r="HD118" s="554"/>
      <c r="HE118" s="554"/>
      <c r="HF118" s="554"/>
      <c r="HG118" s="554"/>
      <c r="HH118" s="554"/>
      <c r="HI118" s="554"/>
      <c r="HJ118" s="554"/>
      <c r="HK118" s="554"/>
      <c r="HL118" s="554"/>
      <c r="HM118" s="554"/>
      <c r="HN118" s="554"/>
      <c r="HO118" s="554"/>
      <c r="HP118" s="554"/>
      <c r="HQ118" s="554"/>
      <c r="HR118" s="554"/>
      <c r="HS118" s="554"/>
      <c r="HT118" s="554"/>
      <c r="HU118" s="554"/>
      <c r="HV118" s="554"/>
      <c r="HW118" s="554"/>
    </row>
    <row r="119" spans="1:231" x14ac:dyDescent="0.3">
      <c r="A119" s="7">
        <v>7</v>
      </c>
      <c r="B119" s="7">
        <f>COUNTIFS($D$3:D119,D119,$F$3:F119,F119)</f>
        <v>1</v>
      </c>
      <c r="C119" s="14">
        <v>12121</v>
      </c>
      <c r="D119" s="328" t="s">
        <v>563</v>
      </c>
      <c r="E119" s="17" t="s">
        <v>564</v>
      </c>
      <c r="F119" s="17" t="s">
        <v>565</v>
      </c>
      <c r="G119" s="11">
        <v>55</v>
      </c>
      <c r="H119" s="17" t="s">
        <v>566</v>
      </c>
      <c r="I119" s="469" t="s">
        <v>567</v>
      </c>
      <c r="J119" s="380" t="s">
        <v>35</v>
      </c>
      <c r="K119" s="17" t="s">
        <v>36</v>
      </c>
      <c r="L119" s="11">
        <v>19</v>
      </c>
      <c r="M119" s="17" t="s">
        <v>474</v>
      </c>
      <c r="N119" s="17" t="s">
        <v>38</v>
      </c>
      <c r="O119" s="11"/>
      <c r="P119" s="11" t="s">
        <v>568</v>
      </c>
      <c r="Q119" s="381"/>
      <c r="R119" s="381"/>
      <c r="S119" s="17"/>
      <c r="T119" s="471" t="s">
        <v>441</v>
      </c>
      <c r="U119" s="471"/>
      <c r="V119" s="472" t="s">
        <v>500</v>
      </c>
      <c r="W119" s="448"/>
      <c r="X119" s="472"/>
      <c r="Y119" s="473"/>
      <c r="Z119" s="596"/>
      <c r="AA119" s="565" t="s">
        <v>443</v>
      </c>
      <c r="AB119" s="156"/>
      <c r="AC119" s="556">
        <v>623</v>
      </c>
      <c r="AD119" s="556">
        <v>11800</v>
      </c>
      <c r="AE119" s="554"/>
      <c r="AF119" s="554"/>
      <c r="AG119" s="554" t="s">
        <v>128</v>
      </c>
      <c r="AH119" s="556">
        <v>1000</v>
      </c>
      <c r="AK119" s="37"/>
      <c r="AL119" s="7"/>
      <c r="AM119" s="7"/>
      <c r="AN119" s="7"/>
      <c r="AO119" s="934">
        <v>83.8</v>
      </c>
      <c r="AP119" s="39">
        <v>11</v>
      </c>
      <c r="AQ119" s="40">
        <v>4.7</v>
      </c>
      <c r="AR119" s="41">
        <f t="shared" si="77"/>
        <v>99.5</v>
      </c>
      <c r="AS119" s="42">
        <f t="shared" si="78"/>
        <v>7.6181818181818182</v>
      </c>
      <c r="AT119" s="43">
        <f t="shared" si="79"/>
        <v>35.805454545454545</v>
      </c>
      <c r="AU119" s="44">
        <f t="shared" si="80"/>
        <v>5.3375796178343951</v>
      </c>
      <c r="AV119" s="45">
        <v>78.101600000000005</v>
      </c>
      <c r="AW119" s="45">
        <f t="shared" si="81"/>
        <v>93.2</v>
      </c>
      <c r="AX119" s="46">
        <v>1.5084</v>
      </c>
      <c r="AY119" s="45">
        <v>1.8</v>
      </c>
      <c r="AZ119" s="7" t="s">
        <v>121</v>
      </c>
      <c r="BA119" s="235">
        <v>28.6</v>
      </c>
      <c r="BB119" s="48" t="s">
        <v>121</v>
      </c>
      <c r="BC119" s="80">
        <v>0.05</v>
      </c>
      <c r="BD119" s="80"/>
      <c r="BE119" s="45"/>
      <c r="BF119" s="45"/>
      <c r="BG119" s="45"/>
      <c r="BH119" s="45"/>
      <c r="BI119" s="194">
        <v>0.35</v>
      </c>
      <c r="BJ119" s="45">
        <v>61.6</v>
      </c>
      <c r="BK119" s="7">
        <v>38.4</v>
      </c>
      <c r="BL119" s="195">
        <f t="shared" si="71"/>
        <v>1.6041666666666667</v>
      </c>
      <c r="BM119" s="79">
        <v>1</v>
      </c>
      <c r="BN119" s="80">
        <f t="shared" si="64"/>
        <v>1.1933174224343677</v>
      </c>
      <c r="BO119" s="7" t="s">
        <v>121</v>
      </c>
      <c r="BP119" s="7">
        <v>54.5</v>
      </c>
      <c r="BQ119" s="48">
        <v>64.099999999999994</v>
      </c>
      <c r="BR119" s="81"/>
      <c r="BS119" s="80">
        <f t="shared" si="83"/>
        <v>55</v>
      </c>
      <c r="BT119" s="49">
        <v>63.4</v>
      </c>
      <c r="BU119" s="49">
        <v>9191</v>
      </c>
      <c r="BV119" s="80">
        <f t="shared" si="65"/>
        <v>36.6</v>
      </c>
      <c r="BW119" s="561">
        <f t="shared" si="72"/>
        <v>10.835000000000001</v>
      </c>
      <c r="BX119" s="49">
        <v>25.5</v>
      </c>
      <c r="BY119" s="84">
        <f t="shared" si="66"/>
        <v>2.8050000000000002</v>
      </c>
      <c r="BZ119" s="49">
        <v>29.5</v>
      </c>
      <c r="CA119" s="84">
        <f t="shared" si="67"/>
        <v>3.2450000000000001</v>
      </c>
      <c r="CB119" s="49">
        <v>43.5</v>
      </c>
      <c r="CC119" s="84">
        <f t="shared" si="68"/>
        <v>4.7850000000000001</v>
      </c>
      <c r="CD119" s="84">
        <v>0.97</v>
      </c>
      <c r="CE119" s="82">
        <v>100</v>
      </c>
      <c r="CF119" s="82">
        <v>3070</v>
      </c>
      <c r="CG119" s="82">
        <v>85.7</v>
      </c>
      <c r="CH119" s="82">
        <v>2488</v>
      </c>
      <c r="CI119" s="82">
        <v>68.3</v>
      </c>
      <c r="CJ119" s="82">
        <v>68.3</v>
      </c>
      <c r="CK119" s="82">
        <v>1600</v>
      </c>
      <c r="CL119" s="45">
        <f t="shared" si="82"/>
        <v>0.86440677966101698</v>
      </c>
      <c r="CM119" s="7"/>
      <c r="CN119" s="7"/>
      <c r="CO119" s="618"/>
      <c r="CP119" s="13"/>
      <c r="CQ119" s="13"/>
      <c r="CR119" s="13"/>
      <c r="CS119" s="13"/>
      <c r="CT119" s="13"/>
      <c r="CU119" s="13"/>
      <c r="CV119" s="634"/>
      <c r="CW119" s="36"/>
      <c r="CX119" s="7"/>
      <c r="CY119" s="7"/>
      <c r="CZ119" s="7"/>
      <c r="DA119" s="7"/>
      <c r="DB119" s="111" t="s">
        <v>295</v>
      </c>
      <c r="DC119" s="201"/>
      <c r="DD119" s="122" t="s">
        <v>578</v>
      </c>
      <c r="DE119" s="11"/>
      <c r="DF119" s="11"/>
      <c r="DG119" s="11"/>
      <c r="DH119" s="11"/>
      <c r="DI119" s="10" t="s">
        <v>297</v>
      </c>
      <c r="DJ119" t="s">
        <v>128</v>
      </c>
      <c r="DK119" s="9">
        <v>2</v>
      </c>
      <c r="DL119" s="7"/>
      <c r="DM119" s="7"/>
      <c r="DN119" s="7"/>
      <c r="DO119" s="7"/>
      <c r="DP119" s="7"/>
      <c r="DQ119" s="7"/>
      <c r="DR119" s="11" t="s">
        <v>38</v>
      </c>
      <c r="DS119" s="11" t="s">
        <v>38</v>
      </c>
      <c r="DT119" s="11">
        <v>785</v>
      </c>
      <c r="DU119" s="11">
        <v>8.9</v>
      </c>
      <c r="DV119" s="11">
        <v>91.1</v>
      </c>
      <c r="DW119" s="11" t="s">
        <v>38</v>
      </c>
      <c r="DX119" s="11" t="s">
        <v>38</v>
      </c>
      <c r="DY119" s="11" t="s">
        <v>38</v>
      </c>
      <c r="DZ119" s="11" t="s">
        <v>38</v>
      </c>
      <c r="EA119" s="11">
        <v>0</v>
      </c>
      <c r="EB119" s="7" t="s">
        <v>451</v>
      </c>
      <c r="EC119" s="114"/>
      <c r="ED119" s="114"/>
      <c r="EE119" s="114"/>
      <c r="EF119" s="114"/>
      <c r="EG119" s="114"/>
      <c r="EH119" s="114"/>
      <c r="EI119" s="114"/>
      <c r="EJ119" s="114"/>
      <c r="EK119" s="114"/>
      <c r="EL119" s="114"/>
      <c r="EM119" s="114"/>
      <c r="EN119" s="114"/>
      <c r="EO119" s="114"/>
      <c r="EP119" s="557"/>
      <c r="EQ119" s="114"/>
      <c r="ER119" s="485">
        <v>12121</v>
      </c>
      <c r="ES119" s="954">
        <v>75</v>
      </c>
      <c r="ET119" s="954">
        <v>89341</v>
      </c>
      <c r="EU119" s="954">
        <v>4000</v>
      </c>
      <c r="EV119" s="954">
        <v>40560</v>
      </c>
      <c r="EW119" s="954">
        <v>4726</v>
      </c>
      <c r="EX119" s="715">
        <f t="shared" si="73"/>
        <v>638.95519999999999</v>
      </c>
      <c r="EY119" s="959">
        <f t="shared" si="69"/>
        <v>12140.148799999999</v>
      </c>
      <c r="EZ119" s="557"/>
      <c r="FA119" s="557"/>
      <c r="FB119" s="557"/>
      <c r="FC119" s="557"/>
      <c r="FD119" s="592"/>
      <c r="FE119" s="592"/>
      <c r="FF119" s="592"/>
      <c r="FG119" s="716"/>
      <c r="FH119" s="975"/>
      <c r="FI119" s="612"/>
      <c r="FJ119" s="616"/>
      <c r="FK119" s="553"/>
      <c r="FL119" s="114"/>
      <c r="FM119" s="7"/>
      <c r="FN119" s="145">
        <f t="shared" si="70"/>
        <v>0.623</v>
      </c>
      <c r="FO119" s="114"/>
      <c r="FP119" s="43">
        <f t="shared" si="76"/>
        <v>5.2898445282680964</v>
      </c>
      <c r="FQ119" s="146">
        <f t="shared" si="74"/>
        <v>0.63895519999999995</v>
      </c>
      <c r="FR119" s="114"/>
      <c r="FS119" s="114"/>
      <c r="FT119" s="114"/>
      <c r="FU119" s="114"/>
      <c r="FV119" s="114"/>
      <c r="FW119" s="114"/>
      <c r="FX119" s="557"/>
      <c r="FY119" s="989"/>
      <c r="FZ119" s="550"/>
      <c r="GA119" s="11"/>
      <c r="GB119" s="550"/>
      <c r="GC119" s="554"/>
      <c r="GD119" s="554"/>
      <c r="GE119" s="554"/>
      <c r="GF119" s="554"/>
      <c r="GG119" s="554"/>
      <c r="GH119" s="554"/>
      <c r="GI119" s="554"/>
      <c r="GJ119" s="554"/>
      <c r="GK119" s="554"/>
      <c r="GL119" s="554"/>
      <c r="GM119" s="554"/>
      <c r="GN119" s="554"/>
      <c r="GO119" s="554"/>
      <c r="GP119" s="554"/>
      <c r="GQ119" s="554"/>
      <c r="GR119" s="554"/>
      <c r="GS119" s="554"/>
      <c r="GT119" s="554"/>
      <c r="GU119" s="554"/>
      <c r="GV119" s="554"/>
      <c r="GW119" s="554"/>
      <c r="GX119" s="554"/>
      <c r="GY119" s="554"/>
      <c r="GZ119" s="554"/>
      <c r="HA119" s="554"/>
      <c r="HB119" s="554"/>
      <c r="HC119" s="554"/>
      <c r="HD119" s="554"/>
      <c r="HE119" s="554"/>
      <c r="HF119" s="554"/>
      <c r="HG119" s="554"/>
      <c r="HH119" s="554"/>
      <c r="HI119" s="554"/>
      <c r="HJ119" s="554"/>
      <c r="HK119" s="554"/>
      <c r="HL119" s="554"/>
      <c r="HM119" s="554"/>
      <c r="HN119" s="554"/>
      <c r="HO119" s="554"/>
      <c r="HP119" s="554"/>
      <c r="HQ119" s="554"/>
      <c r="HR119" s="554"/>
      <c r="HS119" s="554"/>
      <c r="HT119" s="554"/>
      <c r="HU119" s="554"/>
      <c r="HV119" s="554"/>
      <c r="HW119" s="554"/>
    </row>
    <row r="120" spans="1:231" x14ac:dyDescent="0.3">
      <c r="A120" s="7">
        <v>29</v>
      </c>
      <c r="B120" s="7">
        <f>COUNTIFS($D$3:D120,D120,$F$3:F120,F120)</f>
        <v>1</v>
      </c>
      <c r="C120" s="14">
        <v>12262</v>
      </c>
      <c r="D120" s="328" t="s">
        <v>719</v>
      </c>
      <c r="E120" s="17" t="s">
        <v>720</v>
      </c>
      <c r="F120" s="17">
        <v>6310241322</v>
      </c>
      <c r="G120" s="11">
        <f t="shared" ref="G120:G132" si="85">LEFT(H120,4)-CONCATENATE(IF(LEFT(F120, 2)&lt;MID(H120, 3, 4), 20, 19),LEFT(F120,2))</f>
        <v>57</v>
      </c>
      <c r="H120" s="17" t="s">
        <v>721</v>
      </c>
      <c r="I120" s="469" t="s">
        <v>722</v>
      </c>
      <c r="J120" s="380" t="s">
        <v>35</v>
      </c>
      <c r="K120" s="17" t="s">
        <v>36</v>
      </c>
      <c r="L120" s="11">
        <v>5</v>
      </c>
      <c r="M120" s="17" t="s">
        <v>474</v>
      </c>
      <c r="N120" s="17" t="s">
        <v>475</v>
      </c>
      <c r="O120" s="11"/>
      <c r="P120" s="11" t="s">
        <v>723</v>
      </c>
      <c r="Q120" s="381"/>
      <c r="R120" s="381"/>
      <c r="S120" s="17"/>
      <c r="T120" s="471" t="s">
        <v>441</v>
      </c>
      <c r="U120" s="471"/>
      <c r="V120" s="472" t="s">
        <v>500</v>
      </c>
      <c r="W120" s="448"/>
      <c r="X120" s="472"/>
      <c r="Y120" s="473"/>
      <c r="Z120" s="596"/>
      <c r="AA120" s="550" t="s">
        <v>443</v>
      </c>
      <c r="AB120" s="11"/>
      <c r="AC120" s="556">
        <v>487</v>
      </c>
      <c r="AD120" s="556">
        <v>2400</v>
      </c>
      <c r="AE120" s="554"/>
      <c r="AF120" s="554"/>
      <c r="AG120" s="554" t="s">
        <v>444</v>
      </c>
      <c r="AH120" s="37">
        <v>150</v>
      </c>
      <c r="AK120" s="37"/>
      <c r="AL120" s="7"/>
      <c r="AM120" s="7"/>
      <c r="AN120" s="7"/>
      <c r="AO120" s="934">
        <v>77.5</v>
      </c>
      <c r="AP120" s="39">
        <v>13.1</v>
      </c>
      <c r="AQ120" s="40">
        <v>9</v>
      </c>
      <c r="AR120" s="41">
        <f t="shared" si="77"/>
        <v>99.6</v>
      </c>
      <c r="AS120" s="42">
        <f t="shared" si="78"/>
        <v>5.9160305343511448</v>
      </c>
      <c r="AT120" s="43">
        <f t="shared" si="79"/>
        <v>53.244274809160302</v>
      </c>
      <c r="AU120" s="44">
        <f t="shared" si="80"/>
        <v>3.5067873303167421</v>
      </c>
      <c r="AV120" s="45">
        <v>69.284999999999997</v>
      </c>
      <c r="AW120" s="45">
        <f t="shared" si="81"/>
        <v>89.4</v>
      </c>
      <c r="AX120" s="46">
        <v>4.34</v>
      </c>
      <c r="AY120" s="45">
        <v>5.6</v>
      </c>
      <c r="AZ120" s="7" t="s">
        <v>121</v>
      </c>
      <c r="BA120" s="235">
        <v>13.6</v>
      </c>
      <c r="BB120" s="48" t="s">
        <v>121</v>
      </c>
      <c r="BC120" s="80">
        <v>0.2</v>
      </c>
      <c r="BD120" s="80"/>
      <c r="BE120" s="45"/>
      <c r="BF120" s="45"/>
      <c r="BG120" s="45"/>
      <c r="BH120" s="45"/>
      <c r="BI120" s="194">
        <v>0.04</v>
      </c>
      <c r="BJ120" s="45">
        <v>21.6</v>
      </c>
      <c r="BK120" s="7">
        <v>78.400000000000006</v>
      </c>
      <c r="BL120" s="78">
        <f t="shared" si="71"/>
        <v>0.27551020408163263</v>
      </c>
      <c r="BM120" s="79">
        <v>1.7</v>
      </c>
      <c r="BN120" s="80">
        <f t="shared" si="64"/>
        <v>2.193548387096774</v>
      </c>
      <c r="BO120" s="7" t="s">
        <v>121</v>
      </c>
      <c r="BP120" s="7">
        <v>42.8</v>
      </c>
      <c r="BQ120" s="48">
        <v>60.8</v>
      </c>
      <c r="BR120" s="81"/>
      <c r="BS120" s="80">
        <f t="shared" si="83"/>
        <v>25.6</v>
      </c>
      <c r="BT120" s="49">
        <v>68</v>
      </c>
      <c r="BU120" s="49">
        <v>6111</v>
      </c>
      <c r="BV120" s="80">
        <f t="shared" si="65"/>
        <v>32</v>
      </c>
      <c r="BW120" s="561">
        <f t="shared" si="72"/>
        <v>12.9428</v>
      </c>
      <c r="BX120" s="49">
        <v>10.5</v>
      </c>
      <c r="BY120" s="84">
        <f t="shared" si="66"/>
        <v>1.3754999999999997</v>
      </c>
      <c r="BZ120" s="49">
        <v>15.1</v>
      </c>
      <c r="CA120" s="84">
        <f t="shared" si="67"/>
        <v>1.9781</v>
      </c>
      <c r="CB120" s="49">
        <v>73.2</v>
      </c>
      <c r="CC120" s="84">
        <f t="shared" si="68"/>
        <v>9.5891999999999999</v>
      </c>
      <c r="CD120" s="84">
        <v>0.75</v>
      </c>
      <c r="CE120" s="82">
        <v>98.5</v>
      </c>
      <c r="CF120" s="82">
        <v>5891</v>
      </c>
      <c r="CG120" s="82">
        <v>95.5</v>
      </c>
      <c r="CH120" s="82">
        <v>3663</v>
      </c>
      <c r="CI120" s="82">
        <v>64.8</v>
      </c>
      <c r="CJ120" s="82">
        <v>72.900000000000006</v>
      </c>
      <c r="CK120" s="82">
        <v>2150</v>
      </c>
      <c r="CL120" s="45">
        <f t="shared" si="82"/>
        <v>0.69536423841059603</v>
      </c>
      <c r="CM120" s="7"/>
      <c r="CN120" s="7"/>
      <c r="CO120" s="618"/>
      <c r="CP120" s="13"/>
      <c r="CQ120" s="13"/>
      <c r="CR120" s="13"/>
      <c r="CS120" s="13"/>
      <c r="CT120" s="13"/>
      <c r="CU120" s="13"/>
      <c r="CV120" s="634"/>
      <c r="CW120" s="36"/>
      <c r="CX120" s="7"/>
      <c r="CY120" s="7"/>
      <c r="CZ120" s="121">
        <v>7</v>
      </c>
      <c r="DA120" s="7"/>
      <c r="DB120" s="111" t="s">
        <v>295</v>
      </c>
      <c r="DC120" s="201"/>
      <c r="DD120" s="122" t="s">
        <v>744</v>
      </c>
      <c r="DE120" s="11"/>
      <c r="DF120" s="11"/>
      <c r="DG120" s="11"/>
      <c r="DH120" s="11"/>
      <c r="DI120" s="10" t="s">
        <v>297</v>
      </c>
      <c r="DJ120" t="s">
        <v>444</v>
      </c>
      <c r="DK120" s="9">
        <v>2</v>
      </c>
      <c r="DL120" s="7"/>
      <c r="DM120" s="7"/>
      <c r="DN120" s="7"/>
      <c r="DO120" s="7"/>
      <c r="DP120" s="7"/>
      <c r="DQ120" s="7"/>
      <c r="DR120" s="11" t="s">
        <v>38</v>
      </c>
      <c r="DS120" s="11" t="s">
        <v>38</v>
      </c>
      <c r="DT120" s="11">
        <v>747</v>
      </c>
      <c r="DU120" s="11">
        <v>8</v>
      </c>
      <c r="DV120" s="11">
        <v>92</v>
      </c>
      <c r="DW120" s="11" t="s">
        <v>38</v>
      </c>
      <c r="DX120" s="11" t="s">
        <v>38</v>
      </c>
      <c r="DY120" s="11" t="s">
        <v>38</v>
      </c>
      <c r="DZ120" s="11" t="s">
        <v>38</v>
      </c>
      <c r="EA120" s="11" t="s">
        <v>745</v>
      </c>
      <c r="EB120" s="7"/>
      <c r="EC120" s="114"/>
      <c r="ED120" s="114"/>
      <c r="EE120" s="114"/>
      <c r="EF120" s="114"/>
      <c r="EG120" s="114"/>
      <c r="EH120" s="114"/>
      <c r="EI120" s="114"/>
      <c r="EJ120" s="114"/>
      <c r="EK120" s="114"/>
      <c r="EL120" s="114"/>
      <c r="EM120" s="114"/>
      <c r="EN120" s="114"/>
      <c r="EO120" s="114"/>
      <c r="EP120" s="557"/>
      <c r="EQ120" s="114"/>
      <c r="ER120" s="485">
        <v>12262</v>
      </c>
      <c r="ES120" s="954">
        <v>75</v>
      </c>
      <c r="ET120" s="954">
        <v>101253</v>
      </c>
      <c r="EU120" s="954">
        <v>4000</v>
      </c>
      <c r="EV120" s="954">
        <v>40560</v>
      </c>
      <c r="EW120" s="954">
        <v>3460</v>
      </c>
      <c r="EX120" s="715">
        <f t="shared" si="73"/>
        <v>467.79200000000003</v>
      </c>
      <c r="EY120" s="959">
        <f t="shared" si="69"/>
        <v>2338.96</v>
      </c>
      <c r="EZ120" s="557"/>
      <c r="FA120" s="557"/>
      <c r="FB120" s="557"/>
      <c r="FC120" s="557"/>
      <c r="FD120" s="592"/>
      <c r="FE120" s="592"/>
      <c r="FF120" s="592"/>
      <c r="FG120" s="716"/>
      <c r="FH120" s="975"/>
      <c r="FI120" s="612"/>
      <c r="FJ120" s="616"/>
      <c r="FK120" s="553"/>
      <c r="FL120" s="114"/>
      <c r="FM120" s="7"/>
      <c r="FN120" s="145">
        <f t="shared" si="70"/>
        <v>0.48699999999999999</v>
      </c>
      <c r="FO120" s="114"/>
      <c r="FP120" s="43">
        <f t="shared" si="76"/>
        <v>3.4171827007594837</v>
      </c>
      <c r="FQ120" s="146">
        <f t="shared" si="74"/>
        <v>0.46779200000000004</v>
      </c>
      <c r="FR120" s="114"/>
      <c r="FS120" s="114"/>
      <c r="FT120" s="114"/>
      <c r="FU120" s="114"/>
      <c r="FV120" s="114"/>
      <c r="FW120" s="114"/>
      <c r="FX120" s="557"/>
      <c r="FY120" s="989"/>
      <c r="FZ120" s="550"/>
      <c r="GA120" s="329"/>
      <c r="GB120" s="550"/>
      <c r="GC120" s="554"/>
      <c r="GD120" s="554"/>
      <c r="GE120" s="554"/>
      <c r="GF120" s="554"/>
      <c r="GG120" s="554"/>
      <c r="GH120" s="554"/>
      <c r="GI120" s="554"/>
      <c r="GJ120" s="554"/>
      <c r="GK120" s="554"/>
      <c r="GL120" s="554"/>
      <c r="GM120" s="554"/>
      <c r="GN120" s="554"/>
      <c r="GO120" s="554"/>
      <c r="GP120" s="554"/>
      <c r="GQ120" s="554"/>
      <c r="GR120" s="554"/>
      <c r="GS120" s="554"/>
      <c r="GT120" s="554"/>
      <c r="GU120" s="554"/>
      <c r="GV120" s="554"/>
      <c r="GW120" s="554"/>
      <c r="GX120" s="554"/>
      <c r="GY120" s="554"/>
      <c r="GZ120" s="554"/>
      <c r="HA120" s="554"/>
      <c r="HB120" s="554"/>
      <c r="HC120" s="554"/>
      <c r="HD120" s="554"/>
      <c r="HE120" s="554"/>
      <c r="HF120" s="554"/>
      <c r="HG120" s="554"/>
      <c r="HH120" s="554"/>
      <c r="HI120" s="554"/>
      <c r="HJ120" s="554"/>
      <c r="HK120" s="554"/>
      <c r="HL120" s="554"/>
      <c r="HM120" s="554"/>
      <c r="HN120" s="554"/>
      <c r="HO120" s="554"/>
      <c r="HP120" s="554"/>
      <c r="HQ120" s="554"/>
      <c r="HR120" s="554"/>
      <c r="HS120" s="554"/>
      <c r="HT120" s="554"/>
      <c r="HU120" s="554"/>
      <c r="HV120" s="554"/>
      <c r="HW120" s="554"/>
    </row>
    <row r="121" spans="1:231" x14ac:dyDescent="0.3">
      <c r="A121" s="7">
        <v>38</v>
      </c>
      <c r="B121" s="7">
        <f>COUNTIFS($D$3:D121,D121,$F$3:F121,F121)</f>
        <v>1</v>
      </c>
      <c r="C121" s="14">
        <v>12285</v>
      </c>
      <c r="D121" s="328" t="s">
        <v>1429</v>
      </c>
      <c r="E121" s="17" t="s">
        <v>527</v>
      </c>
      <c r="F121" s="17">
        <v>6155011280</v>
      </c>
      <c r="G121" s="11">
        <f t="shared" si="85"/>
        <v>59</v>
      </c>
      <c r="H121" s="17" t="s">
        <v>987</v>
      </c>
      <c r="I121" s="469" t="s">
        <v>673</v>
      </c>
      <c r="J121" s="380" t="s">
        <v>35</v>
      </c>
      <c r="K121" s="17" t="s">
        <v>36</v>
      </c>
      <c r="L121" s="11">
        <v>12</v>
      </c>
      <c r="M121" s="17">
        <v>2</v>
      </c>
      <c r="N121" s="17" t="s">
        <v>38</v>
      </c>
      <c r="O121" s="11"/>
      <c r="P121" s="11" t="s">
        <v>723</v>
      </c>
      <c r="Q121" s="381"/>
      <c r="R121" s="381"/>
      <c r="S121" s="17"/>
      <c r="T121" s="649" t="s">
        <v>770</v>
      </c>
      <c r="U121" s="649"/>
      <c r="V121" s="650" t="s">
        <v>499</v>
      </c>
      <c r="W121" s="651"/>
      <c r="X121" s="650"/>
      <c r="Y121" s="777"/>
      <c r="Z121" s="596" t="s">
        <v>1430</v>
      </c>
      <c r="AA121" s="550" t="s">
        <v>443</v>
      </c>
      <c r="AB121" s="11"/>
      <c r="AC121" s="556">
        <v>473</v>
      </c>
      <c r="AD121" s="556">
        <v>5600</v>
      </c>
      <c r="AE121" s="554" t="s">
        <v>447</v>
      </c>
      <c r="AF121" s="554" t="s">
        <v>447</v>
      </c>
      <c r="AG121" s="554" t="s">
        <v>444</v>
      </c>
      <c r="AH121" s="556">
        <v>450</v>
      </c>
      <c r="AK121" s="37"/>
      <c r="AL121" s="7"/>
      <c r="AN121" s="7"/>
      <c r="AO121" s="934">
        <v>66</v>
      </c>
      <c r="AP121" s="39">
        <v>25.8</v>
      </c>
      <c r="AQ121" s="40">
        <v>7.33</v>
      </c>
      <c r="AR121" s="41">
        <f t="shared" si="77"/>
        <v>99.13</v>
      </c>
      <c r="AS121" s="42">
        <f t="shared" si="78"/>
        <v>2.558139534883721</v>
      </c>
      <c r="AT121" s="43">
        <f t="shared" si="79"/>
        <v>18.751162790697677</v>
      </c>
      <c r="AU121" s="44">
        <f t="shared" si="80"/>
        <v>1.992152127980682</v>
      </c>
      <c r="AV121" s="45">
        <v>60.3504</v>
      </c>
      <c r="AW121" s="45">
        <f t="shared" si="81"/>
        <v>91.44</v>
      </c>
      <c r="AX121" s="46">
        <v>2.3496000000000001</v>
      </c>
      <c r="AY121" s="45">
        <v>3.56</v>
      </c>
      <c r="AZ121" s="7" t="s">
        <v>121</v>
      </c>
      <c r="BA121" s="235">
        <v>30.5</v>
      </c>
      <c r="BB121" s="48" t="s">
        <v>121</v>
      </c>
      <c r="BC121" s="80">
        <v>6.9000000000000006E-2</v>
      </c>
      <c r="BD121" s="80"/>
      <c r="BE121" s="45"/>
      <c r="BF121" s="45"/>
      <c r="BG121" s="45"/>
      <c r="BH121" s="45"/>
      <c r="BI121" s="194">
        <v>0.34</v>
      </c>
      <c r="BJ121" s="45">
        <v>41.2</v>
      </c>
      <c r="BK121" s="7">
        <v>58.7</v>
      </c>
      <c r="BL121" s="195">
        <f t="shared" ref="BL121:BL152" si="86">BJ121/BK121</f>
        <v>0.7018739352640545</v>
      </c>
      <c r="BM121" s="79">
        <v>0.69</v>
      </c>
      <c r="BN121" s="80">
        <f t="shared" si="64"/>
        <v>1.0454545454545454</v>
      </c>
      <c r="BO121" s="7" t="s">
        <v>121</v>
      </c>
      <c r="BP121" s="7">
        <v>69.400000000000006</v>
      </c>
      <c r="BQ121" s="48">
        <v>74.2</v>
      </c>
      <c r="BR121" s="81"/>
      <c r="BS121" s="80">
        <f t="shared" si="83"/>
        <v>40.9</v>
      </c>
      <c r="BT121" s="49">
        <v>83.4</v>
      </c>
      <c r="BU121" s="49">
        <v>7203</v>
      </c>
      <c r="BV121" s="80">
        <f t="shared" si="65"/>
        <v>16.599999999999994</v>
      </c>
      <c r="BW121" s="561">
        <f t="shared" ref="BW121:BW132" si="87">BY121+CA121+CC121</f>
        <v>25.619399999999999</v>
      </c>
      <c r="BX121" s="49">
        <v>20.2</v>
      </c>
      <c r="BY121" s="84">
        <f t="shared" si="66"/>
        <v>5.2115999999999998</v>
      </c>
      <c r="BZ121" s="49">
        <v>20.7</v>
      </c>
      <c r="CA121" s="84">
        <f t="shared" si="67"/>
        <v>5.3405999999999993</v>
      </c>
      <c r="CB121" s="49">
        <v>58.4</v>
      </c>
      <c r="CC121" s="84">
        <f t="shared" si="68"/>
        <v>15.0672</v>
      </c>
      <c r="CD121" s="84">
        <v>2.0699999999999998</v>
      </c>
      <c r="CE121" s="82">
        <v>97.5</v>
      </c>
      <c r="CF121" s="82">
        <v>5785</v>
      </c>
      <c r="CG121" s="82">
        <v>85.3</v>
      </c>
      <c r="CH121" s="82">
        <v>4088</v>
      </c>
      <c r="CI121" s="82">
        <v>41.3</v>
      </c>
      <c r="CJ121" s="82">
        <v>62</v>
      </c>
      <c r="CK121" s="82">
        <v>3395</v>
      </c>
      <c r="CL121" s="45">
        <f t="shared" si="82"/>
        <v>0.97584541062801933</v>
      </c>
      <c r="CM121" s="7"/>
      <c r="CN121" s="7"/>
      <c r="CO121" s="618"/>
      <c r="CP121" s="13"/>
      <c r="CQ121" s="13"/>
      <c r="CR121" s="13"/>
      <c r="CS121" s="13"/>
      <c r="CT121" s="13"/>
      <c r="CU121" s="13"/>
      <c r="CV121" s="634"/>
      <c r="CW121" s="36"/>
      <c r="CX121" s="7"/>
      <c r="CY121" s="7"/>
      <c r="CZ121" s="7"/>
      <c r="DA121" s="7"/>
      <c r="DB121" s="111" t="s">
        <v>18</v>
      </c>
      <c r="DC121" s="201"/>
      <c r="DD121" s="122" t="s">
        <v>1431</v>
      </c>
      <c r="DE121" s="11"/>
      <c r="DF121" s="11"/>
      <c r="DG121" s="11"/>
      <c r="DH121" s="11"/>
      <c r="DI121" s="10" t="s">
        <v>294</v>
      </c>
      <c r="DJ121" t="s">
        <v>444</v>
      </c>
      <c r="DK121" s="9">
        <v>2</v>
      </c>
      <c r="DL121" s="7"/>
      <c r="DM121" s="7"/>
      <c r="DN121" s="7"/>
      <c r="DO121" s="7"/>
      <c r="DP121" s="7"/>
      <c r="DQ121" s="7"/>
      <c r="DR121" s="11" t="s">
        <v>38</v>
      </c>
      <c r="DS121" s="11" t="s">
        <v>38</v>
      </c>
      <c r="DT121" s="11">
        <v>522</v>
      </c>
      <c r="DU121" s="11">
        <v>6.9</v>
      </c>
      <c r="DV121" s="11">
        <v>93.1</v>
      </c>
      <c r="DW121" s="11" t="s">
        <v>38</v>
      </c>
      <c r="DX121" s="11" t="s">
        <v>38</v>
      </c>
      <c r="DY121" s="11" t="s">
        <v>38</v>
      </c>
      <c r="DZ121" s="11" t="s">
        <v>38</v>
      </c>
      <c r="EA121" s="11">
        <v>0</v>
      </c>
      <c r="EB121" s="7" t="s">
        <v>451</v>
      </c>
      <c r="EC121" s="114"/>
      <c r="ED121" s="114"/>
      <c r="EE121" s="114"/>
      <c r="EF121" s="114"/>
      <c r="EG121" s="114"/>
      <c r="EH121" s="114"/>
      <c r="EI121" s="114"/>
      <c r="EJ121" s="114"/>
      <c r="EK121" s="114"/>
      <c r="EL121" s="114"/>
      <c r="EM121" s="114"/>
      <c r="EN121" s="114"/>
      <c r="EO121" s="114"/>
      <c r="EP121" s="557"/>
      <c r="EQ121" s="114"/>
      <c r="ER121" s="485">
        <v>12285</v>
      </c>
      <c r="ES121" s="954">
        <v>75</v>
      </c>
      <c r="ET121" s="954">
        <v>9426</v>
      </c>
      <c r="EU121" s="954">
        <v>4000</v>
      </c>
      <c r="EV121" s="954">
        <v>40560</v>
      </c>
      <c r="EW121" s="119">
        <v>3574</v>
      </c>
      <c r="EX121" s="715">
        <f t="shared" si="73"/>
        <v>483.20480000000003</v>
      </c>
      <c r="EY121" s="120">
        <f t="shared" si="69"/>
        <v>5798.4576000000006</v>
      </c>
      <c r="EZ121" s="557"/>
      <c r="FA121" s="557"/>
      <c r="FB121" s="557"/>
      <c r="FC121" s="557"/>
      <c r="FD121" s="592"/>
      <c r="FE121" s="217"/>
      <c r="FF121" s="217"/>
      <c r="FG121" s="716"/>
      <c r="FH121" s="717"/>
      <c r="FI121" s="612"/>
      <c r="FJ121" s="616"/>
      <c r="FK121" s="553"/>
      <c r="FL121" s="114"/>
      <c r="FM121" s="7"/>
      <c r="FN121" s="145">
        <f t="shared" si="70"/>
        <v>0.47299999999999998</v>
      </c>
      <c r="FO121" s="114"/>
      <c r="FP121" s="43">
        <f t="shared" si="76"/>
        <v>37.916401442817737</v>
      </c>
      <c r="FQ121" s="146">
        <f t="shared" si="74"/>
        <v>0.48320480000000005</v>
      </c>
      <c r="FR121" s="114"/>
      <c r="FS121" s="114"/>
      <c r="FT121" s="114"/>
      <c r="FU121" s="114"/>
      <c r="FV121" s="114"/>
      <c r="FW121" s="114"/>
      <c r="FX121" s="557"/>
      <c r="FY121" s="989"/>
      <c r="FZ121" s="550"/>
      <c r="GA121" s="550"/>
      <c r="GB121" s="550"/>
      <c r="GC121" s="554"/>
      <c r="GD121" s="554"/>
      <c r="GE121" s="554"/>
      <c r="GF121" s="554"/>
      <c r="GG121" s="554"/>
      <c r="GH121" s="554"/>
      <c r="GI121" s="554"/>
      <c r="GJ121" s="554"/>
      <c r="GK121" s="554"/>
      <c r="GL121" s="554"/>
      <c r="GM121" s="554"/>
      <c r="GN121" s="554"/>
      <c r="GO121" s="554"/>
      <c r="GP121" s="554"/>
      <c r="GQ121" s="554"/>
      <c r="GR121" s="554"/>
      <c r="GS121" s="554"/>
      <c r="GT121" s="554"/>
      <c r="GU121" s="554"/>
      <c r="GV121" s="554"/>
      <c r="GW121" s="554"/>
      <c r="GX121" s="554"/>
      <c r="GY121" s="554"/>
      <c r="GZ121" s="554"/>
      <c r="HA121" s="554"/>
      <c r="HB121" s="554"/>
      <c r="HC121" s="554"/>
      <c r="HD121" s="554"/>
      <c r="HE121" s="554"/>
      <c r="HF121" s="554"/>
      <c r="HG121" s="554"/>
      <c r="HH121" s="554"/>
      <c r="HI121" s="554"/>
      <c r="HJ121" s="554"/>
      <c r="HK121" s="554"/>
      <c r="HL121" s="554"/>
      <c r="HM121" s="554"/>
      <c r="HN121" s="554"/>
      <c r="HO121" s="554"/>
      <c r="HP121" s="554"/>
      <c r="HQ121" s="554"/>
      <c r="HR121" s="554"/>
      <c r="HS121" s="554"/>
      <c r="HT121" s="554"/>
      <c r="HU121" s="554"/>
      <c r="HV121" s="554"/>
      <c r="HW121" s="554"/>
    </row>
    <row r="122" spans="1:231" x14ac:dyDescent="0.3">
      <c r="A122" s="7">
        <v>45</v>
      </c>
      <c r="B122" s="7">
        <f>COUNTIFS($D$3:D122,D122,$F$3:F122,F122)</f>
        <v>1</v>
      </c>
      <c r="C122" s="14">
        <v>12336</v>
      </c>
      <c r="D122" s="328" t="s">
        <v>1527</v>
      </c>
      <c r="E122" s="17" t="s">
        <v>530</v>
      </c>
      <c r="F122" s="17">
        <v>485911402</v>
      </c>
      <c r="G122" s="11">
        <f t="shared" si="85"/>
        <v>72</v>
      </c>
      <c r="H122" s="17" t="s">
        <v>1528</v>
      </c>
      <c r="I122" s="469" t="s">
        <v>574</v>
      </c>
      <c r="J122" s="380" t="s">
        <v>35</v>
      </c>
      <c r="K122" s="17" t="s">
        <v>36</v>
      </c>
      <c r="L122" s="11">
        <v>22</v>
      </c>
      <c r="M122" s="17">
        <v>1</v>
      </c>
      <c r="N122" s="17" t="s">
        <v>475</v>
      </c>
      <c r="O122" s="11"/>
      <c r="P122" s="11" t="s">
        <v>723</v>
      </c>
      <c r="Q122" s="381"/>
      <c r="R122" s="381"/>
      <c r="S122" s="17"/>
      <c r="T122" s="649" t="s">
        <v>770</v>
      </c>
      <c r="U122" s="649"/>
      <c r="V122" s="650" t="s">
        <v>499</v>
      </c>
      <c r="W122" s="651"/>
      <c r="X122" s="650"/>
      <c r="Y122" s="777"/>
      <c r="Z122" s="596"/>
      <c r="AA122" s="550" t="s">
        <v>691</v>
      </c>
      <c r="AB122" s="11"/>
      <c r="AC122" s="556">
        <v>65</v>
      </c>
      <c r="AD122" s="556">
        <v>1400</v>
      </c>
      <c r="AE122" s="554" t="s">
        <v>447</v>
      </c>
      <c r="AF122" s="554" t="s">
        <v>447</v>
      </c>
      <c r="AG122" s="554" t="s">
        <v>128</v>
      </c>
      <c r="AH122" s="556">
        <v>150</v>
      </c>
      <c r="AK122" s="37"/>
      <c r="AL122" s="7"/>
      <c r="AN122" s="7"/>
      <c r="AO122" s="934">
        <v>61.2</v>
      </c>
      <c r="AP122" s="39">
        <v>34</v>
      </c>
      <c r="AQ122" s="40">
        <v>3.02</v>
      </c>
      <c r="AR122" s="41">
        <f t="shared" si="77"/>
        <v>98.22</v>
      </c>
      <c r="AS122" s="42">
        <f t="shared" si="78"/>
        <v>1.8</v>
      </c>
      <c r="AT122" s="43">
        <f t="shared" si="79"/>
        <v>5.4359999999999999</v>
      </c>
      <c r="AU122" s="44">
        <f t="shared" si="80"/>
        <v>1.6531604538087519</v>
      </c>
      <c r="AV122" s="45">
        <v>57.564720000000008</v>
      </c>
      <c r="AW122" s="45">
        <f t="shared" si="81"/>
        <v>94.06</v>
      </c>
      <c r="AX122" s="46">
        <v>0.57528000000000001</v>
      </c>
      <c r="AY122" s="45">
        <v>0.94</v>
      </c>
      <c r="AZ122" s="7" t="s">
        <v>121</v>
      </c>
      <c r="BA122" s="235">
        <v>23.4</v>
      </c>
      <c r="BB122" s="48" t="s">
        <v>121</v>
      </c>
      <c r="BC122" s="80">
        <v>9.1999999999999998E-2</v>
      </c>
      <c r="BD122" s="80"/>
      <c r="BE122" s="45"/>
      <c r="BF122" s="45"/>
      <c r="BG122" s="45"/>
      <c r="BH122" s="45"/>
      <c r="BI122" s="194">
        <v>1.57</v>
      </c>
      <c r="BJ122" s="45">
        <v>46</v>
      </c>
      <c r="BK122" s="7">
        <v>53.9</v>
      </c>
      <c r="BL122" s="195">
        <f t="shared" si="86"/>
        <v>0.85343228200371057</v>
      </c>
      <c r="BM122" s="79">
        <v>1.0900000000000001</v>
      </c>
      <c r="BN122" s="80">
        <f t="shared" si="64"/>
        <v>1.781045751633987</v>
      </c>
      <c r="BO122" s="7" t="s">
        <v>121</v>
      </c>
      <c r="BP122" s="7">
        <v>20.100000000000001</v>
      </c>
      <c r="BQ122" s="48">
        <v>24.4</v>
      </c>
      <c r="BR122" s="81"/>
      <c r="BS122" s="80">
        <f t="shared" si="83"/>
        <v>31.730000000000004</v>
      </c>
      <c r="BT122" s="49">
        <v>90.4</v>
      </c>
      <c r="BU122" s="49">
        <v>7449</v>
      </c>
      <c r="BV122" s="80">
        <f t="shared" si="65"/>
        <v>9.5999999999999943</v>
      </c>
      <c r="BW122" s="561">
        <f t="shared" si="87"/>
        <v>33.874200000000002</v>
      </c>
      <c r="BX122" s="49">
        <v>8.6300000000000008</v>
      </c>
      <c r="BY122" s="84">
        <f t="shared" si="66"/>
        <v>2.9342000000000001</v>
      </c>
      <c r="BZ122" s="49">
        <v>23.1</v>
      </c>
      <c r="CA122" s="84">
        <f t="shared" si="67"/>
        <v>7.854000000000001</v>
      </c>
      <c r="CB122" s="49">
        <v>67.900000000000006</v>
      </c>
      <c r="CC122" s="84">
        <f t="shared" si="68"/>
        <v>23.086000000000002</v>
      </c>
      <c r="CD122" s="84">
        <v>0.86</v>
      </c>
      <c r="CE122" s="82">
        <v>99.1</v>
      </c>
      <c r="CF122" s="82">
        <v>5594</v>
      </c>
      <c r="CG122" s="82">
        <v>95.3</v>
      </c>
      <c r="CH122" s="82">
        <v>3953</v>
      </c>
      <c r="CI122" s="82">
        <v>74.5</v>
      </c>
      <c r="CJ122" s="82">
        <v>81.400000000000006</v>
      </c>
      <c r="CK122" s="82">
        <v>2480</v>
      </c>
      <c r="CL122" s="45">
        <f t="shared" si="82"/>
        <v>0.37359307359307359</v>
      </c>
      <c r="CM122" s="7"/>
      <c r="CN122" s="7"/>
      <c r="CO122" s="618"/>
      <c r="CP122" s="13"/>
      <c r="CQ122" s="13"/>
      <c r="CR122" s="13"/>
      <c r="CS122" s="13"/>
      <c r="CT122" s="13"/>
      <c r="CU122" s="13"/>
      <c r="CV122" s="634"/>
      <c r="CW122" s="36"/>
      <c r="CX122" s="7"/>
      <c r="CY122" s="7"/>
      <c r="CZ122" s="7"/>
      <c r="DA122" s="7"/>
      <c r="DB122" s="111" t="s">
        <v>18</v>
      </c>
      <c r="DC122" s="201"/>
      <c r="DD122" s="122" t="s">
        <v>1529</v>
      </c>
      <c r="DE122" s="11"/>
      <c r="DF122" s="11"/>
      <c r="DG122" s="11"/>
      <c r="DH122" s="11"/>
      <c r="DI122" s="10" t="s">
        <v>294</v>
      </c>
      <c r="DJ122" t="s">
        <v>128</v>
      </c>
      <c r="DK122" s="9">
        <v>2</v>
      </c>
      <c r="DL122" s="7"/>
      <c r="DM122" s="7"/>
      <c r="DN122" s="7"/>
      <c r="DO122" s="7"/>
      <c r="DP122" s="7"/>
      <c r="DQ122" s="7"/>
      <c r="DR122" s="11" t="s">
        <v>38</v>
      </c>
      <c r="DS122" s="11" t="s">
        <v>38</v>
      </c>
      <c r="DT122" s="11">
        <v>138</v>
      </c>
      <c r="DU122" s="11">
        <v>31.9</v>
      </c>
      <c r="DV122" s="11">
        <v>68.099999999999994</v>
      </c>
      <c r="DW122" s="11" t="s">
        <v>38</v>
      </c>
      <c r="DX122" s="11" t="s">
        <v>38</v>
      </c>
      <c r="DY122" s="11" t="s">
        <v>38</v>
      </c>
      <c r="DZ122" s="11" t="s">
        <v>38</v>
      </c>
      <c r="EA122" s="11">
        <v>0</v>
      </c>
      <c r="EB122" s="7" t="s">
        <v>451</v>
      </c>
      <c r="EC122" s="114"/>
      <c r="ED122" s="114"/>
      <c r="EE122" s="114"/>
      <c r="EF122" s="114"/>
      <c r="EG122" s="114"/>
      <c r="EH122" s="114"/>
      <c r="EI122" s="114"/>
      <c r="EJ122" s="114"/>
      <c r="EK122" s="114"/>
      <c r="EL122" s="114"/>
      <c r="EM122" s="114"/>
      <c r="EN122" s="114"/>
      <c r="EO122" s="114"/>
      <c r="EP122" s="557"/>
      <c r="EQ122" s="114"/>
      <c r="ER122" s="485">
        <v>12336</v>
      </c>
      <c r="ES122" s="954">
        <v>75</v>
      </c>
      <c r="ET122" s="954">
        <v>23471</v>
      </c>
      <c r="EU122" s="954">
        <v>17229</v>
      </c>
      <c r="EV122" s="954">
        <v>40560</v>
      </c>
      <c r="EW122" s="954">
        <v>1962</v>
      </c>
      <c r="EX122" s="715">
        <f t="shared" si="73"/>
        <v>61.585094898136859</v>
      </c>
      <c r="EY122" s="959">
        <f t="shared" si="69"/>
        <v>1354.8720877590108</v>
      </c>
      <c r="EZ122" s="557"/>
      <c r="FA122" s="557"/>
      <c r="FB122" s="557"/>
      <c r="FC122" s="557"/>
      <c r="FD122" s="592"/>
      <c r="FE122" s="592"/>
      <c r="FF122" s="592"/>
      <c r="FG122" s="716"/>
      <c r="FH122" s="975"/>
      <c r="FI122" s="612"/>
      <c r="FJ122" s="616"/>
      <c r="FK122" s="553"/>
      <c r="FL122" s="114"/>
      <c r="FM122" s="7"/>
      <c r="FN122" s="145">
        <f t="shared" si="70"/>
        <v>6.5000000000000002E-2</v>
      </c>
      <c r="FO122" s="114"/>
      <c r="FP122" s="43">
        <f t="shared" si="76"/>
        <v>8.3592518426995017</v>
      </c>
      <c r="FQ122" s="146">
        <f t="shared" si="74"/>
        <v>6.1585094898136857E-2</v>
      </c>
      <c r="FR122" s="114"/>
      <c r="FS122" s="114"/>
      <c r="FT122" s="114"/>
      <c r="FU122" s="114"/>
      <c r="FV122" s="114"/>
      <c r="FW122" s="114"/>
      <c r="FX122" s="557"/>
      <c r="FY122" s="989"/>
      <c r="FZ122" s="550"/>
      <c r="GA122" s="550"/>
      <c r="GB122" s="550"/>
      <c r="GC122" s="554"/>
      <c r="GD122" s="554"/>
      <c r="GE122" s="554"/>
      <c r="GF122" s="554"/>
      <c r="GG122" s="554"/>
      <c r="GH122" s="554"/>
      <c r="GI122" s="554"/>
      <c r="GJ122" s="554"/>
      <c r="GK122" s="554"/>
      <c r="GL122" s="554"/>
      <c r="GM122" s="554"/>
      <c r="GN122" s="554"/>
      <c r="GO122" s="554"/>
      <c r="GP122" s="554"/>
      <c r="GQ122" s="554"/>
      <c r="GR122" s="554"/>
      <c r="GS122" s="554"/>
      <c r="GT122" s="554"/>
      <c r="GU122" s="554"/>
      <c r="GV122" s="554"/>
      <c r="GW122" s="554"/>
      <c r="GX122" s="554"/>
      <c r="GY122" s="554"/>
      <c r="GZ122" s="554"/>
      <c r="HA122" s="554"/>
      <c r="HB122" s="554"/>
      <c r="HC122" s="554"/>
      <c r="HD122" s="554"/>
      <c r="HE122" s="554"/>
      <c r="HF122" s="554"/>
      <c r="HG122" s="554"/>
      <c r="HH122" s="554"/>
      <c r="HI122" s="554"/>
      <c r="HJ122" s="554"/>
      <c r="HK122" s="554"/>
      <c r="HL122" s="554"/>
      <c r="HM122" s="554"/>
      <c r="HN122" s="554"/>
      <c r="HO122" s="554"/>
      <c r="HP122" s="554"/>
      <c r="HQ122" s="554"/>
      <c r="HR122" s="554"/>
      <c r="HS122" s="554"/>
      <c r="HT122" s="554"/>
      <c r="HU122" s="554"/>
      <c r="HV122" s="554"/>
      <c r="HW122" s="554"/>
    </row>
    <row r="123" spans="1:231" x14ac:dyDescent="0.3">
      <c r="A123" s="7">
        <v>51</v>
      </c>
      <c r="B123" s="7">
        <f>COUNTIFS($D$3:D123,D123,$F$3:F123,F123)</f>
        <v>1</v>
      </c>
      <c r="C123" s="14">
        <v>12350</v>
      </c>
      <c r="D123" s="328" t="s">
        <v>1462</v>
      </c>
      <c r="E123" s="17" t="s">
        <v>1463</v>
      </c>
      <c r="F123" s="17">
        <v>1259130180</v>
      </c>
      <c r="G123" s="11">
        <f t="shared" si="85"/>
        <v>8</v>
      </c>
      <c r="H123" s="17" t="s">
        <v>1464</v>
      </c>
      <c r="I123" s="469" t="s">
        <v>1465</v>
      </c>
      <c r="J123" s="380" t="s">
        <v>433</v>
      </c>
      <c r="K123" s="17" t="s">
        <v>36</v>
      </c>
      <c r="L123" s="11">
        <v>7.0000000000000007E-2</v>
      </c>
      <c r="M123" s="17" t="s">
        <v>37</v>
      </c>
      <c r="N123" s="17" t="s">
        <v>435</v>
      </c>
      <c r="O123" s="11"/>
      <c r="P123" s="11" t="s">
        <v>447</v>
      </c>
      <c r="Q123" s="381"/>
      <c r="R123" s="381"/>
      <c r="S123" s="17"/>
      <c r="T123" s="649"/>
      <c r="U123" s="649"/>
      <c r="V123" s="899" t="s">
        <v>1466</v>
      </c>
      <c r="W123" s="900"/>
      <c r="X123" s="899"/>
      <c r="Y123" s="901"/>
      <c r="Z123" s="596"/>
      <c r="AA123" s="550" t="s">
        <v>443</v>
      </c>
      <c r="AB123" s="11"/>
      <c r="AC123" s="556" t="s">
        <v>427</v>
      </c>
      <c r="AD123" s="556" t="s">
        <v>427</v>
      </c>
      <c r="AE123" s="554" t="s">
        <v>447</v>
      </c>
      <c r="AF123" s="554" t="s">
        <v>447</v>
      </c>
      <c r="AG123" s="554" t="s">
        <v>128</v>
      </c>
      <c r="AH123" s="556" t="s">
        <v>427</v>
      </c>
      <c r="AK123" s="37"/>
      <c r="AL123" s="7"/>
      <c r="AN123" s="7"/>
      <c r="AO123" s="934">
        <v>63.9</v>
      </c>
      <c r="AP123" s="39">
        <v>34.799999999999997</v>
      </c>
      <c r="AQ123" s="40">
        <v>0.54</v>
      </c>
      <c r="AR123" s="41">
        <f t="shared" si="77"/>
        <v>99.24</v>
      </c>
      <c r="AS123" s="42">
        <f t="shared" si="78"/>
        <v>1.8362068965517242</v>
      </c>
      <c r="AT123" s="43">
        <f t="shared" si="79"/>
        <v>0.99155172413793113</v>
      </c>
      <c r="AU123" s="44">
        <f t="shared" si="80"/>
        <v>1.8081494057724958</v>
      </c>
      <c r="AV123" s="45">
        <v>58.851899999999993</v>
      </c>
      <c r="AW123" s="45">
        <f t="shared" si="81"/>
        <v>92.1</v>
      </c>
      <c r="AX123" s="46">
        <v>1.8531</v>
      </c>
      <c r="AY123" s="45">
        <v>2.9</v>
      </c>
      <c r="AZ123" s="7" t="s">
        <v>121</v>
      </c>
      <c r="BA123" s="235">
        <v>7.62</v>
      </c>
      <c r="BB123" s="48" t="s">
        <v>121</v>
      </c>
      <c r="BC123" s="80">
        <v>3.1E-2</v>
      </c>
      <c r="BD123" s="80"/>
      <c r="BE123" s="45"/>
      <c r="BF123" s="45"/>
      <c r="BG123" s="45"/>
      <c r="BH123" s="45"/>
      <c r="BI123" s="194">
        <v>0</v>
      </c>
      <c r="BJ123" s="45">
        <v>24.8</v>
      </c>
      <c r="BK123" s="7">
        <v>75.2</v>
      </c>
      <c r="BL123" s="78">
        <f t="shared" si="86"/>
        <v>0.32978723404255317</v>
      </c>
      <c r="BM123" s="79">
        <v>2.41</v>
      </c>
      <c r="BN123" s="80">
        <f t="shared" si="64"/>
        <v>3.7715179968701098</v>
      </c>
      <c r="BO123" s="7" t="s">
        <v>121</v>
      </c>
      <c r="BP123" s="7">
        <v>20.8</v>
      </c>
      <c r="BQ123" s="48">
        <v>13.2</v>
      </c>
      <c r="BR123" s="81"/>
      <c r="BS123" s="80">
        <f t="shared" si="83"/>
        <v>78.400000000000006</v>
      </c>
      <c r="BT123" s="49">
        <v>90.8</v>
      </c>
      <c r="BU123" s="49">
        <v>9080</v>
      </c>
      <c r="BV123" s="80">
        <f t="shared" si="65"/>
        <v>9.2000000000000028</v>
      </c>
      <c r="BW123" s="561">
        <f t="shared" si="87"/>
        <v>34.277999999999999</v>
      </c>
      <c r="BX123" s="49">
        <v>61.9</v>
      </c>
      <c r="BY123" s="84">
        <f t="shared" si="66"/>
        <v>21.5412</v>
      </c>
      <c r="BZ123" s="49">
        <v>16.5</v>
      </c>
      <c r="CA123" s="84">
        <f t="shared" si="67"/>
        <v>5.7419999999999991</v>
      </c>
      <c r="CB123" s="49">
        <v>20.100000000000001</v>
      </c>
      <c r="CC123" s="84">
        <f t="shared" si="68"/>
        <v>6.9948000000000006</v>
      </c>
      <c r="CD123" s="84">
        <v>1.7999999999999999E-2</v>
      </c>
      <c r="CE123" s="82" t="s">
        <v>121</v>
      </c>
      <c r="CF123" s="82" t="s">
        <v>121</v>
      </c>
      <c r="CG123" s="82" t="s">
        <v>121</v>
      </c>
      <c r="CH123" s="82" t="s">
        <v>121</v>
      </c>
      <c r="CI123" s="82" t="s">
        <v>121</v>
      </c>
      <c r="CJ123" s="82" t="s">
        <v>121</v>
      </c>
      <c r="CK123" s="82" t="s">
        <v>121</v>
      </c>
      <c r="CL123" s="45">
        <f t="shared" si="82"/>
        <v>3.7515151515151515</v>
      </c>
      <c r="CM123" s="7"/>
      <c r="CN123" s="7"/>
      <c r="CO123" s="618"/>
      <c r="CP123" s="13"/>
      <c r="CQ123" s="13"/>
      <c r="CR123" s="13"/>
      <c r="CS123" s="13"/>
      <c r="CT123" s="13"/>
      <c r="CU123" s="13"/>
      <c r="CV123" s="634"/>
      <c r="CW123" s="36"/>
      <c r="CX123" s="7"/>
      <c r="CY123" s="7"/>
      <c r="CZ123" s="7"/>
      <c r="DA123" s="7"/>
      <c r="DB123" s="111" t="s">
        <v>18</v>
      </c>
      <c r="DC123" s="201"/>
      <c r="DD123" s="122" t="s">
        <v>1467</v>
      </c>
      <c r="DE123" s="11"/>
      <c r="DF123" s="11"/>
      <c r="DG123" s="11"/>
      <c r="DH123" s="11"/>
      <c r="DI123" s="10" t="s">
        <v>294</v>
      </c>
      <c r="DJ123" t="s">
        <v>128</v>
      </c>
      <c r="DK123" s="9">
        <v>2</v>
      </c>
      <c r="DL123" s="7"/>
      <c r="DM123" s="7"/>
      <c r="DN123" s="7"/>
      <c r="DO123" s="7"/>
      <c r="DP123" s="7"/>
      <c r="DQ123" s="7"/>
      <c r="DR123" s="11">
        <v>2.1</v>
      </c>
      <c r="DS123" s="11" t="s">
        <v>38</v>
      </c>
      <c r="DT123" s="11" t="s">
        <v>38</v>
      </c>
      <c r="DU123" s="11" t="s">
        <v>38</v>
      </c>
      <c r="DV123" s="11" t="s">
        <v>38</v>
      </c>
      <c r="DW123" s="11" t="s">
        <v>38</v>
      </c>
      <c r="DX123" s="11" t="s">
        <v>38</v>
      </c>
      <c r="DY123" s="11" t="s">
        <v>38</v>
      </c>
      <c r="DZ123" s="11" t="s">
        <v>38</v>
      </c>
      <c r="EA123" s="11">
        <v>0</v>
      </c>
      <c r="EB123" s="7" t="s">
        <v>451</v>
      </c>
      <c r="EC123" s="114"/>
      <c r="ED123" s="114"/>
      <c r="EE123" s="114"/>
      <c r="EF123" s="114"/>
      <c r="EG123" s="7">
        <v>1</v>
      </c>
      <c r="EH123" s="114"/>
      <c r="EI123" s="114"/>
      <c r="EJ123" s="114"/>
      <c r="EK123" s="114"/>
      <c r="EL123" s="114"/>
      <c r="EM123" s="114"/>
      <c r="EN123" s="114"/>
      <c r="EO123" s="114"/>
      <c r="EP123" s="557"/>
      <c r="EQ123" s="114"/>
      <c r="ER123" s="485">
        <v>12350</v>
      </c>
      <c r="ES123" s="954">
        <v>70</v>
      </c>
      <c r="ET123" s="954"/>
      <c r="EU123" s="954"/>
      <c r="EV123" s="954"/>
      <c r="EW123" s="954"/>
      <c r="EX123" s="1016">
        <v>1740</v>
      </c>
      <c r="EY123" s="1019">
        <v>122</v>
      </c>
      <c r="EZ123" s="557"/>
      <c r="FA123" s="557"/>
      <c r="FB123" s="557"/>
      <c r="FC123" s="557"/>
      <c r="FD123" s="592"/>
      <c r="FE123" s="592"/>
      <c r="FF123" s="592"/>
      <c r="FG123" s="716"/>
      <c r="FH123" s="975"/>
      <c r="FI123" s="612"/>
      <c r="FJ123" s="616"/>
      <c r="FK123" s="553"/>
      <c r="FL123" s="114"/>
      <c r="FM123" s="7"/>
      <c r="FN123" s="145"/>
      <c r="FO123" s="114"/>
      <c r="FP123" s="43">
        <v>19.2</v>
      </c>
      <c r="FQ123" s="902">
        <f t="shared" si="74"/>
        <v>1.74</v>
      </c>
      <c r="FR123" s="114"/>
      <c r="FS123" s="114"/>
      <c r="FT123" s="114"/>
      <c r="FU123" s="114"/>
      <c r="FV123" s="114"/>
      <c r="FW123" s="114"/>
      <c r="FX123" s="557"/>
      <c r="FY123" s="989"/>
      <c r="FZ123" s="550"/>
      <c r="GA123" s="550"/>
      <c r="GB123" s="550"/>
      <c r="GC123" s="554"/>
      <c r="GD123" s="554"/>
      <c r="GE123" s="554"/>
      <c r="GF123" s="554"/>
      <c r="GG123" s="554"/>
      <c r="GH123" s="554"/>
      <c r="GI123" s="554"/>
      <c r="GJ123" s="554"/>
      <c r="GK123" s="554"/>
      <c r="GL123" s="554"/>
      <c r="GM123" s="554"/>
      <c r="GN123" s="554"/>
      <c r="GO123" s="554"/>
      <c r="GP123" s="554"/>
      <c r="GQ123" s="554"/>
      <c r="GR123" s="554"/>
      <c r="GS123" s="554"/>
      <c r="GT123" s="554"/>
      <c r="GU123" s="554"/>
      <c r="GV123" s="554"/>
      <c r="GW123" s="554"/>
      <c r="GX123" s="554"/>
      <c r="GY123" s="554"/>
      <c r="GZ123" s="554"/>
      <c r="HA123" s="554"/>
      <c r="HB123" s="554"/>
      <c r="HC123" s="554"/>
      <c r="HD123" s="554"/>
      <c r="HE123" s="554"/>
      <c r="HF123" s="554"/>
      <c r="HG123" s="554"/>
      <c r="HH123" s="554"/>
      <c r="HI123" s="554"/>
      <c r="HJ123" s="554"/>
      <c r="HK123" s="554"/>
      <c r="HL123" s="554"/>
      <c r="HM123" s="554"/>
      <c r="HN123" s="554"/>
      <c r="HO123" s="554"/>
      <c r="HP123" s="554"/>
      <c r="HQ123" s="554"/>
      <c r="HR123" s="554"/>
      <c r="HS123" s="554"/>
      <c r="HT123" s="554"/>
      <c r="HU123" s="554"/>
      <c r="HV123" s="554"/>
      <c r="HW123" s="554"/>
    </row>
    <row r="124" spans="1:231" x14ac:dyDescent="0.3">
      <c r="A124" s="7">
        <v>56</v>
      </c>
      <c r="B124" s="7">
        <f>COUNTIFS($D$3:D124,D124,$F$3:F124,F124)</f>
        <v>1</v>
      </c>
      <c r="C124" s="14">
        <v>12369</v>
      </c>
      <c r="D124" s="328" t="s">
        <v>620</v>
      </c>
      <c r="E124" s="17" t="s">
        <v>621</v>
      </c>
      <c r="F124" s="17">
        <v>1558130002</v>
      </c>
      <c r="G124" s="11">
        <f t="shared" si="85"/>
        <v>5</v>
      </c>
      <c r="H124" s="17" t="s">
        <v>622</v>
      </c>
      <c r="I124" s="469" t="s">
        <v>469</v>
      </c>
      <c r="J124" s="849" t="s">
        <v>433</v>
      </c>
      <c r="K124" s="17" t="s">
        <v>36</v>
      </c>
      <c r="L124" s="11">
        <v>2</v>
      </c>
      <c r="M124" s="565">
        <v>10</v>
      </c>
      <c r="N124" s="565" t="s">
        <v>38</v>
      </c>
      <c r="O124" s="550"/>
      <c r="P124" s="11" t="s">
        <v>623</v>
      </c>
      <c r="Q124" s="381"/>
      <c r="R124" s="381"/>
      <c r="S124" s="17"/>
      <c r="T124" s="649"/>
      <c r="U124" s="649"/>
      <c r="V124" s="650" t="s">
        <v>499</v>
      </c>
      <c r="W124" s="651"/>
      <c r="X124" s="650"/>
      <c r="Y124" s="777"/>
      <c r="Z124" s="596"/>
      <c r="AA124" s="550" t="s">
        <v>691</v>
      </c>
      <c r="AB124" s="11"/>
      <c r="AC124" s="556">
        <v>15298</v>
      </c>
      <c r="AD124" s="556">
        <v>30000</v>
      </c>
      <c r="AE124" s="554"/>
      <c r="AF124" s="554"/>
      <c r="AG124" s="554" t="s">
        <v>444</v>
      </c>
      <c r="AH124" s="556">
        <v>400</v>
      </c>
      <c r="AK124" s="37"/>
      <c r="AL124" s="7"/>
      <c r="AN124" s="7"/>
      <c r="AO124" s="934">
        <v>81.900000000000006</v>
      </c>
      <c r="AP124" s="39">
        <v>5.3</v>
      </c>
      <c r="AQ124" s="40">
        <v>11.5</v>
      </c>
      <c r="AR124" s="41">
        <f t="shared" si="77"/>
        <v>98.7</v>
      </c>
      <c r="AS124" s="42">
        <f t="shared" si="78"/>
        <v>15.452830188679247</v>
      </c>
      <c r="AT124" s="43">
        <f t="shared" si="79"/>
        <v>177.70754716981133</v>
      </c>
      <c r="AU124" s="44">
        <f t="shared" si="80"/>
        <v>4.875</v>
      </c>
      <c r="AV124" s="45">
        <v>72.415980000000005</v>
      </c>
      <c r="AW124" s="45">
        <f t="shared" si="81"/>
        <v>88.42</v>
      </c>
      <c r="AX124" s="46">
        <v>5.3890200000000004</v>
      </c>
      <c r="AY124" s="45">
        <v>6.58</v>
      </c>
      <c r="AZ124" s="7" t="s">
        <v>121</v>
      </c>
      <c r="BA124" s="235">
        <v>12.2</v>
      </c>
      <c r="BB124" s="48" t="s">
        <v>121</v>
      </c>
      <c r="BC124" s="80">
        <v>1.23</v>
      </c>
      <c r="BD124" s="80"/>
      <c r="BE124" s="45"/>
      <c r="BF124" s="45"/>
      <c r="BG124" s="45"/>
      <c r="BH124" s="45"/>
      <c r="BI124" s="194">
        <v>3.94</v>
      </c>
      <c r="BJ124" s="45">
        <v>44.2</v>
      </c>
      <c r="BK124" s="7">
        <v>55.8</v>
      </c>
      <c r="BL124" s="195">
        <f t="shared" si="86"/>
        <v>0.79211469534050183</v>
      </c>
      <c r="BM124" s="79">
        <v>2.2000000000000002</v>
      </c>
      <c r="BN124" s="80">
        <f t="shared" si="64"/>
        <v>2.6862026862026864</v>
      </c>
      <c r="BO124" s="7" t="s">
        <v>121</v>
      </c>
      <c r="BP124" s="7">
        <v>45.4</v>
      </c>
      <c r="BQ124" s="48">
        <v>47.7</v>
      </c>
      <c r="BR124" s="81"/>
      <c r="BS124" s="80">
        <f t="shared" si="83"/>
        <v>73.81</v>
      </c>
      <c r="BT124" s="49">
        <v>24</v>
      </c>
      <c r="BU124" s="49">
        <v>8337</v>
      </c>
      <c r="BV124" s="80">
        <f t="shared" si="65"/>
        <v>76</v>
      </c>
      <c r="BW124" s="561">
        <f t="shared" si="87"/>
        <v>5.2157300000000006</v>
      </c>
      <c r="BX124" s="49">
        <v>8.41</v>
      </c>
      <c r="BY124" s="84">
        <f t="shared" si="66"/>
        <v>0.44573000000000002</v>
      </c>
      <c r="BZ124" s="49">
        <v>65.400000000000006</v>
      </c>
      <c r="CA124" s="84">
        <f t="shared" si="67"/>
        <v>3.4662000000000002</v>
      </c>
      <c r="CB124" s="49">
        <v>24.6</v>
      </c>
      <c r="CC124" s="84">
        <f t="shared" si="68"/>
        <v>1.3037999999999998</v>
      </c>
      <c r="CD124" s="84">
        <v>0.64</v>
      </c>
      <c r="CE124" s="82">
        <v>100</v>
      </c>
      <c r="CF124" s="82">
        <v>7225</v>
      </c>
      <c r="CG124" s="82">
        <v>100</v>
      </c>
      <c r="CH124" s="82">
        <v>5510</v>
      </c>
      <c r="CI124" s="82">
        <v>96.7</v>
      </c>
      <c r="CJ124" s="82">
        <v>99</v>
      </c>
      <c r="CK124" s="82">
        <v>5200</v>
      </c>
      <c r="CL124" s="45">
        <f t="shared" si="82"/>
        <v>0.12859327217125383</v>
      </c>
      <c r="CM124" s="7"/>
      <c r="CN124" s="7"/>
      <c r="CO124" s="618"/>
      <c r="CP124" s="13"/>
      <c r="CQ124" s="13"/>
      <c r="CR124" s="13"/>
      <c r="CS124" s="13"/>
      <c r="CT124" s="13"/>
      <c r="CU124" s="13"/>
      <c r="CV124" s="634"/>
      <c r="CW124" s="36"/>
      <c r="CX124" s="7"/>
      <c r="CY124" s="7"/>
      <c r="CZ124" s="121">
        <v>7</v>
      </c>
      <c r="DA124" s="7"/>
      <c r="DB124" s="111" t="s">
        <v>18</v>
      </c>
      <c r="DC124" s="201"/>
      <c r="DD124" s="122" t="s">
        <v>702</v>
      </c>
      <c r="DE124" s="11"/>
      <c r="DF124" s="11"/>
      <c r="DG124" s="11"/>
      <c r="DH124" s="11"/>
      <c r="DI124" s="10" t="s">
        <v>294</v>
      </c>
      <c r="DJ124" t="s">
        <v>444</v>
      </c>
      <c r="DK124" s="9">
        <v>2</v>
      </c>
      <c r="DL124" s="7"/>
      <c r="DM124" s="7"/>
      <c r="DN124" s="7"/>
      <c r="DO124" s="7"/>
      <c r="DP124" s="7"/>
      <c r="DQ124" s="7"/>
      <c r="DR124" s="11">
        <v>0.7</v>
      </c>
      <c r="DS124" s="11" t="s">
        <v>38</v>
      </c>
      <c r="DT124" s="11" t="s">
        <v>38</v>
      </c>
      <c r="DU124" s="11" t="s">
        <v>38</v>
      </c>
      <c r="DV124" s="11" t="s">
        <v>38</v>
      </c>
      <c r="DW124" s="11" t="s">
        <v>38</v>
      </c>
      <c r="DX124" s="11" t="s">
        <v>38</v>
      </c>
      <c r="DY124" s="11" t="s">
        <v>38</v>
      </c>
      <c r="DZ124" s="11" t="s">
        <v>38</v>
      </c>
      <c r="EA124" s="11">
        <v>0</v>
      </c>
      <c r="EB124" s="7" t="s">
        <v>451</v>
      </c>
      <c r="EC124" s="114"/>
      <c r="ED124" s="114"/>
      <c r="EE124" s="114"/>
      <c r="EF124" s="114"/>
      <c r="EG124" s="114"/>
      <c r="EH124" s="114"/>
      <c r="EI124" s="114"/>
      <c r="EJ124" s="114"/>
      <c r="EK124" s="114"/>
      <c r="EL124" s="114"/>
      <c r="EM124" s="114"/>
      <c r="EN124" s="114"/>
      <c r="EO124" s="114"/>
      <c r="EP124" s="557"/>
      <c r="EQ124" s="114"/>
      <c r="ER124" s="485">
        <v>12369</v>
      </c>
      <c r="ES124" s="954">
        <v>75</v>
      </c>
      <c r="ET124" s="954">
        <v>338591</v>
      </c>
      <c r="EU124" s="954">
        <v>4000</v>
      </c>
      <c r="EV124" s="954">
        <v>40560</v>
      </c>
      <c r="EW124" s="954">
        <v>113108</v>
      </c>
      <c r="EX124" s="715">
        <f t="shared" ref="EX124:EX132" si="88">EW124/EU124*EV124/ES124</f>
        <v>15292.201600000002</v>
      </c>
      <c r="EY124" s="959">
        <f t="shared" ref="EY124:EY132" si="89">L124*EX124</f>
        <v>30584.403200000004</v>
      </c>
      <c r="EZ124" s="557"/>
      <c r="FA124" s="557"/>
      <c r="FB124" s="557"/>
      <c r="FC124" s="557"/>
      <c r="FD124" s="592"/>
      <c r="FE124" s="592"/>
      <c r="FF124" s="592"/>
      <c r="FG124" s="716"/>
      <c r="FH124" s="975"/>
      <c r="FI124" s="612"/>
      <c r="FJ124" s="616"/>
      <c r="FK124" s="553"/>
      <c r="FL124" s="114"/>
      <c r="FM124" s="7"/>
      <c r="FN124" s="145">
        <f t="shared" ref="FN124:FN132" si="90">AC124/1000</f>
        <v>15.298</v>
      </c>
      <c r="FO124" s="114"/>
      <c r="FP124" s="43">
        <f t="shared" ref="FP124:FP132" si="91">EW124*100/ET124</f>
        <v>33.405495125387269</v>
      </c>
      <c r="FQ124" s="146">
        <f t="shared" si="74"/>
        <v>15.292201600000002</v>
      </c>
      <c r="FR124" s="114"/>
      <c r="FS124" s="114"/>
      <c r="FT124" s="114"/>
      <c r="FU124" s="114"/>
      <c r="FV124" s="114"/>
      <c r="FW124" s="114"/>
      <c r="FX124" s="557"/>
      <c r="FY124" s="989"/>
      <c r="FZ124" s="550"/>
      <c r="GA124" s="11"/>
      <c r="GB124" s="550"/>
      <c r="GC124" s="554"/>
      <c r="GD124" s="554"/>
      <c r="GE124" s="554"/>
      <c r="GF124" s="554"/>
      <c r="GG124" s="554"/>
      <c r="GH124" s="554"/>
      <c r="GI124" s="554"/>
      <c r="GJ124" s="554"/>
      <c r="GK124" s="554"/>
      <c r="GL124" s="554"/>
      <c r="GM124" s="554"/>
      <c r="GN124" s="554"/>
      <c r="GO124" s="554"/>
      <c r="GP124" s="554"/>
      <c r="GQ124" s="554"/>
      <c r="GR124" s="554"/>
      <c r="GS124" s="554"/>
      <c r="GT124" s="554"/>
      <c r="GU124" s="554"/>
      <c r="GV124" s="554"/>
      <c r="GW124" s="554"/>
      <c r="GX124" s="554"/>
      <c r="GY124" s="554"/>
      <c r="GZ124" s="554"/>
      <c r="HA124" s="554"/>
      <c r="HB124" s="554"/>
      <c r="HC124" s="554"/>
      <c r="HD124" s="554"/>
      <c r="HE124" s="554"/>
      <c r="HF124" s="554"/>
      <c r="HG124" s="554"/>
      <c r="HH124" s="554"/>
      <c r="HI124" s="554"/>
      <c r="HJ124" s="554"/>
      <c r="HK124" s="554"/>
      <c r="HL124" s="554"/>
      <c r="HM124" s="554"/>
      <c r="HN124" s="554"/>
      <c r="HO124" s="554"/>
      <c r="HP124" s="554"/>
      <c r="HQ124" s="554"/>
      <c r="HR124" s="554"/>
      <c r="HS124" s="554"/>
      <c r="HT124" s="554"/>
      <c r="HU124" s="554"/>
      <c r="HV124" s="554"/>
      <c r="HW124" s="554"/>
    </row>
    <row r="125" spans="1:231" x14ac:dyDescent="0.3">
      <c r="A125" s="7">
        <v>57</v>
      </c>
      <c r="B125" s="7">
        <f>COUNTIFS($D$3:D125,D125,$F$3:F125,F125)</f>
        <v>2</v>
      </c>
      <c r="C125" s="14">
        <v>12375</v>
      </c>
      <c r="D125" s="328" t="s">
        <v>563</v>
      </c>
      <c r="E125" s="17" t="s">
        <v>564</v>
      </c>
      <c r="F125" s="17">
        <v>6504182707</v>
      </c>
      <c r="G125" s="11">
        <f t="shared" si="85"/>
        <v>55</v>
      </c>
      <c r="H125" s="17" t="s">
        <v>1414</v>
      </c>
      <c r="I125" s="469" t="s">
        <v>567</v>
      </c>
      <c r="J125" s="380" t="s">
        <v>35</v>
      </c>
      <c r="K125" s="17" t="s">
        <v>36</v>
      </c>
      <c r="L125" s="11">
        <v>42</v>
      </c>
      <c r="M125" s="17">
        <v>2</v>
      </c>
      <c r="N125" s="17" t="s">
        <v>38</v>
      </c>
      <c r="O125" s="11"/>
      <c r="P125" s="11" t="s">
        <v>759</v>
      </c>
      <c r="Q125" s="381"/>
      <c r="R125" s="381"/>
      <c r="S125" s="17"/>
      <c r="T125" s="649" t="s">
        <v>770</v>
      </c>
      <c r="U125" s="649"/>
      <c r="V125" s="650" t="s">
        <v>499</v>
      </c>
      <c r="W125" s="651"/>
      <c r="X125" s="650"/>
      <c r="Y125" s="777"/>
      <c r="Z125" s="596"/>
      <c r="AA125" s="550" t="s">
        <v>443</v>
      </c>
      <c r="AB125" s="11"/>
      <c r="AC125" s="556">
        <v>299</v>
      </c>
      <c r="AD125" s="556">
        <v>12500</v>
      </c>
      <c r="AE125" s="554"/>
      <c r="AF125" s="554"/>
      <c r="AG125" s="554" t="s">
        <v>128</v>
      </c>
      <c r="AH125" s="556">
        <v>1000</v>
      </c>
      <c r="AK125" s="37"/>
      <c r="AL125" s="7"/>
      <c r="AN125" s="7"/>
      <c r="AO125" s="934">
        <v>66.7</v>
      </c>
      <c r="AP125" s="39">
        <v>30.3</v>
      </c>
      <c r="AQ125" s="40">
        <v>1.49</v>
      </c>
      <c r="AR125" s="41">
        <f t="shared" si="77"/>
        <v>98.49</v>
      </c>
      <c r="AS125" s="42">
        <f t="shared" si="78"/>
        <v>2.2013201320132012</v>
      </c>
      <c r="AT125" s="43">
        <f t="shared" si="79"/>
        <v>3.2799669966996698</v>
      </c>
      <c r="AU125" s="44">
        <f t="shared" si="80"/>
        <v>2.0981440704624097</v>
      </c>
      <c r="AV125" s="45">
        <v>61.804220000000008</v>
      </c>
      <c r="AW125" s="45">
        <f t="shared" si="81"/>
        <v>92.66</v>
      </c>
      <c r="AX125" s="46">
        <v>1.5607800000000001</v>
      </c>
      <c r="AY125" s="45">
        <v>2.34</v>
      </c>
      <c r="AZ125" s="7" t="s">
        <v>121</v>
      </c>
      <c r="BA125" s="235">
        <v>30.1</v>
      </c>
      <c r="BB125" s="48" t="s">
        <v>121</v>
      </c>
      <c r="BC125" s="80">
        <v>5.0999999999999997E-2</v>
      </c>
      <c r="BD125" s="80"/>
      <c r="BE125" s="45"/>
      <c r="BF125" s="45"/>
      <c r="BG125" s="45"/>
      <c r="BH125" s="45"/>
      <c r="BI125" s="194">
        <v>0.74</v>
      </c>
      <c r="BJ125" s="45">
        <v>53.4</v>
      </c>
      <c r="BK125" s="7">
        <v>45.9</v>
      </c>
      <c r="BL125" s="195">
        <f t="shared" si="86"/>
        <v>1.1633986928104576</v>
      </c>
      <c r="BM125" s="79">
        <v>0.62</v>
      </c>
      <c r="BN125" s="80">
        <f t="shared" si="64"/>
        <v>0.92953523238380809</v>
      </c>
      <c r="BO125" s="7" t="s">
        <v>121</v>
      </c>
      <c r="BP125" s="7">
        <v>21.3</v>
      </c>
      <c r="BQ125" s="48">
        <v>47.4</v>
      </c>
      <c r="BR125" s="81"/>
      <c r="BS125" s="80">
        <f t="shared" si="83"/>
        <v>47.3</v>
      </c>
      <c r="BT125" s="49">
        <v>79.8</v>
      </c>
      <c r="BU125" s="49">
        <v>8701</v>
      </c>
      <c r="BV125" s="80">
        <f t="shared" si="65"/>
        <v>20.200000000000003</v>
      </c>
      <c r="BW125" s="80">
        <f t="shared" si="87"/>
        <v>29.815200000000001</v>
      </c>
      <c r="BX125" s="49">
        <v>20.399999999999999</v>
      </c>
      <c r="BY125" s="84">
        <f t="shared" si="66"/>
        <v>6.1812000000000005</v>
      </c>
      <c r="BZ125" s="49">
        <v>26.9</v>
      </c>
      <c r="CA125" s="84">
        <f t="shared" si="67"/>
        <v>8.1506999999999987</v>
      </c>
      <c r="CB125" s="49">
        <v>51.1</v>
      </c>
      <c r="CC125" s="84">
        <f t="shared" si="68"/>
        <v>15.483300000000002</v>
      </c>
      <c r="CD125" s="84">
        <v>0.79</v>
      </c>
      <c r="CE125" s="82">
        <v>99.3</v>
      </c>
      <c r="CF125" s="82">
        <v>5715</v>
      </c>
      <c r="CG125" s="82">
        <v>96.2</v>
      </c>
      <c r="CH125" s="82">
        <v>4266</v>
      </c>
      <c r="CI125" s="82">
        <v>80</v>
      </c>
      <c r="CJ125" s="82">
        <v>88.5</v>
      </c>
      <c r="CK125" s="82">
        <v>3033</v>
      </c>
      <c r="CL125" s="45">
        <f t="shared" si="82"/>
        <v>0.75836431226765799</v>
      </c>
      <c r="CM125" s="7"/>
      <c r="CN125" s="7"/>
      <c r="CO125" s="618"/>
      <c r="CP125" s="13"/>
      <c r="CQ125" s="13"/>
      <c r="CR125" s="13"/>
      <c r="CS125" s="13"/>
      <c r="CT125" s="13"/>
      <c r="CU125" s="13"/>
      <c r="CV125" s="634"/>
      <c r="CW125" s="36"/>
      <c r="CX125" s="7"/>
      <c r="CY125" s="7"/>
      <c r="CZ125" s="7"/>
      <c r="DA125" s="7"/>
      <c r="DB125" s="111" t="s">
        <v>295</v>
      </c>
      <c r="DC125" s="201"/>
      <c r="DD125" s="122" t="s">
        <v>1415</v>
      </c>
      <c r="DE125" s="11"/>
      <c r="DF125" s="11"/>
      <c r="DG125" s="11"/>
      <c r="DH125" s="11"/>
      <c r="DI125" s="10" t="s">
        <v>297</v>
      </c>
      <c r="DJ125" t="s">
        <v>128</v>
      </c>
      <c r="DK125" s="9">
        <v>2</v>
      </c>
      <c r="DL125" s="7"/>
      <c r="DM125" s="7"/>
      <c r="DN125" s="7"/>
      <c r="DO125" s="7"/>
      <c r="DP125" s="7"/>
      <c r="DQ125" s="7"/>
      <c r="DR125" s="11" t="s">
        <v>38</v>
      </c>
      <c r="DS125" s="11" t="s">
        <v>38</v>
      </c>
      <c r="DT125" s="11">
        <v>394</v>
      </c>
      <c r="DU125" s="11">
        <v>9.1</v>
      </c>
      <c r="DV125" s="11">
        <v>90.9</v>
      </c>
      <c r="DW125" s="11" t="s">
        <v>38</v>
      </c>
      <c r="DX125" s="11" t="s">
        <v>38</v>
      </c>
      <c r="DY125" s="11" t="s">
        <v>38</v>
      </c>
      <c r="DZ125" s="11" t="s">
        <v>38</v>
      </c>
      <c r="EA125" s="11">
        <v>0</v>
      </c>
      <c r="EB125" s="7" t="s">
        <v>451</v>
      </c>
      <c r="EC125" s="114"/>
      <c r="ED125" s="114"/>
      <c r="EE125" s="114"/>
      <c r="EF125" s="114"/>
      <c r="EG125" s="7">
        <v>3</v>
      </c>
      <c r="EH125" s="114"/>
      <c r="EI125" s="114"/>
      <c r="EJ125" s="114"/>
      <c r="EK125" s="114"/>
      <c r="EL125" s="114"/>
      <c r="EM125" s="114"/>
      <c r="EN125" s="114"/>
      <c r="EO125" s="114"/>
      <c r="EP125" s="557"/>
      <c r="EQ125" s="114"/>
      <c r="ER125" s="485">
        <v>12375</v>
      </c>
      <c r="ES125" s="954">
        <v>75</v>
      </c>
      <c r="ET125" s="954">
        <v>11395</v>
      </c>
      <c r="EU125" s="954">
        <v>4000</v>
      </c>
      <c r="EV125" s="954">
        <v>40560</v>
      </c>
      <c r="EW125" s="954">
        <v>2204</v>
      </c>
      <c r="EX125" s="715">
        <f t="shared" si="88"/>
        <v>297.98080000000004</v>
      </c>
      <c r="EY125" s="959">
        <f t="shared" si="89"/>
        <v>12515.193600000002</v>
      </c>
      <c r="EZ125" s="557"/>
      <c r="FA125" s="557"/>
      <c r="FB125" s="557"/>
      <c r="FC125" s="557"/>
      <c r="FD125" s="592"/>
      <c r="FE125" s="592"/>
      <c r="FF125" s="592"/>
      <c r="FG125" s="716"/>
      <c r="FH125" s="975"/>
      <c r="FI125" s="612"/>
      <c r="FJ125" s="616"/>
      <c r="FK125" s="553"/>
      <c r="FL125" s="557"/>
      <c r="FM125" s="7"/>
      <c r="FN125" s="145">
        <f t="shared" si="90"/>
        <v>0.29899999999999999</v>
      </c>
      <c r="FO125" s="114"/>
      <c r="FP125" s="43">
        <f t="shared" si="91"/>
        <v>19.341816586222027</v>
      </c>
      <c r="FQ125" s="146">
        <f t="shared" si="74"/>
        <v>0.29798080000000005</v>
      </c>
      <c r="FR125" s="114"/>
      <c r="FS125" s="114"/>
      <c r="FT125" s="114"/>
      <c r="FU125" s="114"/>
      <c r="FV125" s="114"/>
      <c r="FW125" s="114"/>
      <c r="FX125" s="557"/>
      <c r="FY125" s="989"/>
      <c r="FZ125" s="550"/>
      <c r="GA125" s="11"/>
      <c r="GB125" s="550"/>
      <c r="GC125" s="554"/>
      <c r="GD125" s="554"/>
      <c r="GE125" s="554"/>
      <c r="GF125" s="554"/>
      <c r="GG125" s="554"/>
      <c r="GH125" s="554"/>
      <c r="GI125" s="554"/>
      <c r="GJ125" s="554"/>
      <c r="GK125" s="554"/>
      <c r="GL125" s="554"/>
      <c r="GM125" s="554"/>
      <c r="GN125" s="554"/>
      <c r="GO125" s="554"/>
      <c r="GP125" s="554"/>
      <c r="GQ125" s="554"/>
      <c r="GR125" s="554"/>
      <c r="GS125" s="554"/>
      <c r="GT125" s="554"/>
      <c r="GU125" s="554"/>
      <c r="GV125" s="554"/>
      <c r="GW125" s="554"/>
      <c r="GX125" s="554"/>
      <c r="GY125" s="554"/>
      <c r="GZ125" s="554"/>
      <c r="HA125" s="554"/>
      <c r="HB125" s="554"/>
      <c r="HC125" s="554"/>
      <c r="HD125" s="554"/>
      <c r="HE125" s="554"/>
      <c r="HF125" s="554"/>
      <c r="HG125" s="554"/>
      <c r="HH125" s="554"/>
      <c r="HI125" s="554"/>
      <c r="HJ125" s="554"/>
      <c r="HK125" s="554"/>
      <c r="HL125" s="554"/>
      <c r="HM125" s="554"/>
      <c r="HN125" s="554"/>
      <c r="HO125" s="554"/>
      <c r="HP125" s="554"/>
      <c r="HQ125" s="554"/>
      <c r="HR125" s="554"/>
      <c r="HS125" s="554"/>
      <c r="HT125" s="554"/>
      <c r="HU125" s="554"/>
      <c r="HV125" s="554"/>
      <c r="HW125" s="554"/>
    </row>
    <row r="126" spans="1:231" x14ac:dyDescent="0.3">
      <c r="A126" s="7">
        <v>61</v>
      </c>
      <c r="B126" s="7">
        <f>COUNTIFS($D$3:D126,D126,$F$3:F126,F126)</f>
        <v>1</v>
      </c>
      <c r="C126" s="14">
        <v>12404</v>
      </c>
      <c r="D126" s="328" t="s">
        <v>905</v>
      </c>
      <c r="E126" s="17" t="s">
        <v>982</v>
      </c>
      <c r="F126" s="17">
        <v>5751041461</v>
      </c>
      <c r="G126" s="11">
        <f t="shared" si="85"/>
        <v>63</v>
      </c>
      <c r="H126" s="17" t="s">
        <v>1493</v>
      </c>
      <c r="I126" s="469" t="s">
        <v>1494</v>
      </c>
      <c r="J126" s="380" t="s">
        <v>35</v>
      </c>
      <c r="K126" s="17" t="s">
        <v>36</v>
      </c>
      <c r="L126" s="11">
        <v>15</v>
      </c>
      <c r="M126" s="17">
        <v>2</v>
      </c>
      <c r="N126" s="17" t="s">
        <v>475</v>
      </c>
      <c r="O126" s="11"/>
      <c r="P126" s="11" t="s">
        <v>759</v>
      </c>
      <c r="Q126" s="381"/>
      <c r="R126" s="381"/>
      <c r="S126" s="17"/>
      <c r="T126" s="649"/>
      <c r="U126" s="649"/>
      <c r="V126" s="650" t="s">
        <v>499</v>
      </c>
      <c r="W126" s="651"/>
      <c r="X126" s="650"/>
      <c r="Y126" s="777"/>
      <c r="Z126" s="893"/>
      <c r="AA126" s="48" t="s">
        <v>691</v>
      </c>
      <c r="AB126" s="11"/>
      <c r="AC126" s="785">
        <v>248</v>
      </c>
      <c r="AD126" s="785">
        <v>3700</v>
      </c>
      <c r="AE126" s="345"/>
      <c r="AF126" s="345"/>
      <c r="AG126" s="345" t="s">
        <v>743</v>
      </c>
      <c r="AH126" s="556">
        <v>250</v>
      </c>
      <c r="AK126" s="37"/>
      <c r="AL126" s="7"/>
      <c r="AN126" s="7"/>
      <c r="AO126" s="934">
        <v>62</v>
      </c>
      <c r="AP126" s="39">
        <v>20.8</v>
      </c>
      <c r="AQ126" s="40">
        <v>16.7</v>
      </c>
      <c r="AR126" s="41">
        <f t="shared" si="77"/>
        <v>99.5</v>
      </c>
      <c r="AS126" s="42">
        <f t="shared" si="78"/>
        <v>2.9807692307692308</v>
      </c>
      <c r="AT126" s="43">
        <f t="shared" si="79"/>
        <v>49.778846153846153</v>
      </c>
      <c r="AU126" s="44">
        <f t="shared" si="80"/>
        <v>1.6533333333333333</v>
      </c>
      <c r="AV126" s="45">
        <v>57.5608</v>
      </c>
      <c r="AW126" s="45">
        <f t="shared" si="81"/>
        <v>92.84</v>
      </c>
      <c r="AX126" s="46">
        <v>1.3392000000000002</v>
      </c>
      <c r="AY126" s="45">
        <v>2.16</v>
      </c>
      <c r="AZ126" s="7" t="s">
        <v>121</v>
      </c>
      <c r="BA126" s="235">
        <v>19.899999999999999</v>
      </c>
      <c r="BB126" s="48" t="s">
        <v>121</v>
      </c>
      <c r="BC126" s="80">
        <v>1.49</v>
      </c>
      <c r="BD126" s="80"/>
      <c r="BE126" s="45"/>
      <c r="BF126" s="45"/>
      <c r="BG126" s="45"/>
      <c r="BH126" s="45"/>
      <c r="BI126" s="194">
        <v>1.83</v>
      </c>
      <c r="BJ126" s="45">
        <v>50.6</v>
      </c>
      <c r="BK126" s="7">
        <v>49.4</v>
      </c>
      <c r="BL126" s="195">
        <f t="shared" si="86"/>
        <v>1.0242914979757085</v>
      </c>
      <c r="BM126" s="79">
        <v>4.3099999999999996</v>
      </c>
      <c r="BN126" s="80">
        <f t="shared" si="64"/>
        <v>6.9516129032258052</v>
      </c>
      <c r="BO126" s="7" t="s">
        <v>121</v>
      </c>
      <c r="BP126" s="7">
        <v>21.9</v>
      </c>
      <c r="BQ126" s="48">
        <v>18</v>
      </c>
      <c r="BR126" s="81"/>
      <c r="BS126" s="80">
        <f t="shared" si="83"/>
        <v>59.85</v>
      </c>
      <c r="BT126" s="49">
        <v>86.4</v>
      </c>
      <c r="BU126" s="49">
        <v>4266</v>
      </c>
      <c r="BV126" s="80">
        <f t="shared" si="65"/>
        <v>13.599999999999994</v>
      </c>
      <c r="BW126" s="561">
        <f t="shared" si="87"/>
        <v>20.6648</v>
      </c>
      <c r="BX126" s="49">
        <v>5.85</v>
      </c>
      <c r="BY126" s="84">
        <f t="shared" si="66"/>
        <v>1.2167999999999999</v>
      </c>
      <c r="BZ126" s="49">
        <v>54</v>
      </c>
      <c r="CA126" s="84">
        <f t="shared" si="67"/>
        <v>11.232000000000001</v>
      </c>
      <c r="CB126" s="49">
        <v>39.5</v>
      </c>
      <c r="CC126" s="84">
        <f t="shared" si="68"/>
        <v>8.2160000000000011</v>
      </c>
      <c r="CD126" s="84">
        <v>1.58</v>
      </c>
      <c r="CE126" s="82">
        <v>96.5</v>
      </c>
      <c r="CF126" s="82">
        <v>4731</v>
      </c>
      <c r="CG126" s="82">
        <v>97</v>
      </c>
      <c r="CH126" s="82">
        <v>3024</v>
      </c>
      <c r="CI126" s="82">
        <v>76.5</v>
      </c>
      <c r="CJ126" s="82">
        <v>87.4</v>
      </c>
      <c r="CK126" s="82">
        <v>2534</v>
      </c>
      <c r="CL126" s="45">
        <f t="shared" si="82"/>
        <v>0.10833333333333332</v>
      </c>
      <c r="CM126" s="7"/>
      <c r="CN126" s="7"/>
      <c r="CO126" s="618"/>
      <c r="CP126" s="13"/>
      <c r="CQ126" s="13"/>
      <c r="CR126" s="13"/>
      <c r="CS126" s="13"/>
      <c r="CT126" s="13"/>
      <c r="CU126" s="13"/>
      <c r="CV126" s="634"/>
      <c r="CW126" s="36"/>
      <c r="CX126" s="7"/>
      <c r="CY126" s="7"/>
      <c r="CZ126" s="7"/>
      <c r="DA126" s="7"/>
      <c r="DB126" s="111" t="s">
        <v>18</v>
      </c>
      <c r="DC126" s="201"/>
      <c r="DD126" s="122" t="s">
        <v>1431</v>
      </c>
      <c r="DE126" s="11"/>
      <c r="DF126" s="11"/>
      <c r="DG126" s="11"/>
      <c r="DH126" s="11"/>
      <c r="DI126" s="10" t="s">
        <v>294</v>
      </c>
      <c r="DJ126" t="s">
        <v>743</v>
      </c>
      <c r="DK126" s="9">
        <v>2</v>
      </c>
      <c r="DL126" s="7"/>
      <c r="DM126" s="7"/>
      <c r="DN126" s="7"/>
      <c r="DO126" s="7"/>
      <c r="DP126" s="7"/>
      <c r="DQ126" s="7"/>
      <c r="DR126" s="11" t="s">
        <v>38</v>
      </c>
      <c r="DS126" s="11" t="s">
        <v>38</v>
      </c>
      <c r="DT126" s="11">
        <v>507</v>
      </c>
      <c r="DU126" s="11">
        <v>35.299999999999997</v>
      </c>
      <c r="DV126" s="11">
        <v>64.7</v>
      </c>
      <c r="DW126" s="11" t="s">
        <v>38</v>
      </c>
      <c r="DX126" s="11" t="s">
        <v>38</v>
      </c>
      <c r="DY126" s="11" t="s">
        <v>38</v>
      </c>
      <c r="DZ126" s="11" t="s">
        <v>38</v>
      </c>
      <c r="EA126" s="11">
        <v>0</v>
      </c>
      <c r="EB126" s="7" t="s">
        <v>451</v>
      </c>
      <c r="EC126" s="114"/>
      <c r="ED126" s="114"/>
      <c r="EE126" s="114"/>
      <c r="EF126" s="114"/>
      <c r="EG126" s="114"/>
      <c r="EH126" s="114"/>
      <c r="EI126" s="114"/>
      <c r="EJ126" s="114"/>
      <c r="EK126" s="114"/>
      <c r="EL126" s="114"/>
      <c r="EM126" s="114"/>
      <c r="EN126" s="114"/>
      <c r="EO126" s="114"/>
      <c r="EP126" s="557"/>
      <c r="EQ126" s="114"/>
      <c r="ER126" s="485">
        <v>12404</v>
      </c>
      <c r="ES126" s="762">
        <v>75</v>
      </c>
      <c r="ET126" s="762">
        <v>38617</v>
      </c>
      <c r="EU126" s="762">
        <v>8000</v>
      </c>
      <c r="EV126" s="762">
        <v>40560</v>
      </c>
      <c r="EW126" s="954">
        <v>3357</v>
      </c>
      <c r="EX126" s="715">
        <f t="shared" si="88"/>
        <v>226.93320000000003</v>
      </c>
      <c r="EY126" s="959">
        <f t="shared" si="89"/>
        <v>3403.9980000000005</v>
      </c>
      <c r="EZ126" s="117"/>
      <c r="FA126" s="117"/>
      <c r="FB126" s="117"/>
      <c r="FC126" s="117"/>
      <c r="FD126" s="763"/>
      <c r="FE126" s="592"/>
      <c r="FF126" s="592"/>
      <c r="FG126" s="716"/>
      <c r="FH126" s="975"/>
      <c r="FI126" s="612"/>
      <c r="FJ126" s="616"/>
      <c r="FK126" s="783"/>
      <c r="FL126" s="114"/>
      <c r="FM126" s="7"/>
      <c r="FN126" s="145">
        <f t="shared" si="90"/>
        <v>0.248</v>
      </c>
      <c r="FO126" s="114"/>
      <c r="FP126" s="43">
        <f t="shared" si="91"/>
        <v>8.6930626408058629</v>
      </c>
      <c r="FQ126" s="146">
        <f t="shared" si="74"/>
        <v>0.22693320000000003</v>
      </c>
      <c r="FR126" s="114"/>
      <c r="FS126" s="114"/>
      <c r="FT126" s="114"/>
      <c r="FU126" s="114"/>
      <c r="FV126" s="114"/>
      <c r="FW126" s="114"/>
      <c r="FX126" s="557"/>
      <c r="FY126" s="989"/>
      <c r="FZ126" s="550"/>
      <c r="GA126" s="20"/>
      <c r="GB126" s="550"/>
      <c r="GC126" s="554"/>
      <c r="GD126" s="554"/>
      <c r="GE126" s="554"/>
      <c r="GF126" s="554"/>
      <c r="GG126" s="554"/>
      <c r="GH126" s="554"/>
      <c r="GI126" s="554"/>
      <c r="GJ126" s="554"/>
      <c r="GK126" s="554"/>
      <c r="GL126" s="554"/>
      <c r="GM126" s="554"/>
      <c r="GN126" s="554"/>
      <c r="GO126" s="554"/>
      <c r="GP126" s="554"/>
      <c r="GQ126" s="554"/>
      <c r="GR126" s="554"/>
      <c r="GS126" s="554"/>
      <c r="GT126" s="554"/>
      <c r="GU126" s="554"/>
      <c r="GV126" s="554"/>
      <c r="GW126" s="554"/>
      <c r="GX126" s="554"/>
      <c r="GY126" s="554"/>
      <c r="GZ126" s="554"/>
      <c r="HA126" s="554"/>
      <c r="HB126" s="554"/>
      <c r="HC126" s="554"/>
      <c r="HD126" s="554"/>
      <c r="HE126" s="554"/>
      <c r="HF126" s="554"/>
      <c r="HG126" s="554"/>
      <c r="HH126" s="554"/>
      <c r="HI126" s="554"/>
      <c r="HJ126" s="554"/>
      <c r="HK126" s="554"/>
      <c r="HL126" s="554"/>
      <c r="HM126" s="554"/>
      <c r="HN126" s="554"/>
      <c r="HO126" s="554"/>
      <c r="HP126" s="554"/>
      <c r="HQ126" s="554"/>
      <c r="HR126" s="554"/>
      <c r="HS126" s="554"/>
      <c r="HT126" s="554"/>
      <c r="HU126" s="554"/>
      <c r="HV126" s="554"/>
      <c r="HW126" s="554"/>
    </row>
    <row r="127" spans="1:231" x14ac:dyDescent="0.3">
      <c r="A127" s="7">
        <v>63</v>
      </c>
      <c r="B127" s="7">
        <f>COUNTIFS($D$3:D127,D127,$F$3:F127,F127)</f>
        <v>1</v>
      </c>
      <c r="C127" s="14">
        <v>12416</v>
      </c>
      <c r="D127" s="328" t="s">
        <v>755</v>
      </c>
      <c r="E127" s="17" t="s">
        <v>756</v>
      </c>
      <c r="F127" s="17">
        <v>8353125308</v>
      </c>
      <c r="G127" s="11">
        <f t="shared" si="85"/>
        <v>37</v>
      </c>
      <c r="H127" s="17" t="s">
        <v>757</v>
      </c>
      <c r="I127" s="469" t="s">
        <v>758</v>
      </c>
      <c r="J127" s="380" t="s">
        <v>35</v>
      </c>
      <c r="K127" s="17" t="s">
        <v>36</v>
      </c>
      <c r="L127" s="11">
        <v>28</v>
      </c>
      <c r="M127" s="17" t="s">
        <v>674</v>
      </c>
      <c r="N127" s="17" t="s">
        <v>475</v>
      </c>
      <c r="O127" s="11"/>
      <c r="P127" s="11" t="s">
        <v>759</v>
      </c>
      <c r="Q127" s="381"/>
      <c r="R127" s="381"/>
      <c r="S127" s="17"/>
      <c r="T127" s="649" t="s">
        <v>770</v>
      </c>
      <c r="U127" s="649"/>
      <c r="V127" s="650" t="s">
        <v>499</v>
      </c>
      <c r="W127" s="651"/>
      <c r="X127" s="650"/>
      <c r="Y127" s="650"/>
      <c r="Z127" s="893"/>
      <c r="AA127" s="48" t="s">
        <v>691</v>
      </c>
      <c r="AB127" s="11"/>
      <c r="AC127" s="785">
        <v>623</v>
      </c>
      <c r="AD127" s="785">
        <v>17000</v>
      </c>
      <c r="AE127" s="345">
        <v>2</v>
      </c>
      <c r="AF127" s="345">
        <v>3000</v>
      </c>
      <c r="AG127" s="345" t="s">
        <v>128</v>
      </c>
      <c r="AH127" s="556">
        <v>1500</v>
      </c>
      <c r="AK127" s="37"/>
      <c r="AL127" s="7"/>
      <c r="AN127" s="7"/>
      <c r="AO127" s="934">
        <v>76.099999999999994</v>
      </c>
      <c r="AP127" s="39">
        <v>16</v>
      </c>
      <c r="AQ127" s="40">
        <v>7.16</v>
      </c>
      <c r="AR127" s="41">
        <f t="shared" si="77"/>
        <v>99.259999999999991</v>
      </c>
      <c r="AS127" s="42">
        <f t="shared" si="78"/>
        <v>4.7562499999999996</v>
      </c>
      <c r="AT127" s="43">
        <f t="shared" si="79"/>
        <v>34.054749999999999</v>
      </c>
      <c r="AU127" s="44">
        <f t="shared" si="80"/>
        <v>3.285837651122625</v>
      </c>
      <c r="AV127" s="45">
        <v>67.006050000000002</v>
      </c>
      <c r="AW127" s="45">
        <f t="shared" si="81"/>
        <v>88.05</v>
      </c>
      <c r="AX127" s="46">
        <v>5.2889499999999998</v>
      </c>
      <c r="AY127" s="45">
        <v>6.95</v>
      </c>
      <c r="AZ127" s="7" t="s">
        <v>121</v>
      </c>
      <c r="BA127" s="235">
        <v>22.1</v>
      </c>
      <c r="BB127" s="48" t="s">
        <v>121</v>
      </c>
      <c r="BC127" s="80">
        <v>0.32</v>
      </c>
      <c r="BD127" s="80"/>
      <c r="BE127" s="45"/>
      <c r="BF127" s="45"/>
      <c r="BG127" s="45"/>
      <c r="BH127" s="45"/>
      <c r="BI127" s="194">
        <v>2.12</v>
      </c>
      <c r="BJ127" s="45">
        <v>33.799999999999997</v>
      </c>
      <c r="BK127" s="7">
        <v>66.2</v>
      </c>
      <c r="BL127" s="78">
        <f t="shared" si="86"/>
        <v>0.51057401812688818</v>
      </c>
      <c r="BM127" s="79">
        <v>1.1200000000000001</v>
      </c>
      <c r="BN127" s="80">
        <f t="shared" si="64"/>
        <v>1.4717477003942185</v>
      </c>
      <c r="BO127" s="7" t="s">
        <v>121</v>
      </c>
      <c r="BP127" s="7">
        <v>41.6</v>
      </c>
      <c r="BQ127" s="48">
        <v>61.6</v>
      </c>
      <c r="BR127" s="81"/>
      <c r="BS127" s="80">
        <f t="shared" si="83"/>
        <v>27.26</v>
      </c>
      <c r="BT127" s="49">
        <v>62.9</v>
      </c>
      <c r="BU127" s="49">
        <v>8465</v>
      </c>
      <c r="BV127" s="80">
        <f t="shared" si="65"/>
        <v>37.1</v>
      </c>
      <c r="BW127" s="561">
        <f t="shared" si="87"/>
        <v>15.897600000000001</v>
      </c>
      <c r="BX127" s="49">
        <v>9.4600000000000009</v>
      </c>
      <c r="BY127" s="84">
        <f t="shared" si="66"/>
        <v>1.5136000000000001</v>
      </c>
      <c r="BZ127" s="49">
        <v>17.8</v>
      </c>
      <c r="CA127" s="84">
        <f t="shared" si="67"/>
        <v>2.8480000000000003</v>
      </c>
      <c r="CB127" s="49">
        <v>72.099999999999994</v>
      </c>
      <c r="CC127" s="84">
        <f t="shared" si="68"/>
        <v>11.536</v>
      </c>
      <c r="CD127" s="84">
        <v>2.4</v>
      </c>
      <c r="CE127" s="82">
        <v>99.9</v>
      </c>
      <c r="CF127" s="82">
        <v>9533</v>
      </c>
      <c r="CG127" s="82">
        <v>99.8</v>
      </c>
      <c r="CH127" s="82">
        <v>7426</v>
      </c>
      <c r="CI127" s="82">
        <v>95.1</v>
      </c>
      <c r="CJ127" s="82">
        <v>96.3</v>
      </c>
      <c r="CK127" s="82">
        <v>4548</v>
      </c>
      <c r="CL127" s="45">
        <f t="shared" si="82"/>
        <v>0.53146067415730336</v>
      </c>
      <c r="CM127" s="7"/>
      <c r="CN127" s="7"/>
      <c r="CO127" s="618"/>
      <c r="CP127" s="13"/>
      <c r="CQ127" s="13"/>
      <c r="CR127" s="13"/>
      <c r="CS127" s="13"/>
      <c r="CT127" s="13"/>
      <c r="CU127" s="13"/>
      <c r="CV127" s="634"/>
      <c r="CW127" s="36"/>
      <c r="CX127" s="7"/>
      <c r="CY127" s="7"/>
      <c r="CZ127" s="310" t="s">
        <v>525</v>
      </c>
      <c r="DA127" s="7"/>
      <c r="DB127" s="111" t="s">
        <v>18</v>
      </c>
      <c r="DC127" s="201"/>
      <c r="DD127" s="122" t="s">
        <v>773</v>
      </c>
      <c r="DE127" s="11"/>
      <c r="DF127" s="11"/>
      <c r="DG127" s="11"/>
      <c r="DH127" s="11"/>
      <c r="DI127" s="10" t="s">
        <v>294</v>
      </c>
      <c r="DJ127" t="s">
        <v>128</v>
      </c>
      <c r="DK127" s="9">
        <v>2</v>
      </c>
      <c r="DL127" s="7"/>
      <c r="DM127" s="7"/>
      <c r="DN127" s="7"/>
      <c r="DO127" s="7"/>
      <c r="DP127" s="7"/>
      <c r="DQ127" s="7"/>
      <c r="DR127" s="11" t="s">
        <v>38</v>
      </c>
      <c r="DS127" s="11" t="s">
        <v>38</v>
      </c>
      <c r="DT127" s="11">
        <v>949</v>
      </c>
      <c r="DU127" s="11">
        <v>9.3000000000000007</v>
      </c>
      <c r="DV127" s="11">
        <v>90.7</v>
      </c>
      <c r="DW127" s="11" t="s">
        <v>38</v>
      </c>
      <c r="DX127" s="11" t="s">
        <v>38</v>
      </c>
      <c r="DY127" s="11" t="s">
        <v>38</v>
      </c>
      <c r="DZ127" s="11" t="s">
        <v>38</v>
      </c>
      <c r="EA127" s="11">
        <v>0</v>
      </c>
      <c r="EB127" s="7" t="s">
        <v>451</v>
      </c>
      <c r="EC127" s="114"/>
      <c r="ED127" s="114"/>
      <c r="EE127" s="114"/>
      <c r="EF127" s="114"/>
      <c r="EG127" s="7">
        <v>3</v>
      </c>
      <c r="EH127" s="114"/>
      <c r="EI127" s="114"/>
      <c r="EJ127" s="114"/>
      <c r="EK127" s="114"/>
      <c r="EL127" s="114"/>
      <c r="EM127" s="114"/>
      <c r="EN127" s="114"/>
      <c r="EO127" s="114"/>
      <c r="EP127" s="557"/>
      <c r="EQ127" s="114"/>
      <c r="ER127" s="485">
        <v>12416</v>
      </c>
      <c r="ES127" s="762">
        <v>75</v>
      </c>
      <c r="ET127" s="762">
        <v>11731</v>
      </c>
      <c r="EU127" s="762">
        <v>4000</v>
      </c>
      <c r="EV127" s="762">
        <v>40560</v>
      </c>
      <c r="EW127" s="954">
        <v>4493</v>
      </c>
      <c r="EX127" s="715">
        <f t="shared" si="88"/>
        <v>607.45360000000005</v>
      </c>
      <c r="EY127" s="959">
        <f t="shared" si="89"/>
        <v>17008.700800000002</v>
      </c>
      <c r="EZ127" s="117"/>
      <c r="FA127" s="117"/>
      <c r="FB127" s="117"/>
      <c r="FC127" s="117"/>
      <c r="FD127" s="763"/>
      <c r="FE127" s="592"/>
      <c r="FF127" s="592"/>
      <c r="FG127" s="716"/>
      <c r="FH127" s="975"/>
      <c r="FI127" s="612"/>
      <c r="FJ127" s="616"/>
      <c r="FK127" s="783"/>
      <c r="FL127" s="557"/>
      <c r="FM127" s="7"/>
      <c r="FN127" s="145">
        <f t="shared" si="90"/>
        <v>0.623</v>
      </c>
      <c r="FO127" s="114"/>
      <c r="FP127" s="43">
        <f t="shared" si="91"/>
        <v>38.300230159406702</v>
      </c>
      <c r="FQ127" s="146">
        <f t="shared" si="74"/>
        <v>0.60745360000000004</v>
      </c>
      <c r="FR127" s="114"/>
      <c r="FS127" s="114"/>
      <c r="FT127" s="114"/>
      <c r="FU127" s="114"/>
      <c r="FV127" s="114"/>
      <c r="FW127" s="114"/>
      <c r="FX127" s="557"/>
      <c r="FY127" s="989"/>
      <c r="FZ127" s="550"/>
      <c r="GA127" s="11"/>
      <c r="GB127" s="550"/>
      <c r="GC127" s="554"/>
      <c r="GD127" s="554"/>
      <c r="GE127" s="554"/>
      <c r="GF127" s="554"/>
      <c r="GG127" s="554"/>
      <c r="GH127" s="554"/>
      <c r="GI127" s="554"/>
      <c r="GJ127" s="554"/>
      <c r="GK127" s="554"/>
      <c r="GL127" s="554"/>
      <c r="GM127" s="554"/>
      <c r="GN127" s="554"/>
      <c r="GO127" s="554"/>
      <c r="GP127" s="554"/>
      <c r="GQ127" s="554"/>
      <c r="GR127" s="554"/>
      <c r="GS127" s="554"/>
      <c r="GT127" s="554"/>
      <c r="GU127" s="554"/>
      <c r="GV127" s="554"/>
      <c r="GW127" s="554"/>
      <c r="GX127" s="554"/>
      <c r="GY127" s="554"/>
      <c r="GZ127" s="554"/>
      <c r="HA127" s="554"/>
      <c r="HB127" s="554"/>
      <c r="HC127" s="554"/>
      <c r="HD127" s="554"/>
      <c r="HE127" s="554"/>
      <c r="HF127" s="554"/>
      <c r="HG127" s="554"/>
      <c r="HH127" s="554"/>
      <c r="HI127" s="554"/>
      <c r="HJ127" s="554"/>
      <c r="HK127" s="554"/>
      <c r="HL127" s="554"/>
      <c r="HM127" s="554"/>
      <c r="HN127" s="554"/>
      <c r="HO127" s="554"/>
      <c r="HP127" s="554"/>
      <c r="HQ127" s="554"/>
      <c r="HR127" s="554"/>
      <c r="HS127" s="554"/>
      <c r="HT127" s="554"/>
      <c r="HU127" s="554"/>
      <c r="HV127" s="554"/>
      <c r="HW127" s="554"/>
    </row>
    <row r="128" spans="1:231" x14ac:dyDescent="0.3">
      <c r="A128" s="550">
        <v>70</v>
      </c>
      <c r="B128" s="7">
        <f>COUNTIFS($D$3:D128,D128,$F$3:F128,F128)</f>
        <v>3</v>
      </c>
      <c r="C128" s="14">
        <v>12441</v>
      </c>
      <c r="D128" s="328" t="s">
        <v>477</v>
      </c>
      <c r="E128" s="17" t="s">
        <v>478</v>
      </c>
      <c r="F128" s="17" t="s">
        <v>479</v>
      </c>
      <c r="G128" s="11">
        <f t="shared" si="85"/>
        <v>17</v>
      </c>
      <c r="H128" s="17" t="s">
        <v>473</v>
      </c>
      <c r="I128" s="469" t="s">
        <v>1500</v>
      </c>
      <c r="J128" s="849" t="s">
        <v>433</v>
      </c>
      <c r="K128" s="17" t="s">
        <v>36</v>
      </c>
      <c r="L128" s="11">
        <v>1</v>
      </c>
      <c r="M128" s="17" t="s">
        <v>474</v>
      </c>
      <c r="N128" s="17" t="s">
        <v>475</v>
      </c>
      <c r="O128" s="11"/>
      <c r="P128" s="11" t="s">
        <v>476</v>
      </c>
      <c r="Q128" s="381"/>
      <c r="R128" s="381"/>
      <c r="S128" s="17"/>
      <c r="T128" s="649"/>
      <c r="U128" s="649"/>
      <c r="V128" s="650" t="s">
        <v>499</v>
      </c>
      <c r="W128" s="651"/>
      <c r="X128" s="650"/>
      <c r="Y128" s="777"/>
      <c r="Z128" s="596"/>
      <c r="AA128" s="550" t="s">
        <v>443</v>
      </c>
      <c r="AB128" s="11"/>
      <c r="AC128" s="556">
        <v>540</v>
      </c>
      <c r="AD128" s="556">
        <v>540</v>
      </c>
      <c r="AE128" s="554"/>
      <c r="AF128" s="554"/>
      <c r="AG128" s="554" t="s">
        <v>128</v>
      </c>
      <c r="AH128" s="556">
        <v>50</v>
      </c>
      <c r="AI128" s="554"/>
      <c r="AJ128" s="554"/>
      <c r="AK128" s="556"/>
      <c r="AL128" s="550"/>
      <c r="AM128" s="554"/>
      <c r="AN128" s="550"/>
      <c r="AO128" s="934">
        <v>61.7</v>
      </c>
      <c r="AP128" s="936">
        <v>15.1</v>
      </c>
      <c r="AQ128" s="559">
        <v>21.1</v>
      </c>
      <c r="AR128" s="41">
        <f t="shared" si="77"/>
        <v>97.9</v>
      </c>
      <c r="AS128" s="42">
        <f t="shared" si="78"/>
        <v>4.0860927152317883</v>
      </c>
      <c r="AT128" s="43">
        <f t="shared" si="79"/>
        <v>86.216556291390745</v>
      </c>
      <c r="AU128" s="44">
        <f t="shared" si="80"/>
        <v>1.7044198895027625</v>
      </c>
      <c r="AV128" s="581">
        <v>53.364330000000002</v>
      </c>
      <c r="AW128" s="45">
        <f t="shared" si="81"/>
        <v>86.49</v>
      </c>
      <c r="AX128" s="582">
        <v>5.2506700000000004</v>
      </c>
      <c r="AY128" s="581">
        <v>8.51</v>
      </c>
      <c r="AZ128" s="550" t="s">
        <v>121</v>
      </c>
      <c r="BA128" s="235">
        <v>4.79</v>
      </c>
      <c r="BB128" s="48" t="s">
        <v>121</v>
      </c>
      <c r="BC128" s="561">
        <v>0.12</v>
      </c>
      <c r="BD128" s="561"/>
      <c r="BE128" s="581"/>
      <c r="BF128" s="581"/>
      <c r="BG128" s="581"/>
      <c r="BH128" s="581"/>
      <c r="BI128" s="194">
        <v>4.9000000000000002E-2</v>
      </c>
      <c r="BJ128" s="581">
        <v>53.1</v>
      </c>
      <c r="BK128" s="550">
        <v>46.9</v>
      </c>
      <c r="BL128" s="938">
        <f t="shared" si="86"/>
        <v>1.1321961620469083</v>
      </c>
      <c r="BM128" s="583">
        <v>1.5</v>
      </c>
      <c r="BN128" s="80">
        <f t="shared" si="64"/>
        <v>2.4311183144246353</v>
      </c>
      <c r="BO128" s="550" t="s">
        <v>121</v>
      </c>
      <c r="BP128" s="550">
        <v>31.1</v>
      </c>
      <c r="BQ128" s="48">
        <v>13.1</v>
      </c>
      <c r="BR128" s="939"/>
      <c r="BS128" s="561">
        <f t="shared" si="83"/>
        <v>64.2</v>
      </c>
      <c r="BT128" s="569">
        <v>82.7</v>
      </c>
      <c r="BU128" s="569">
        <v>7116</v>
      </c>
      <c r="BV128" s="561">
        <f t="shared" si="65"/>
        <v>17.299999999999997</v>
      </c>
      <c r="BW128" s="561">
        <f t="shared" si="87"/>
        <v>14.8886</v>
      </c>
      <c r="BX128" s="569">
        <v>19.600000000000001</v>
      </c>
      <c r="BY128" s="564">
        <f t="shared" si="66"/>
        <v>2.9596000000000005</v>
      </c>
      <c r="BZ128" s="569">
        <v>44.6</v>
      </c>
      <c r="CA128" s="564">
        <f t="shared" si="67"/>
        <v>6.7346000000000004</v>
      </c>
      <c r="CB128" s="569">
        <v>34.4</v>
      </c>
      <c r="CC128" s="564">
        <f t="shared" si="68"/>
        <v>5.194399999999999</v>
      </c>
      <c r="CD128" s="564">
        <v>0.24</v>
      </c>
      <c r="CE128" s="1047">
        <v>89.1</v>
      </c>
      <c r="CF128" s="1047">
        <v>2604</v>
      </c>
      <c r="CG128" s="1047">
        <v>80.099999999999994</v>
      </c>
      <c r="CH128" s="1047">
        <v>1926</v>
      </c>
      <c r="CI128" s="1047">
        <v>31.5</v>
      </c>
      <c r="CJ128" s="1047">
        <v>63.8</v>
      </c>
      <c r="CK128" s="1047">
        <v>1909</v>
      </c>
      <c r="CL128" s="45">
        <f t="shared" si="82"/>
        <v>0.43946188340807174</v>
      </c>
      <c r="CM128" s="550"/>
      <c r="CN128" s="550"/>
      <c r="CO128" s="618"/>
      <c r="CP128" s="551"/>
      <c r="CQ128" s="551"/>
      <c r="CR128" s="551"/>
      <c r="CS128" s="551"/>
      <c r="CT128" s="551"/>
      <c r="CU128" s="551"/>
      <c r="CV128" s="942"/>
      <c r="CW128" s="36"/>
      <c r="CX128" s="550"/>
      <c r="CY128" s="550"/>
      <c r="CZ128" s="585">
        <v>7</v>
      </c>
      <c r="DA128" s="550"/>
      <c r="DB128" s="943" t="s">
        <v>295</v>
      </c>
      <c r="DC128" s="1087"/>
      <c r="DD128" s="1088" t="s">
        <v>1431</v>
      </c>
      <c r="DE128" s="11"/>
      <c r="DF128" s="11"/>
      <c r="DG128" s="11"/>
      <c r="DH128" s="11"/>
      <c r="DI128" s="10" t="s">
        <v>297</v>
      </c>
      <c r="DJ128" s="554" t="s">
        <v>128</v>
      </c>
      <c r="DK128" s="565">
        <v>2</v>
      </c>
      <c r="DL128" s="550"/>
      <c r="DM128" s="7"/>
      <c r="DN128" s="550"/>
      <c r="DO128" s="550"/>
      <c r="DP128" s="550"/>
      <c r="DQ128" s="550"/>
      <c r="DR128" s="11">
        <v>0.6</v>
      </c>
      <c r="DS128" s="11" t="s">
        <v>38</v>
      </c>
      <c r="DT128" s="11" t="s">
        <v>38</v>
      </c>
      <c r="DU128" s="11" t="s">
        <v>38</v>
      </c>
      <c r="DV128" s="11" t="s">
        <v>38</v>
      </c>
      <c r="DW128" s="11" t="s">
        <v>38</v>
      </c>
      <c r="DX128" s="11" t="s">
        <v>38</v>
      </c>
      <c r="DY128" s="11" t="s">
        <v>38</v>
      </c>
      <c r="DZ128" s="11" t="s">
        <v>38</v>
      </c>
      <c r="EA128" s="11">
        <v>0</v>
      </c>
      <c r="EB128" s="550" t="s">
        <v>451</v>
      </c>
      <c r="EC128" s="557"/>
      <c r="ED128" s="557"/>
      <c r="EE128" s="557"/>
      <c r="EF128" s="557"/>
      <c r="EG128" s="550">
        <v>1</v>
      </c>
      <c r="EH128" s="557"/>
      <c r="EI128" s="557"/>
      <c r="EJ128" s="557"/>
      <c r="EK128" s="114"/>
      <c r="EL128" s="557"/>
      <c r="EM128" s="557"/>
      <c r="EN128" s="557"/>
      <c r="EO128" s="557"/>
      <c r="EP128" s="557"/>
      <c r="EQ128" s="557"/>
      <c r="ER128" s="485">
        <v>12441</v>
      </c>
      <c r="ES128" s="954">
        <v>75</v>
      </c>
      <c r="ET128" s="954">
        <v>806709</v>
      </c>
      <c r="EU128" s="954">
        <v>4000</v>
      </c>
      <c r="EV128" s="954">
        <v>40560</v>
      </c>
      <c r="EW128" s="954">
        <v>4043</v>
      </c>
      <c r="EX128" s="715">
        <f t="shared" si="88"/>
        <v>546.61360000000002</v>
      </c>
      <c r="EY128" s="959">
        <f t="shared" si="89"/>
        <v>546.61360000000002</v>
      </c>
      <c r="EZ128" s="557"/>
      <c r="FA128" s="557"/>
      <c r="FB128" s="557"/>
      <c r="FC128" s="557"/>
      <c r="FD128" s="592"/>
      <c r="FE128" s="592"/>
      <c r="FF128" s="592"/>
      <c r="FG128" s="716"/>
      <c r="FH128" s="975"/>
      <c r="FI128" s="612"/>
      <c r="FJ128" s="616"/>
      <c r="FK128" s="553"/>
      <c r="FL128" s="557"/>
      <c r="FM128" s="7"/>
      <c r="FN128" s="595">
        <f t="shared" si="90"/>
        <v>0.54</v>
      </c>
      <c r="FO128" s="557"/>
      <c r="FP128" s="970">
        <f t="shared" si="91"/>
        <v>0.50117204592982101</v>
      </c>
      <c r="FQ128" s="1095">
        <f t="shared" si="74"/>
        <v>0.54661360000000003</v>
      </c>
      <c r="FR128" s="557"/>
      <c r="FS128" s="557"/>
      <c r="FT128" s="557"/>
      <c r="FU128" s="557"/>
      <c r="FV128" s="557"/>
      <c r="FW128" s="557"/>
      <c r="FX128" s="557"/>
      <c r="FY128" s="989"/>
      <c r="FZ128" s="550"/>
      <c r="GA128" s="329"/>
      <c r="GB128" s="550"/>
      <c r="GC128" s="554"/>
      <c r="GD128" s="554"/>
      <c r="GE128" s="554"/>
      <c r="GF128" s="554"/>
      <c r="GG128" s="554"/>
      <c r="GH128" s="554"/>
      <c r="GI128" s="554"/>
      <c r="GJ128" s="554"/>
      <c r="GK128" s="554"/>
      <c r="GL128" s="554"/>
      <c r="GM128" s="554"/>
      <c r="GN128" s="554"/>
      <c r="GO128" s="554"/>
      <c r="GP128" s="554"/>
      <c r="GQ128" s="554"/>
      <c r="GR128" s="554"/>
      <c r="GS128" s="554"/>
      <c r="GT128" s="554"/>
      <c r="GU128" s="554"/>
      <c r="GV128" s="554"/>
      <c r="GW128" s="554"/>
      <c r="GX128" s="554"/>
      <c r="GY128" s="554"/>
      <c r="GZ128" s="554"/>
      <c r="HA128" s="554"/>
      <c r="HB128" s="554"/>
      <c r="HC128" s="554"/>
      <c r="HD128" s="554"/>
      <c r="HE128" s="554"/>
      <c r="HF128" s="554"/>
      <c r="HG128" s="554"/>
      <c r="HH128" s="554"/>
      <c r="HI128" s="554"/>
      <c r="HJ128" s="554"/>
      <c r="HK128" s="554"/>
      <c r="HL128" s="554"/>
      <c r="HM128" s="554"/>
      <c r="HN128" s="554"/>
      <c r="HO128" s="554"/>
      <c r="HP128" s="554"/>
      <c r="HQ128" s="554"/>
      <c r="HR128" s="554"/>
      <c r="HS128" s="554"/>
      <c r="HT128" s="554"/>
      <c r="HU128" s="554"/>
      <c r="HV128" s="554"/>
      <c r="HW128" s="554"/>
    </row>
    <row r="129" spans="1:231" x14ac:dyDescent="0.3">
      <c r="A129" s="7">
        <v>71</v>
      </c>
      <c r="B129" s="7">
        <f>COUNTIFS($D$3:D129,D129,$F$3:F129,F129)</f>
        <v>1</v>
      </c>
      <c r="C129" s="14">
        <v>12442</v>
      </c>
      <c r="D129" s="328" t="s">
        <v>471</v>
      </c>
      <c r="E129" s="17" t="s">
        <v>472</v>
      </c>
      <c r="F129" s="17">
        <v>1161020080</v>
      </c>
      <c r="G129" s="11">
        <f t="shared" si="85"/>
        <v>9</v>
      </c>
      <c r="H129" s="17" t="s">
        <v>473</v>
      </c>
      <c r="I129" s="469" t="s">
        <v>432</v>
      </c>
      <c r="J129" s="849" t="s">
        <v>433</v>
      </c>
      <c r="K129" s="17" t="s">
        <v>36</v>
      </c>
      <c r="L129" s="11">
        <v>1</v>
      </c>
      <c r="M129" s="17" t="s">
        <v>474</v>
      </c>
      <c r="N129" s="17" t="s">
        <v>475</v>
      </c>
      <c r="O129" s="11"/>
      <c r="P129" s="11" t="s">
        <v>476</v>
      </c>
      <c r="Q129" s="381"/>
      <c r="R129" s="381"/>
      <c r="S129" s="17"/>
      <c r="T129" s="649"/>
      <c r="U129" s="649"/>
      <c r="V129" s="650" t="s">
        <v>499</v>
      </c>
      <c r="W129" s="651"/>
      <c r="X129" s="650"/>
      <c r="Y129" s="777"/>
      <c r="Z129" s="596"/>
      <c r="AA129" s="550" t="s">
        <v>443</v>
      </c>
      <c r="AB129" s="11"/>
      <c r="AC129" s="556">
        <v>6889</v>
      </c>
      <c r="AD129" s="556">
        <v>6900</v>
      </c>
      <c r="AE129" s="554"/>
      <c r="AF129" s="554"/>
      <c r="AG129" s="554" t="s">
        <v>444</v>
      </c>
      <c r="AH129" s="37">
        <v>450</v>
      </c>
      <c r="AK129" s="37"/>
      <c r="AL129" s="7"/>
      <c r="AN129" s="7"/>
      <c r="AO129" s="934">
        <v>88.9</v>
      </c>
      <c r="AP129" s="39">
        <v>5.94</v>
      </c>
      <c r="AQ129" s="40">
        <v>4.4400000000000004</v>
      </c>
      <c r="AR129" s="41">
        <f t="shared" si="77"/>
        <v>99.28</v>
      </c>
      <c r="AS129" s="42">
        <f t="shared" si="78"/>
        <v>14.966329966329967</v>
      </c>
      <c r="AT129" s="43">
        <f t="shared" si="79"/>
        <v>66.450505050505058</v>
      </c>
      <c r="AU129" s="44">
        <f t="shared" si="80"/>
        <v>8.5645472061657024</v>
      </c>
      <c r="AV129" s="45">
        <v>83.112610000000004</v>
      </c>
      <c r="AW129" s="45">
        <f t="shared" si="81"/>
        <v>93.49</v>
      </c>
      <c r="AX129" s="46">
        <v>1.34239</v>
      </c>
      <c r="AY129" s="45">
        <v>1.51</v>
      </c>
      <c r="AZ129" s="7" t="s">
        <v>121</v>
      </c>
      <c r="BA129" s="235">
        <v>19.7</v>
      </c>
      <c r="BB129" s="48" t="s">
        <v>121</v>
      </c>
      <c r="BC129" s="80">
        <v>7.4999999999999997E-2</v>
      </c>
      <c r="BD129" s="80"/>
      <c r="BE129" s="45"/>
      <c r="BF129" s="45"/>
      <c r="BG129" s="45"/>
      <c r="BH129" s="45"/>
      <c r="BI129" s="194">
        <v>0.91</v>
      </c>
      <c r="BJ129" s="45">
        <v>53</v>
      </c>
      <c r="BK129" s="7">
        <v>47</v>
      </c>
      <c r="BL129" s="195">
        <f t="shared" si="86"/>
        <v>1.1276595744680851</v>
      </c>
      <c r="BM129" s="79">
        <v>0.37</v>
      </c>
      <c r="BN129" s="80">
        <f t="shared" si="64"/>
        <v>0.41619797525309332</v>
      </c>
      <c r="BO129" s="7" t="s">
        <v>121</v>
      </c>
      <c r="BP129" s="7">
        <v>53.7</v>
      </c>
      <c r="BQ129" s="48">
        <v>35.700000000000003</v>
      </c>
      <c r="BR129" s="81"/>
      <c r="BS129" s="80">
        <f t="shared" si="83"/>
        <v>52.400000000000006</v>
      </c>
      <c r="BT129" s="49">
        <v>49.5</v>
      </c>
      <c r="BU129" s="49">
        <v>12313</v>
      </c>
      <c r="BV129" s="80">
        <f t="shared" si="65"/>
        <v>50.5</v>
      </c>
      <c r="BW129" s="561">
        <f t="shared" si="87"/>
        <v>5.8924800000000008</v>
      </c>
      <c r="BX129" s="49">
        <v>10.3</v>
      </c>
      <c r="BY129" s="84">
        <f t="shared" si="66"/>
        <v>0.61182000000000014</v>
      </c>
      <c r="BZ129" s="49">
        <v>42.1</v>
      </c>
      <c r="CA129" s="84">
        <f t="shared" si="67"/>
        <v>2.50074</v>
      </c>
      <c r="CB129" s="49">
        <v>46.8</v>
      </c>
      <c r="CC129" s="84">
        <f t="shared" si="68"/>
        <v>2.7799200000000002</v>
      </c>
      <c r="CD129" s="84">
        <v>8.8999999999999996E-2</v>
      </c>
      <c r="CE129" s="82">
        <v>99.4</v>
      </c>
      <c r="CF129" s="82">
        <v>4804</v>
      </c>
      <c r="CG129" s="82">
        <v>97</v>
      </c>
      <c r="CH129" s="82">
        <v>3468</v>
      </c>
      <c r="CI129" s="82">
        <v>82.6</v>
      </c>
      <c r="CJ129" s="82">
        <v>90.2</v>
      </c>
      <c r="CK129" s="82">
        <v>2693</v>
      </c>
      <c r="CL129" s="45">
        <f t="shared" si="82"/>
        <v>0.24465558194774348</v>
      </c>
      <c r="CM129" s="7"/>
      <c r="CN129" s="7"/>
      <c r="CO129" s="618"/>
      <c r="CP129" s="13"/>
      <c r="CQ129" s="13"/>
      <c r="CR129" s="13"/>
      <c r="CS129" s="13"/>
      <c r="CT129" s="13"/>
      <c r="CU129" s="13"/>
      <c r="CV129" s="634"/>
      <c r="CW129" s="36"/>
      <c r="CX129" s="7"/>
      <c r="CY129" s="7"/>
      <c r="CZ129" s="7"/>
      <c r="DA129" s="7"/>
      <c r="DB129" s="111" t="s">
        <v>18</v>
      </c>
      <c r="DC129" s="201"/>
      <c r="DD129" s="122" t="s">
        <v>508</v>
      </c>
      <c r="DE129" s="11"/>
      <c r="DF129" s="11"/>
      <c r="DG129" s="11"/>
      <c r="DH129" s="11"/>
      <c r="DI129" s="565" t="s">
        <v>294</v>
      </c>
      <c r="DJ129" t="s">
        <v>444</v>
      </c>
      <c r="DK129" s="9">
        <v>2</v>
      </c>
      <c r="DL129" s="7"/>
      <c r="DM129" s="7"/>
      <c r="DN129" s="7"/>
      <c r="DO129" s="7"/>
      <c r="DP129" s="7"/>
      <c r="DQ129" s="7"/>
      <c r="DR129" s="11" t="s">
        <v>38</v>
      </c>
      <c r="DS129" s="11" t="s">
        <v>38</v>
      </c>
      <c r="DT129" s="11" t="s">
        <v>38</v>
      </c>
      <c r="DU129" s="11" t="s">
        <v>38</v>
      </c>
      <c r="DV129" s="11" t="s">
        <v>38</v>
      </c>
      <c r="DW129" s="11" t="s">
        <v>38</v>
      </c>
      <c r="DX129" s="11" t="s">
        <v>38</v>
      </c>
      <c r="DY129" s="11" t="s">
        <v>38</v>
      </c>
      <c r="DZ129" s="11" t="s">
        <v>38</v>
      </c>
      <c r="EA129" s="11">
        <v>0</v>
      </c>
      <c r="EB129" s="7" t="s">
        <v>451</v>
      </c>
      <c r="EC129" s="114"/>
      <c r="ED129" s="114"/>
      <c r="EE129" s="114"/>
      <c r="EF129" s="114"/>
      <c r="EG129" s="7">
        <v>1</v>
      </c>
      <c r="EH129" s="114"/>
      <c r="EI129" s="114"/>
      <c r="EJ129" s="114"/>
      <c r="EK129" s="114"/>
      <c r="EL129" s="114"/>
      <c r="EM129" s="114"/>
      <c r="EN129" s="114"/>
      <c r="EO129" s="114"/>
      <c r="EP129" s="557"/>
      <c r="EQ129" s="114"/>
      <c r="ER129" s="485">
        <v>12442</v>
      </c>
      <c r="ES129" s="954">
        <v>75</v>
      </c>
      <c r="ET129" s="954">
        <v>260592</v>
      </c>
      <c r="EU129" s="954">
        <v>4000</v>
      </c>
      <c r="EV129" s="954">
        <v>40560</v>
      </c>
      <c r="EW129" s="954">
        <v>50920</v>
      </c>
      <c r="EX129" s="715">
        <f t="shared" si="88"/>
        <v>6884.384</v>
      </c>
      <c r="EY129" s="959">
        <f t="shared" si="89"/>
        <v>6884.384</v>
      </c>
      <c r="EZ129" s="557"/>
      <c r="FA129" s="557"/>
      <c r="FB129" s="557"/>
      <c r="FC129" s="557"/>
      <c r="FD129" s="592"/>
      <c r="FE129" s="592"/>
      <c r="FF129" s="592"/>
      <c r="FG129" s="716"/>
      <c r="FH129" s="975"/>
      <c r="FI129" s="612"/>
      <c r="FJ129" s="616"/>
      <c r="FK129" s="553"/>
      <c r="FL129" s="114"/>
      <c r="FM129" s="7"/>
      <c r="FN129" s="145">
        <f t="shared" si="90"/>
        <v>6.8890000000000002</v>
      </c>
      <c r="FO129" s="114"/>
      <c r="FP129" s="43">
        <f t="shared" si="91"/>
        <v>19.540124025296247</v>
      </c>
      <c r="FQ129" s="146">
        <f t="shared" si="74"/>
        <v>6.8843839999999998</v>
      </c>
      <c r="FR129" s="114"/>
      <c r="FS129" s="114"/>
      <c r="FT129" s="114"/>
      <c r="FU129" s="114"/>
      <c r="FV129" s="114"/>
      <c r="FW129" s="114"/>
      <c r="FX129" s="557"/>
      <c r="FY129" s="989"/>
      <c r="FZ129" s="550"/>
      <c r="GA129" s="550"/>
      <c r="GB129" s="550"/>
      <c r="GC129" s="554"/>
      <c r="GD129" s="554"/>
      <c r="GE129" s="554"/>
      <c r="GF129" s="554"/>
      <c r="GG129" s="554"/>
      <c r="GH129" s="554"/>
      <c r="GI129" s="554"/>
      <c r="GJ129" s="554"/>
      <c r="GK129" s="554"/>
      <c r="GL129" s="554"/>
      <c r="GM129" s="554"/>
      <c r="GN129" s="554"/>
      <c r="GO129" s="554"/>
      <c r="GP129" s="554"/>
      <c r="GQ129" s="554"/>
      <c r="GR129" s="554"/>
      <c r="GS129" s="554"/>
      <c r="GT129" s="554"/>
      <c r="GU129" s="554"/>
      <c r="GV129" s="554"/>
      <c r="GW129" s="554"/>
      <c r="GX129" s="554"/>
      <c r="GY129" s="554"/>
      <c r="GZ129" s="554"/>
      <c r="HA129" s="554"/>
      <c r="HB129" s="554"/>
      <c r="HC129" s="554"/>
      <c r="HD129" s="554"/>
      <c r="HE129" s="554"/>
      <c r="HF129" s="554"/>
      <c r="HG129" s="554"/>
      <c r="HH129" s="554"/>
      <c r="HI129" s="554"/>
      <c r="HJ129" s="554"/>
      <c r="HK129" s="554"/>
      <c r="HL129" s="554"/>
      <c r="HM129" s="554"/>
      <c r="HN129" s="554"/>
      <c r="HO129" s="554"/>
      <c r="HP129" s="554"/>
      <c r="HQ129" s="554"/>
      <c r="HR129" s="554"/>
      <c r="HS129" s="554"/>
      <c r="HT129" s="554"/>
      <c r="HU129" s="554"/>
      <c r="HV129" s="554"/>
      <c r="HW129" s="554"/>
    </row>
    <row r="130" spans="1:231" x14ac:dyDescent="0.3">
      <c r="A130" s="7">
        <v>81</v>
      </c>
      <c r="B130" s="7">
        <f>COUNTIFS($D$3:D130,D130,$F$3:F130,F130)</f>
        <v>1</v>
      </c>
      <c r="C130" s="14">
        <v>12475</v>
      </c>
      <c r="D130" s="328" t="s">
        <v>1432</v>
      </c>
      <c r="E130" s="17" t="s">
        <v>816</v>
      </c>
      <c r="F130" s="17">
        <v>5809171929</v>
      </c>
      <c r="G130" s="11">
        <f t="shared" si="85"/>
        <v>62</v>
      </c>
      <c r="H130" s="17" t="s">
        <v>1433</v>
      </c>
      <c r="I130" s="469" t="s">
        <v>1434</v>
      </c>
      <c r="J130" s="380" t="s">
        <v>35</v>
      </c>
      <c r="K130" s="17" t="s">
        <v>36</v>
      </c>
      <c r="L130" s="11">
        <v>33</v>
      </c>
      <c r="M130" s="17" t="s">
        <v>37</v>
      </c>
      <c r="N130" s="17" t="s">
        <v>38</v>
      </c>
      <c r="O130" s="11"/>
      <c r="P130" s="11" t="s">
        <v>759</v>
      </c>
      <c r="Q130" s="381"/>
      <c r="R130" s="381"/>
      <c r="S130" s="17"/>
      <c r="T130" s="649"/>
      <c r="U130" s="649"/>
      <c r="V130" s="650" t="s">
        <v>499</v>
      </c>
      <c r="W130" s="651"/>
      <c r="X130" s="650"/>
      <c r="Y130" s="777"/>
      <c r="Z130" s="596"/>
      <c r="AA130" s="550" t="s">
        <v>443</v>
      </c>
      <c r="AB130" s="11"/>
      <c r="AC130" s="556">
        <v>280</v>
      </c>
      <c r="AD130" s="556">
        <v>9200</v>
      </c>
      <c r="AE130" s="554"/>
      <c r="AF130" s="554"/>
      <c r="AG130" s="554" t="s">
        <v>444</v>
      </c>
      <c r="AH130" s="37">
        <v>650</v>
      </c>
      <c r="AK130" s="37"/>
      <c r="AL130" s="7"/>
      <c r="AN130" s="7"/>
      <c r="AO130" s="411">
        <v>65.8</v>
      </c>
      <c r="AP130" s="39">
        <v>29.9</v>
      </c>
      <c r="AQ130" s="40">
        <v>2.2799999999999998</v>
      </c>
      <c r="AR130" s="41">
        <f t="shared" si="77"/>
        <v>97.97999999999999</v>
      </c>
      <c r="AS130" s="42">
        <f t="shared" si="78"/>
        <v>2.2006688963210701</v>
      </c>
      <c r="AT130" s="43">
        <f t="shared" si="79"/>
        <v>5.0175250836120391</v>
      </c>
      <c r="AU130" s="44">
        <f t="shared" si="80"/>
        <v>2.0447482908638905</v>
      </c>
      <c r="AV130" s="45">
        <v>58.98312</v>
      </c>
      <c r="AW130" s="45">
        <f t="shared" si="81"/>
        <v>89.64</v>
      </c>
      <c r="AX130" s="46">
        <v>3.5268799999999998</v>
      </c>
      <c r="AY130" s="45">
        <v>5.36</v>
      </c>
      <c r="AZ130" s="7" t="s">
        <v>121</v>
      </c>
      <c r="BA130" s="235">
        <v>30.6</v>
      </c>
      <c r="BB130" s="48" t="s">
        <v>121</v>
      </c>
      <c r="BC130" s="80">
        <v>2.9000000000000001E-2</v>
      </c>
      <c r="BD130" s="80"/>
      <c r="BE130" s="45"/>
      <c r="BF130" s="45"/>
      <c r="BG130" s="45"/>
      <c r="BH130" s="45"/>
      <c r="BI130" s="194">
        <v>0</v>
      </c>
      <c r="BJ130" s="45">
        <v>38.5</v>
      </c>
      <c r="BK130" s="7">
        <v>61.5</v>
      </c>
      <c r="BL130" s="195">
        <f t="shared" si="86"/>
        <v>0.62601626016260159</v>
      </c>
      <c r="BM130" s="79">
        <v>0.44</v>
      </c>
      <c r="BN130" s="80">
        <f t="shared" si="64"/>
        <v>0.66869300911854102</v>
      </c>
      <c r="BO130" s="7" t="s">
        <v>121</v>
      </c>
      <c r="BP130" s="7">
        <v>29.9</v>
      </c>
      <c r="BQ130" s="48">
        <v>34.6</v>
      </c>
      <c r="BR130" s="81"/>
      <c r="BS130" s="80">
        <f t="shared" si="83"/>
        <v>62.400000000000006</v>
      </c>
      <c r="BT130" s="49">
        <v>94.2</v>
      </c>
      <c r="BU130" s="49">
        <v>8038</v>
      </c>
      <c r="BV130" s="80">
        <f t="shared" si="65"/>
        <v>5.7999999999999972</v>
      </c>
      <c r="BW130" s="561">
        <f t="shared" si="87"/>
        <v>29.152499999999996</v>
      </c>
      <c r="BX130" s="49">
        <v>24.3</v>
      </c>
      <c r="BY130" s="84">
        <f t="shared" si="66"/>
        <v>7.2656999999999989</v>
      </c>
      <c r="BZ130" s="49">
        <v>38.1</v>
      </c>
      <c r="CA130" s="84">
        <f t="shared" si="67"/>
        <v>11.3919</v>
      </c>
      <c r="CB130" s="49">
        <v>35.1</v>
      </c>
      <c r="CC130" s="84">
        <f t="shared" si="68"/>
        <v>10.494899999999999</v>
      </c>
      <c r="CD130" s="84">
        <v>0.43</v>
      </c>
      <c r="CE130" s="82">
        <v>99.4</v>
      </c>
      <c r="CF130" s="82">
        <v>6319</v>
      </c>
      <c r="CG130" s="82">
        <v>97</v>
      </c>
      <c r="CH130" s="82">
        <v>4398</v>
      </c>
      <c r="CI130" s="82">
        <v>82.1</v>
      </c>
      <c r="CJ130" s="82">
        <v>92.3</v>
      </c>
      <c r="CK130" s="82">
        <v>3977</v>
      </c>
      <c r="CL130" s="45">
        <f t="shared" si="82"/>
        <v>0.63779527559055116</v>
      </c>
      <c r="CM130" s="7"/>
      <c r="CN130" s="7"/>
      <c r="CO130" s="618"/>
      <c r="CP130" s="13"/>
      <c r="CQ130" s="13"/>
      <c r="CR130" s="13"/>
      <c r="CS130" s="13"/>
      <c r="CT130" s="13"/>
      <c r="CU130" s="13"/>
      <c r="CV130" s="634"/>
      <c r="CW130" s="36"/>
      <c r="CX130" s="7"/>
      <c r="CY130" s="7"/>
      <c r="CZ130" s="7"/>
      <c r="DA130" s="7"/>
      <c r="DB130" s="111" t="s">
        <v>295</v>
      </c>
      <c r="DC130" s="201"/>
      <c r="DD130" s="122" t="s">
        <v>1435</v>
      </c>
      <c r="DE130" s="11"/>
      <c r="DF130" s="11"/>
      <c r="DG130" s="11"/>
      <c r="DH130" s="11"/>
      <c r="DI130" s="565" t="s">
        <v>297</v>
      </c>
      <c r="DJ130" t="s">
        <v>444</v>
      </c>
      <c r="DK130" s="9">
        <v>2</v>
      </c>
      <c r="DL130" s="7"/>
      <c r="DM130" s="7"/>
      <c r="DN130" s="7"/>
      <c r="DO130" s="7"/>
      <c r="DP130" s="7"/>
      <c r="DQ130" s="7"/>
      <c r="DR130" s="11" t="s">
        <v>38</v>
      </c>
      <c r="DS130" s="11" t="s">
        <v>38</v>
      </c>
      <c r="DT130" s="11">
        <v>347</v>
      </c>
      <c r="DU130" s="11">
        <v>19.899999999999999</v>
      </c>
      <c r="DV130" s="11">
        <v>80.099999999999994</v>
      </c>
      <c r="DW130" s="11" t="s">
        <v>38</v>
      </c>
      <c r="DX130" s="11" t="s">
        <v>38</v>
      </c>
      <c r="DY130" s="11" t="s">
        <v>38</v>
      </c>
      <c r="DZ130" s="11" t="s">
        <v>38</v>
      </c>
      <c r="EA130" s="11">
        <v>0</v>
      </c>
      <c r="EB130" s="7" t="s">
        <v>451</v>
      </c>
      <c r="EC130" s="114"/>
      <c r="ED130" s="114"/>
      <c r="EE130" s="114"/>
      <c r="EF130" s="114"/>
      <c r="EG130" s="7">
        <v>3</v>
      </c>
      <c r="EH130" s="114"/>
      <c r="EI130" s="114"/>
      <c r="EJ130" s="114"/>
      <c r="EK130" s="114"/>
      <c r="EL130" s="114"/>
      <c r="EM130" s="114"/>
      <c r="EN130" s="114"/>
      <c r="EO130" s="114"/>
      <c r="EP130" s="114"/>
      <c r="EQ130" s="114"/>
      <c r="ER130" s="485">
        <v>12475</v>
      </c>
      <c r="ES130" s="954">
        <v>75</v>
      </c>
      <c r="ET130" s="954">
        <v>24019</v>
      </c>
      <c r="EU130" s="954">
        <v>4000</v>
      </c>
      <c r="EV130" s="954">
        <v>40560</v>
      </c>
      <c r="EW130" s="954">
        <v>2017</v>
      </c>
      <c r="EX130" s="715">
        <f t="shared" si="88"/>
        <v>272.69839999999999</v>
      </c>
      <c r="EY130" s="959">
        <f t="shared" si="89"/>
        <v>8999.0471999999991</v>
      </c>
      <c r="EZ130" s="557"/>
      <c r="FA130" s="557"/>
      <c r="FB130" s="557"/>
      <c r="FC130" s="557"/>
      <c r="FD130" s="592"/>
      <c r="FE130" s="592"/>
      <c r="FF130" s="592"/>
      <c r="FG130" s="716"/>
      <c r="FH130" s="975"/>
      <c r="FI130" s="612"/>
      <c r="FJ130" s="616"/>
      <c r="FK130" s="553"/>
      <c r="FL130" s="114"/>
      <c r="FM130" s="7"/>
      <c r="FN130" s="145">
        <f t="shared" si="90"/>
        <v>0.28000000000000003</v>
      </c>
      <c r="FO130" s="114"/>
      <c r="FP130" s="43">
        <f t="shared" si="91"/>
        <v>8.3975186310837255</v>
      </c>
      <c r="FQ130" s="146">
        <f t="shared" si="74"/>
        <v>0.27269840000000001</v>
      </c>
      <c r="FR130" s="114"/>
      <c r="FS130" s="114"/>
      <c r="FT130" s="114"/>
      <c r="FU130" s="114"/>
      <c r="FV130" s="114"/>
      <c r="FW130" s="114"/>
      <c r="FX130" s="557"/>
      <c r="FY130" s="989"/>
      <c r="FZ130" s="550"/>
      <c r="GA130" s="550"/>
      <c r="GB130" s="550"/>
      <c r="GC130" s="554"/>
      <c r="GD130" s="554"/>
      <c r="GE130" s="554"/>
      <c r="GF130" s="554"/>
      <c r="GG130" s="554"/>
      <c r="GH130" s="554"/>
      <c r="GI130" s="554"/>
      <c r="GJ130" s="554"/>
      <c r="GK130" s="554"/>
      <c r="GL130" s="554"/>
      <c r="GM130" s="554"/>
      <c r="GN130" s="554"/>
      <c r="GO130" s="554"/>
      <c r="GP130" s="554"/>
      <c r="GQ130" s="554"/>
      <c r="GR130" s="554"/>
      <c r="GS130" s="554"/>
      <c r="GT130" s="554"/>
      <c r="GU130" s="554"/>
      <c r="GV130" s="554"/>
      <c r="GW130" s="554"/>
      <c r="GX130" s="554"/>
      <c r="GY130" s="554"/>
      <c r="GZ130" s="554"/>
      <c r="HA130" s="554"/>
      <c r="HB130" s="554"/>
      <c r="HC130" s="554"/>
      <c r="HD130" s="554"/>
      <c r="HE130" s="554"/>
      <c r="HF130" s="554"/>
      <c r="HG130" s="554"/>
      <c r="HH130" s="554"/>
      <c r="HI130" s="554"/>
      <c r="HJ130" s="554"/>
      <c r="HK130" s="554"/>
      <c r="HL130" s="554"/>
      <c r="HM130" s="554"/>
      <c r="HN130" s="554"/>
      <c r="HO130" s="554"/>
      <c r="HP130" s="554"/>
      <c r="HQ130" s="554"/>
      <c r="HR130" s="554"/>
      <c r="HS130" s="554"/>
      <c r="HT130" s="554"/>
      <c r="HU130" s="554"/>
      <c r="HV130" s="554"/>
      <c r="HW130" s="554"/>
    </row>
    <row r="131" spans="1:231" x14ac:dyDescent="0.3">
      <c r="A131" s="7">
        <v>98</v>
      </c>
      <c r="B131" s="7">
        <f>COUNTIFS($D$3:D131,D131,$F$3:F131,F131)</f>
        <v>1</v>
      </c>
      <c r="C131" s="14">
        <v>12525</v>
      </c>
      <c r="D131" s="328" t="s">
        <v>1552</v>
      </c>
      <c r="E131" s="17" t="s">
        <v>548</v>
      </c>
      <c r="F131" s="17">
        <v>9703105313</v>
      </c>
      <c r="G131" s="11">
        <f t="shared" si="85"/>
        <v>23</v>
      </c>
      <c r="H131" s="17" t="s">
        <v>1553</v>
      </c>
      <c r="I131" s="469" t="s">
        <v>1554</v>
      </c>
      <c r="J131" s="380" t="s">
        <v>35</v>
      </c>
      <c r="K131" s="17" t="s">
        <v>36</v>
      </c>
      <c r="L131" s="11">
        <v>60</v>
      </c>
      <c r="M131" s="17" t="s">
        <v>474</v>
      </c>
      <c r="N131" s="17" t="s">
        <v>38</v>
      </c>
      <c r="O131" s="11"/>
      <c r="P131" s="11" t="s">
        <v>1166</v>
      </c>
      <c r="Q131" s="381"/>
      <c r="R131" s="381"/>
      <c r="S131" s="17"/>
      <c r="T131" s="649" t="s">
        <v>770</v>
      </c>
      <c r="U131" s="649"/>
      <c r="V131" s="650" t="s">
        <v>499</v>
      </c>
      <c r="W131" s="651"/>
      <c r="X131" s="650"/>
      <c r="Y131" s="777"/>
      <c r="Z131" s="596" t="s">
        <v>1430</v>
      </c>
      <c r="AA131" s="550" t="s">
        <v>698</v>
      </c>
      <c r="AB131" s="11"/>
      <c r="AC131" s="556">
        <v>96</v>
      </c>
      <c r="AD131" s="556">
        <v>5800</v>
      </c>
      <c r="AE131" s="554"/>
      <c r="AF131" s="554"/>
      <c r="AG131" s="554" t="s">
        <v>444</v>
      </c>
      <c r="AH131" s="556">
        <v>450</v>
      </c>
      <c r="AK131" s="37"/>
      <c r="AL131" s="7"/>
      <c r="AN131" s="7"/>
      <c r="AO131" s="411">
        <v>60.1</v>
      </c>
      <c r="AP131" s="39">
        <v>36.799999999999997</v>
      </c>
      <c r="AQ131" s="40">
        <v>2.23</v>
      </c>
      <c r="AR131" s="41">
        <f t="shared" ref="AR131:AR162" si="92">AO131+AP131+AQ131</f>
        <v>99.13000000000001</v>
      </c>
      <c r="AS131" s="42">
        <f t="shared" si="78"/>
        <v>1.6331521739130437</v>
      </c>
      <c r="AT131" s="43">
        <f t="shared" si="79"/>
        <v>3.6419293478260872</v>
      </c>
      <c r="AU131" s="44">
        <f t="shared" si="80"/>
        <v>1.5398411478349989</v>
      </c>
      <c r="AV131" s="45">
        <v>52.743760000000002</v>
      </c>
      <c r="AW131" s="45">
        <f t="shared" si="81"/>
        <v>87.76</v>
      </c>
      <c r="AX131" s="46">
        <v>4.3512400000000007</v>
      </c>
      <c r="AY131" s="45">
        <v>7.24</v>
      </c>
      <c r="AZ131" s="7" t="s">
        <v>121</v>
      </c>
      <c r="BA131" s="235">
        <v>18.899999999999999</v>
      </c>
      <c r="BB131" s="48" t="s">
        <v>121</v>
      </c>
      <c r="BC131" s="80">
        <v>9.8000000000000004E-2</v>
      </c>
      <c r="BD131" s="80"/>
      <c r="BE131" s="45"/>
      <c r="BF131" s="45"/>
      <c r="BG131" s="45"/>
      <c r="BH131" s="45"/>
      <c r="BI131" s="194">
        <v>0.98</v>
      </c>
      <c r="BJ131" s="45">
        <v>28.1</v>
      </c>
      <c r="BK131" s="7">
        <v>71.900000000000006</v>
      </c>
      <c r="BL131" s="78">
        <f t="shared" si="86"/>
        <v>0.39082058414464532</v>
      </c>
      <c r="BM131" s="79">
        <v>0.56000000000000005</v>
      </c>
      <c r="BN131" s="80">
        <f t="shared" si="64"/>
        <v>0.93178036605657244</v>
      </c>
      <c r="BO131" s="7" t="s">
        <v>121</v>
      </c>
      <c r="BP131" s="7">
        <v>30</v>
      </c>
      <c r="BQ131" s="48">
        <v>39.9</v>
      </c>
      <c r="BR131" s="81"/>
      <c r="BS131" s="80">
        <f t="shared" si="83"/>
        <v>23.43</v>
      </c>
      <c r="BT131" s="49">
        <v>80.3</v>
      </c>
      <c r="BU131" s="49">
        <v>6224</v>
      </c>
      <c r="BV131" s="80">
        <f t="shared" si="65"/>
        <v>19.700000000000003</v>
      </c>
      <c r="BW131" s="346">
        <f t="shared" si="87"/>
        <v>36.66384</v>
      </c>
      <c r="BX131" s="49">
        <v>7.83</v>
      </c>
      <c r="BY131" s="84">
        <f t="shared" si="66"/>
        <v>2.88144</v>
      </c>
      <c r="BZ131" s="49">
        <v>15.6</v>
      </c>
      <c r="CA131" s="84">
        <f t="shared" si="67"/>
        <v>5.7407999999999992</v>
      </c>
      <c r="CB131" s="49">
        <v>76.2</v>
      </c>
      <c r="CC131" s="84">
        <f t="shared" si="68"/>
        <v>28.041599999999999</v>
      </c>
      <c r="CD131" s="84">
        <v>1.32</v>
      </c>
      <c r="CE131" s="82">
        <v>98.4</v>
      </c>
      <c r="CF131" s="82">
        <v>4575</v>
      </c>
      <c r="CG131" s="82">
        <v>96.2</v>
      </c>
      <c r="CH131" s="82">
        <v>3708</v>
      </c>
      <c r="CI131" s="82">
        <v>57.4</v>
      </c>
      <c r="CJ131" s="82">
        <v>66.7</v>
      </c>
      <c r="CK131" s="82">
        <v>2278</v>
      </c>
      <c r="CL131" s="45">
        <f t="shared" si="82"/>
        <v>0.50192307692307692</v>
      </c>
      <c r="CM131" s="7"/>
      <c r="CN131" s="7"/>
      <c r="CO131" s="618"/>
      <c r="CP131" s="13"/>
      <c r="CQ131" s="13"/>
      <c r="CR131" s="13"/>
      <c r="CS131" s="13"/>
      <c r="CT131" s="13"/>
      <c r="CU131" s="13"/>
      <c r="CV131" s="634"/>
      <c r="CW131" s="36"/>
      <c r="CX131" s="7"/>
      <c r="CY131" s="7"/>
      <c r="CZ131" s="7"/>
      <c r="DA131" s="7"/>
      <c r="DB131" s="111" t="s">
        <v>295</v>
      </c>
      <c r="DC131" s="201"/>
      <c r="DD131" s="122" t="s">
        <v>1555</v>
      </c>
      <c r="DE131" s="11"/>
      <c r="DF131" s="11"/>
      <c r="DG131" s="11"/>
      <c r="DH131" s="11"/>
      <c r="DI131" s="10" t="s">
        <v>297</v>
      </c>
      <c r="DJ131" t="s">
        <v>444</v>
      </c>
      <c r="DK131" s="9">
        <v>2</v>
      </c>
      <c r="DL131" s="7"/>
      <c r="DM131" s="7"/>
      <c r="DN131" s="7"/>
      <c r="DO131" s="7"/>
      <c r="DP131" s="7"/>
      <c r="DQ131" s="7"/>
      <c r="DR131" s="11" t="s">
        <v>38</v>
      </c>
      <c r="DS131" s="11" t="s">
        <v>38</v>
      </c>
      <c r="DT131" s="11">
        <v>209</v>
      </c>
      <c r="DU131" s="11">
        <v>2.4</v>
      </c>
      <c r="DV131" s="11">
        <v>97.6</v>
      </c>
      <c r="DW131" s="11" t="s">
        <v>38</v>
      </c>
      <c r="DX131" s="11" t="s">
        <v>38</v>
      </c>
      <c r="DY131" s="11" t="s">
        <v>38</v>
      </c>
      <c r="DZ131" s="11" t="s">
        <v>38</v>
      </c>
      <c r="EA131" s="11">
        <v>0</v>
      </c>
      <c r="EB131" s="7" t="s">
        <v>451</v>
      </c>
      <c r="EC131" s="114"/>
      <c r="ED131" s="114"/>
      <c r="EE131" s="114"/>
      <c r="EF131" s="114"/>
      <c r="EG131" s="212">
        <v>3</v>
      </c>
      <c r="EH131" s="114"/>
      <c r="EI131" s="114"/>
      <c r="EJ131" s="114"/>
      <c r="EK131" s="114"/>
      <c r="EL131" s="114"/>
      <c r="EM131" s="114"/>
      <c r="EN131" s="114"/>
      <c r="EO131" s="114"/>
      <c r="EP131" s="114"/>
      <c r="EQ131" s="114"/>
      <c r="ER131" s="485">
        <v>12525</v>
      </c>
      <c r="ES131" s="954">
        <v>75</v>
      </c>
      <c r="ET131" s="954">
        <v>135968</v>
      </c>
      <c r="EU131" s="954">
        <v>16000</v>
      </c>
      <c r="EV131" s="954">
        <v>40560</v>
      </c>
      <c r="EW131" s="954">
        <v>2774</v>
      </c>
      <c r="EX131" s="715">
        <f t="shared" si="88"/>
        <v>93.761200000000002</v>
      </c>
      <c r="EY131" s="959">
        <f t="shared" si="89"/>
        <v>5625.6720000000005</v>
      </c>
      <c r="EZ131" s="557"/>
      <c r="FA131" s="557"/>
      <c r="FB131" s="557"/>
      <c r="FC131" s="557"/>
      <c r="FD131" s="592"/>
      <c r="FE131" s="592"/>
      <c r="FF131" s="592"/>
      <c r="FG131" s="716"/>
      <c r="FH131" s="975"/>
      <c r="FI131" s="612"/>
      <c r="FJ131" s="616"/>
      <c r="FK131" s="553"/>
      <c r="FL131" s="557"/>
      <c r="FM131" s="7"/>
      <c r="FN131" s="145">
        <f t="shared" si="90"/>
        <v>9.6000000000000002E-2</v>
      </c>
      <c r="FO131" s="114"/>
      <c r="FP131" s="43">
        <f t="shared" si="91"/>
        <v>2.0401859261002588</v>
      </c>
      <c r="FQ131" s="146">
        <f t="shared" si="74"/>
        <v>9.3761200000000003E-2</v>
      </c>
      <c r="FR131" s="114"/>
      <c r="FS131" s="114"/>
      <c r="FT131" s="114"/>
      <c r="FU131" s="114"/>
      <c r="FV131" s="114"/>
      <c r="FW131" s="114"/>
      <c r="FX131" s="557"/>
      <c r="FY131" s="989"/>
      <c r="FZ131" s="550"/>
      <c r="GA131" s="550"/>
      <c r="GB131" s="550"/>
      <c r="GC131" s="554"/>
      <c r="GD131" s="554"/>
      <c r="GE131" s="554"/>
      <c r="GF131" s="554"/>
      <c r="GG131" s="554"/>
      <c r="GH131" s="554"/>
      <c r="GI131" s="554"/>
      <c r="GJ131" s="554"/>
      <c r="GK131" s="554"/>
      <c r="GL131" s="554"/>
      <c r="GM131" s="554"/>
      <c r="GN131" s="554"/>
      <c r="GO131" s="554"/>
      <c r="GP131" s="554"/>
      <c r="GQ131" s="554"/>
      <c r="GR131" s="554"/>
      <c r="GS131" s="554"/>
      <c r="GT131" s="554"/>
      <c r="GU131" s="554"/>
      <c r="GV131" s="554"/>
      <c r="GW131" s="554"/>
      <c r="GX131" s="554"/>
      <c r="GY131" s="554"/>
      <c r="GZ131" s="554"/>
      <c r="HA131" s="554"/>
      <c r="HB131" s="554"/>
      <c r="HC131" s="554"/>
      <c r="HD131" s="554"/>
      <c r="HE131" s="554"/>
      <c r="HF131" s="554"/>
      <c r="HG131" s="554"/>
      <c r="HH131" s="554"/>
      <c r="HI131" s="554"/>
      <c r="HJ131" s="554"/>
      <c r="HK131" s="554"/>
      <c r="HL131" s="554"/>
      <c r="HM131" s="554"/>
      <c r="HN131" s="554"/>
      <c r="HO131" s="554"/>
      <c r="HP131" s="554"/>
      <c r="HQ131" s="554"/>
      <c r="HR131" s="554"/>
      <c r="HS131" s="554"/>
      <c r="HT131" s="554"/>
      <c r="HU131" s="554"/>
      <c r="HV131" s="554"/>
      <c r="HW131" s="554"/>
    </row>
    <row r="132" spans="1:231" x14ac:dyDescent="0.3">
      <c r="A132" s="7">
        <v>101</v>
      </c>
      <c r="B132" s="7">
        <f>COUNTIFS($D$3:D132,D132,$F$3:F132,F132)</f>
        <v>1</v>
      </c>
      <c r="C132" s="14">
        <v>12539</v>
      </c>
      <c r="D132" s="328" t="s">
        <v>1513</v>
      </c>
      <c r="E132" s="17" t="s">
        <v>512</v>
      </c>
      <c r="F132" s="17">
        <v>451009406</v>
      </c>
      <c r="G132" s="11">
        <f t="shared" si="85"/>
        <v>75</v>
      </c>
      <c r="H132" s="17" t="s">
        <v>1514</v>
      </c>
      <c r="I132" s="469" t="s">
        <v>1515</v>
      </c>
      <c r="J132" s="380" t="s">
        <v>35</v>
      </c>
      <c r="K132" s="17" t="s">
        <v>36</v>
      </c>
      <c r="L132" s="11">
        <v>6</v>
      </c>
      <c r="M132" s="17">
        <v>1</v>
      </c>
      <c r="N132" s="17" t="s">
        <v>38</v>
      </c>
      <c r="O132" s="11"/>
      <c r="P132" s="11" t="s">
        <v>1166</v>
      </c>
      <c r="Q132" s="381"/>
      <c r="R132" s="381"/>
      <c r="S132" s="17"/>
      <c r="T132" s="649"/>
      <c r="U132" s="649"/>
      <c r="V132" s="650" t="s">
        <v>499</v>
      </c>
      <c r="W132" s="651"/>
      <c r="X132" s="650"/>
      <c r="Y132" s="777"/>
      <c r="Z132" s="596" t="s">
        <v>1430</v>
      </c>
      <c r="AA132" s="550" t="s">
        <v>691</v>
      </c>
      <c r="AB132" s="11"/>
      <c r="AC132" s="556">
        <v>2337</v>
      </c>
      <c r="AD132" s="556">
        <v>14000</v>
      </c>
      <c r="AE132" s="554"/>
      <c r="AF132" s="554"/>
      <c r="AG132" s="554" t="s">
        <v>743</v>
      </c>
      <c r="AH132" s="556">
        <v>1000</v>
      </c>
      <c r="AK132" s="37"/>
      <c r="AL132" s="7"/>
      <c r="AN132" s="7"/>
      <c r="AO132" s="411">
        <v>61.4</v>
      </c>
      <c r="AP132" s="39">
        <v>31.8</v>
      </c>
      <c r="AQ132" s="40">
        <v>6.18</v>
      </c>
      <c r="AR132" s="41">
        <f t="shared" si="92"/>
        <v>99.38</v>
      </c>
      <c r="AS132" s="42">
        <f t="shared" si="78"/>
        <v>1.9308176100628931</v>
      </c>
      <c r="AT132" s="43">
        <f t="shared" si="79"/>
        <v>11.932452830188678</v>
      </c>
      <c r="AU132" s="44">
        <f t="shared" si="80"/>
        <v>1.6166403370194837</v>
      </c>
      <c r="AV132" s="45">
        <v>50.163800000000002</v>
      </c>
      <c r="AW132" s="45">
        <f t="shared" si="81"/>
        <v>81.7</v>
      </c>
      <c r="AX132" s="227">
        <v>8.1661999999999999</v>
      </c>
      <c r="AY132" s="45">
        <v>13.3</v>
      </c>
      <c r="AZ132" s="7" t="s">
        <v>121</v>
      </c>
      <c r="BA132" s="235">
        <v>31.3</v>
      </c>
      <c r="BB132" s="48" t="s">
        <v>121</v>
      </c>
      <c r="BC132" s="80">
        <v>0.67</v>
      </c>
      <c r="BD132" s="80"/>
      <c r="BE132" s="45"/>
      <c r="BF132" s="45"/>
      <c r="BG132" s="45"/>
      <c r="BH132" s="45"/>
      <c r="BI132" s="194">
        <v>2.02</v>
      </c>
      <c r="BJ132" s="45">
        <v>46</v>
      </c>
      <c r="BK132" s="7">
        <v>54</v>
      </c>
      <c r="BL132" s="195">
        <f t="shared" si="86"/>
        <v>0.85185185185185186</v>
      </c>
      <c r="BM132" s="79">
        <v>0.62</v>
      </c>
      <c r="BN132" s="80">
        <f t="shared" si="64"/>
        <v>1.009771986970684</v>
      </c>
      <c r="BO132" s="7" t="s">
        <v>121</v>
      </c>
      <c r="BP132" s="7">
        <v>56.9</v>
      </c>
      <c r="BQ132" s="48">
        <v>65.2</v>
      </c>
      <c r="BR132" s="81"/>
      <c r="BS132" s="80">
        <f t="shared" si="83"/>
        <v>71.8</v>
      </c>
      <c r="BT132" s="49">
        <v>88.4</v>
      </c>
      <c r="BU132" s="49">
        <v>9979</v>
      </c>
      <c r="BV132" s="80">
        <f t="shared" si="65"/>
        <v>11.599999999999994</v>
      </c>
      <c r="BW132" s="561">
        <f t="shared" si="87"/>
        <v>31.609200000000001</v>
      </c>
      <c r="BX132" s="49">
        <v>26.3</v>
      </c>
      <c r="BY132" s="84">
        <f t="shared" si="66"/>
        <v>8.3634000000000004</v>
      </c>
      <c r="BZ132" s="49">
        <v>45.5</v>
      </c>
      <c r="CA132" s="84">
        <f t="shared" si="67"/>
        <v>14.469000000000001</v>
      </c>
      <c r="CB132" s="49">
        <v>27.6</v>
      </c>
      <c r="CC132" s="84">
        <f t="shared" si="68"/>
        <v>8.7768000000000015</v>
      </c>
      <c r="CD132" s="84">
        <v>0.22</v>
      </c>
      <c r="CE132" s="82">
        <v>99.9</v>
      </c>
      <c r="CF132" s="82">
        <v>6455</v>
      </c>
      <c r="CG132" s="82">
        <v>99.8</v>
      </c>
      <c r="CH132" s="82">
        <v>5715</v>
      </c>
      <c r="CI132" s="82">
        <v>97</v>
      </c>
      <c r="CJ132" s="82">
        <v>99</v>
      </c>
      <c r="CK132" s="82">
        <v>5232</v>
      </c>
      <c r="CL132" s="45">
        <f t="shared" si="82"/>
        <v>0.57802197802197808</v>
      </c>
      <c r="CM132" s="7"/>
      <c r="CN132" s="7"/>
      <c r="CO132" s="618"/>
      <c r="CP132" s="13"/>
      <c r="CQ132" s="13"/>
      <c r="CR132" s="13"/>
      <c r="CS132" s="13"/>
      <c r="CT132" s="13"/>
      <c r="CU132" s="13"/>
      <c r="CV132" s="634"/>
      <c r="CW132" s="36"/>
      <c r="CX132" s="7"/>
      <c r="CY132" s="7"/>
      <c r="CZ132" s="121">
        <v>4</v>
      </c>
      <c r="DA132" s="7"/>
      <c r="DB132" s="111" t="s">
        <v>295</v>
      </c>
      <c r="DC132" s="201"/>
      <c r="DD132" s="122" t="s">
        <v>1516</v>
      </c>
      <c r="DE132" s="11"/>
      <c r="DF132" s="11"/>
      <c r="DG132" s="11"/>
      <c r="DH132" s="11"/>
      <c r="DI132" s="565" t="s">
        <v>297</v>
      </c>
      <c r="DJ132" t="s">
        <v>743</v>
      </c>
      <c r="DK132" s="9">
        <v>2</v>
      </c>
      <c r="DL132" s="7"/>
      <c r="DM132" s="7"/>
      <c r="DN132" s="7"/>
      <c r="DO132" s="7"/>
      <c r="DP132" s="7"/>
      <c r="DQ132" s="7"/>
      <c r="DR132" s="11">
        <v>108</v>
      </c>
      <c r="DS132" s="11" t="s">
        <v>38</v>
      </c>
      <c r="DT132" s="11">
        <v>1388</v>
      </c>
      <c r="DU132" s="11">
        <v>24.2</v>
      </c>
      <c r="DV132" s="11">
        <v>75.8</v>
      </c>
      <c r="DW132" s="11" t="s">
        <v>450</v>
      </c>
      <c r="DX132" s="11" t="s">
        <v>1517</v>
      </c>
      <c r="DY132" s="11" t="s">
        <v>38</v>
      </c>
      <c r="DZ132" s="11">
        <v>6.15</v>
      </c>
      <c r="EA132" s="11">
        <v>0</v>
      </c>
      <c r="EB132" s="7" t="s">
        <v>451</v>
      </c>
      <c r="EC132" s="114"/>
      <c r="ED132" s="114"/>
      <c r="EE132" s="114"/>
      <c r="EF132" s="114"/>
      <c r="EG132" s="114"/>
      <c r="EH132" s="114"/>
      <c r="EI132" s="114"/>
      <c r="EJ132" s="114"/>
      <c r="EK132" s="114"/>
      <c r="EL132" s="114"/>
      <c r="EM132" s="114"/>
      <c r="EN132" s="114"/>
      <c r="EO132" s="114"/>
      <c r="EP132" s="114"/>
      <c r="EQ132" s="114"/>
      <c r="ER132" s="485">
        <v>12539</v>
      </c>
      <c r="ES132" s="954">
        <v>75</v>
      </c>
      <c r="ET132" s="954">
        <v>38758</v>
      </c>
      <c r="EU132" s="954">
        <v>4000</v>
      </c>
      <c r="EV132" s="954">
        <v>40560</v>
      </c>
      <c r="EW132" s="954">
        <v>15489</v>
      </c>
      <c r="EX132" s="715">
        <f t="shared" si="88"/>
        <v>2094.1128000000003</v>
      </c>
      <c r="EY132" s="959">
        <f t="shared" si="89"/>
        <v>12564.676800000001</v>
      </c>
      <c r="EZ132" s="557"/>
      <c r="FA132" s="557"/>
      <c r="FB132" s="557"/>
      <c r="FC132" s="557"/>
      <c r="FD132" s="592"/>
      <c r="FE132" s="592"/>
      <c r="FF132" s="592"/>
      <c r="FG132" s="716"/>
      <c r="FH132" s="975"/>
      <c r="FI132" s="612"/>
      <c r="FJ132" s="616"/>
      <c r="FK132" s="553"/>
      <c r="FL132" s="114"/>
      <c r="FM132" s="7"/>
      <c r="FN132" s="145">
        <f t="shared" si="90"/>
        <v>2.3370000000000002</v>
      </c>
      <c r="FO132" s="114"/>
      <c r="FP132" s="43">
        <f t="shared" si="91"/>
        <v>39.963362402600751</v>
      </c>
      <c r="FQ132" s="146">
        <f t="shared" si="74"/>
        <v>2.0941128000000004</v>
      </c>
      <c r="FR132" s="114"/>
      <c r="FS132" s="114"/>
      <c r="FT132" s="114"/>
      <c r="FU132" s="114"/>
      <c r="FV132" s="114"/>
      <c r="FW132" s="114"/>
      <c r="FX132" s="557"/>
      <c r="FY132" s="989"/>
      <c r="FZ132" s="550"/>
      <c r="GA132" s="218" t="s">
        <v>450</v>
      </c>
      <c r="GB132" s="550"/>
      <c r="GC132" s="554"/>
      <c r="GD132" s="554"/>
      <c r="GE132" s="554"/>
      <c r="GF132" s="554"/>
      <c r="GG132" s="554"/>
      <c r="GH132" s="554"/>
      <c r="GI132" s="554"/>
      <c r="GJ132" s="554"/>
      <c r="GK132" s="554"/>
      <c r="GL132" s="554"/>
      <c r="GM132" s="554"/>
      <c r="GN132" s="554"/>
      <c r="GO132" s="554"/>
      <c r="GP132" s="554"/>
      <c r="GQ132" s="554"/>
      <c r="GR132" s="554"/>
      <c r="GS132" s="554"/>
      <c r="GT132" s="554"/>
      <c r="GU132" s="554"/>
      <c r="GV132" s="554"/>
      <c r="GW132" s="554"/>
      <c r="GX132" s="554"/>
      <c r="GY132" s="554"/>
      <c r="GZ132" s="554"/>
      <c r="HA132" s="554"/>
      <c r="HB132" s="554"/>
      <c r="HC132" s="554"/>
      <c r="HD132" s="554"/>
      <c r="HE132" s="554"/>
      <c r="HF132" s="554"/>
      <c r="HG132" s="554"/>
      <c r="HH132" s="554"/>
      <c r="HI132" s="554"/>
      <c r="HJ132" s="554"/>
      <c r="HK132" s="554"/>
      <c r="HL132" s="554"/>
      <c r="HM132" s="554"/>
      <c r="HN132" s="554"/>
      <c r="HO132" s="554"/>
      <c r="HP132" s="554"/>
      <c r="HQ132" s="554"/>
      <c r="HR132" s="554"/>
      <c r="HS132" s="554"/>
      <c r="HT132" s="554"/>
      <c r="HU132" s="554"/>
      <c r="HV132" s="554"/>
      <c r="HW132" s="554"/>
    </row>
  </sheetData>
  <autoFilter ref="A2:HW2" xr:uid="{2387FBAB-EDC4-4675-ADD3-DDF00BD1CBAB}">
    <sortState xmlns:xlrd2="http://schemas.microsoft.com/office/spreadsheetml/2017/richdata2" ref="A3:HW132">
      <sortCondition ref="H2"/>
    </sortState>
  </autoFilter>
  <pageMargins left="0.7" right="0.7" top="0.78740157499999996" bottom="0.78740157499999996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2E428-50C0-4EC1-9701-5FCFBDE0E37A}">
  <sheetPr>
    <tabColor theme="9" tint="0.79998168889431442"/>
  </sheetPr>
  <dimension ref="A1:HW90"/>
  <sheetViews>
    <sheetView zoomScale="80" zoomScaleNormal="8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F30" sqref="F30"/>
    </sheetView>
  </sheetViews>
  <sheetFormatPr defaultRowHeight="14.4" x14ac:dyDescent="0.3"/>
  <cols>
    <col min="1" max="1" width="5" customWidth="1"/>
    <col min="2" max="2" width="4.6640625" customWidth="1"/>
    <col min="3" max="3" width="10.33203125" customWidth="1"/>
    <col min="4" max="4" width="15.33203125" customWidth="1"/>
    <col min="5" max="5" width="9.109375" customWidth="1"/>
    <col min="6" max="6" width="13.33203125" customWidth="1"/>
    <col min="7" max="7" width="4.33203125" customWidth="1"/>
    <col min="8" max="8" width="12.109375" customWidth="1"/>
    <col min="9" max="9" width="17.109375" customWidth="1"/>
    <col min="11" max="11" width="2.88671875" customWidth="1"/>
    <col min="12" max="12" width="6.44140625" customWidth="1"/>
    <col min="13" max="13" width="8.6640625" customWidth="1"/>
    <col min="14" max="14" width="3" customWidth="1"/>
    <col min="15" max="15" width="4" customWidth="1"/>
    <col min="16" max="16" width="6.88671875" customWidth="1"/>
    <col min="17" max="18" width="0" hidden="1" customWidth="1"/>
    <col min="19" max="19" width="6.5546875" hidden="1" customWidth="1"/>
    <col min="20" max="20" width="19.44140625" hidden="1" customWidth="1"/>
    <col min="21" max="21" width="19.33203125" hidden="1" customWidth="1"/>
    <col min="22" max="22" width="25.33203125" hidden="1" customWidth="1"/>
    <col min="23" max="23" width="12.44140625" hidden="1" customWidth="1"/>
    <col min="24" max="24" width="9.6640625" hidden="1" customWidth="1"/>
    <col min="25" max="25" width="10" hidden="1" customWidth="1"/>
    <col min="26" max="26" width="5.6640625" hidden="1" customWidth="1"/>
    <col min="27" max="27" width="4.6640625" customWidth="1"/>
    <col min="28" max="28" width="0" hidden="1" customWidth="1"/>
    <col min="29" max="29" width="8.88671875" customWidth="1"/>
    <col min="30" max="30" width="10.5546875" customWidth="1"/>
    <col min="31" max="31" width="5.6640625" customWidth="1"/>
    <col min="32" max="32" width="9.109375" customWidth="1"/>
    <col min="33" max="33" width="14.109375" customWidth="1"/>
    <col min="34" max="34" width="12.33203125" customWidth="1"/>
    <col min="35" max="36" width="4.88671875" hidden="1" customWidth="1"/>
    <col min="37" max="37" width="5.6640625" hidden="1" customWidth="1"/>
    <col min="38" max="40" width="4.88671875" hidden="1" customWidth="1"/>
    <col min="41" max="43" width="9" customWidth="1"/>
    <col min="44" max="44" width="6.109375" customWidth="1"/>
    <col min="45" max="45" width="6.6640625" customWidth="1"/>
    <col min="46" max="46" width="7.109375" customWidth="1"/>
    <col min="47" max="47" width="6.33203125" customWidth="1"/>
    <col min="49" max="49" width="8.88671875" customWidth="1"/>
    <col min="50" max="50" width="9.33203125" customWidth="1"/>
    <col min="54" max="54" width="8.88671875" customWidth="1"/>
    <col min="55" max="55" width="5.5546875" customWidth="1"/>
    <col min="56" max="60" width="0" hidden="1" customWidth="1"/>
    <col min="61" max="61" width="5.5546875" customWidth="1"/>
    <col min="64" max="64" width="6.6640625" customWidth="1"/>
    <col min="65" max="69" width="8.88671875" customWidth="1"/>
    <col min="70" max="70" width="6.44140625" customWidth="1"/>
    <col min="71" max="75" width="9.6640625" customWidth="1"/>
    <col min="76" max="76" width="7.33203125" customWidth="1"/>
    <col min="77" max="81" width="9.6640625" customWidth="1"/>
    <col min="82" max="82" width="7.44140625" customWidth="1"/>
    <col min="86" max="87" width="8.88671875" customWidth="1"/>
    <col min="90" max="90" width="8.88671875" customWidth="1"/>
    <col min="91" max="91" width="7.33203125" hidden="1" customWidth="1"/>
    <col min="92" max="94" width="6.33203125" hidden="1" customWidth="1"/>
    <col min="95" max="95" width="5" hidden="1" customWidth="1"/>
    <col min="96" max="96" width="12.33203125" hidden="1" customWidth="1"/>
    <col min="97" max="97" width="5.6640625" hidden="1" customWidth="1"/>
    <col min="98" max="100" width="0" hidden="1" customWidth="1"/>
    <col min="101" max="101" width="9.109375" hidden="1" customWidth="1"/>
    <col min="102" max="102" width="12.44140625" hidden="1" customWidth="1"/>
    <col min="103" max="103" width="8.88671875" customWidth="1"/>
    <col min="104" max="104" width="6.5546875" customWidth="1"/>
    <col min="105" max="105" width="9.5546875" customWidth="1"/>
    <col min="106" max="107" width="8.88671875" customWidth="1"/>
    <col min="108" max="108" width="106.33203125" customWidth="1"/>
    <col min="109" max="109" width="7.33203125" customWidth="1"/>
    <col min="110" max="112" width="6.33203125" customWidth="1"/>
    <col min="113" max="113" width="5" customWidth="1"/>
    <col min="114" max="114" width="12.33203125" customWidth="1"/>
    <col min="115" max="115" width="5.6640625" customWidth="1"/>
    <col min="116" max="118" width="8.88671875" customWidth="1"/>
    <col min="119" max="119" width="9.109375" customWidth="1"/>
    <col min="120" max="120" width="12.44140625" customWidth="1"/>
    <col min="121" max="121" width="9" customWidth="1"/>
    <col min="122" max="123" width="8.88671875" customWidth="1"/>
    <col min="124" max="124" width="9" customWidth="1"/>
    <col min="125" max="126" width="9.109375" customWidth="1"/>
    <col min="127" max="128" width="9" customWidth="1"/>
    <col min="129" max="129" width="8.88671875" customWidth="1"/>
    <col min="130" max="130" width="9" customWidth="1"/>
    <col min="131" max="131" width="9.109375" customWidth="1"/>
    <col min="132" max="132" width="14.6640625" customWidth="1"/>
    <col min="133" max="133" width="9.109375" customWidth="1"/>
    <col min="134" max="134" width="9" customWidth="1"/>
    <col min="135" max="142" width="9.109375" customWidth="1"/>
    <col min="143" max="143" width="10.88671875" customWidth="1"/>
    <col min="144" max="146" width="9" customWidth="1"/>
    <col min="147" max="147" width="13.33203125" customWidth="1"/>
    <col min="148" max="148" width="6.6640625" customWidth="1"/>
    <col min="149" max="149" width="6.33203125" customWidth="1"/>
    <col min="150" max="150" width="7.88671875" customWidth="1"/>
    <col min="151" max="151" width="9.109375" customWidth="1"/>
    <col min="152" max="152" width="7.33203125" customWidth="1"/>
    <col min="153" max="153" width="10" customWidth="1"/>
    <col min="154" max="154" width="8.6640625" customWidth="1"/>
    <col min="155" max="155" width="11.5546875" customWidth="1"/>
    <col min="156" max="168" width="0" hidden="1" customWidth="1"/>
    <col min="169" max="169" width="8.88671875" customWidth="1"/>
    <col min="170" max="170" width="7.33203125" customWidth="1"/>
    <col min="171" max="171" width="4.109375" customWidth="1"/>
    <col min="172" max="173" width="8.88671875" customWidth="1"/>
    <col min="174" max="174" width="6.6640625" customWidth="1"/>
    <col min="175" max="175" width="9.109375" customWidth="1"/>
    <col min="176" max="176" width="18" customWidth="1"/>
    <col min="177" max="177" width="8.88671875" customWidth="1"/>
    <col min="178" max="178" width="31.88671875" customWidth="1"/>
    <col min="179" max="179" width="46.109375" customWidth="1"/>
    <col min="180" max="180" width="9.6640625" customWidth="1"/>
    <col min="181" max="181" width="8.5546875" customWidth="1"/>
    <col min="182" max="184" width="9.6640625" customWidth="1"/>
    <col min="185" max="185" width="10.5546875" customWidth="1"/>
    <col min="186" max="186" width="9.6640625" customWidth="1"/>
    <col min="187" max="187" width="12.5546875" customWidth="1"/>
    <col min="188" max="188" width="7.88671875" customWidth="1"/>
    <col min="189" max="189" width="13.44140625" customWidth="1"/>
    <col min="190" max="190" width="9.44140625" customWidth="1"/>
    <col min="191" max="191" width="12.6640625" customWidth="1"/>
    <col min="192" max="192" width="12.33203125" customWidth="1"/>
    <col min="193" max="193" width="11.109375" customWidth="1"/>
    <col min="194" max="194" width="11.88671875" customWidth="1"/>
    <col min="195" max="195" width="10.5546875" customWidth="1"/>
    <col min="196" max="196" width="7.88671875" customWidth="1"/>
    <col min="197" max="197" width="10.109375" customWidth="1"/>
    <col min="198" max="198" width="6.6640625" customWidth="1"/>
    <col min="199" max="199" width="7.6640625" customWidth="1"/>
    <col min="200" max="200" width="9.33203125" customWidth="1"/>
    <col min="201" max="201" width="9.5546875" customWidth="1"/>
    <col min="202" max="202" width="11.44140625" customWidth="1"/>
    <col min="203" max="203" width="8.44140625" customWidth="1"/>
    <col min="204" max="204" width="13" customWidth="1"/>
    <col min="205" max="205" width="11.44140625" customWidth="1"/>
    <col min="206" max="206" width="12.5546875" customWidth="1"/>
    <col min="207" max="207" width="11.44140625" customWidth="1"/>
    <col min="208" max="208" width="14.109375" customWidth="1"/>
    <col min="209" max="209" width="11.5546875" customWidth="1"/>
    <col min="210" max="210" width="10.88671875" customWidth="1"/>
    <col min="211" max="211" width="10.44140625" customWidth="1"/>
    <col min="212" max="212" width="13.44140625" customWidth="1"/>
    <col min="213" max="213" width="12.5546875" customWidth="1"/>
    <col min="214" max="214" width="14" customWidth="1"/>
    <col min="215" max="215" width="10.5546875" customWidth="1"/>
    <col min="216" max="216" width="11.5546875" customWidth="1"/>
    <col min="217" max="217" width="10.6640625" customWidth="1"/>
    <col min="218" max="218" width="14.109375" customWidth="1"/>
    <col min="219" max="219" width="11.88671875" customWidth="1"/>
    <col min="220" max="220" width="12.44140625" customWidth="1"/>
    <col min="221" max="221" width="10.88671875" customWidth="1"/>
    <col min="222" max="222" width="13.88671875" customWidth="1"/>
    <col min="223" max="223" width="10.6640625" customWidth="1"/>
    <col min="224" max="224" width="7.6640625" customWidth="1"/>
    <col min="225" max="225" width="14.5546875" customWidth="1"/>
    <col min="226" max="226" width="11" customWidth="1"/>
    <col min="227" max="227" width="14.44140625" customWidth="1"/>
    <col min="228" max="228" width="12.44140625" customWidth="1"/>
    <col min="229" max="229" width="12.109375" customWidth="1"/>
    <col min="230" max="230" width="12" customWidth="1"/>
    <col min="231" max="231" width="10.5546875" customWidth="1"/>
  </cols>
  <sheetData>
    <row r="1" spans="1:231" ht="64.8" customHeight="1" thickTop="1" thickBot="1" x14ac:dyDescent="0.3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3" t="s">
        <v>8</v>
      </c>
      <c r="J1" s="4" t="s">
        <v>9</v>
      </c>
      <c r="K1" s="5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1334</v>
      </c>
      <c r="S1" s="1" t="s">
        <v>45</v>
      </c>
      <c r="T1" s="1" t="s">
        <v>46</v>
      </c>
      <c r="U1" s="1" t="s">
        <v>47</v>
      </c>
      <c r="V1" s="1" t="s">
        <v>48</v>
      </c>
      <c r="W1" s="1" t="s">
        <v>49</v>
      </c>
      <c r="X1" s="1" t="s">
        <v>50</v>
      </c>
      <c r="Y1" s="1" t="s">
        <v>51</v>
      </c>
      <c r="Z1" s="21" t="s">
        <v>52</v>
      </c>
      <c r="AA1" s="1" t="s">
        <v>53</v>
      </c>
      <c r="AB1" s="1" t="s">
        <v>54</v>
      </c>
      <c r="AC1" s="1" t="s">
        <v>55</v>
      </c>
      <c r="AD1" s="1" t="s">
        <v>56</v>
      </c>
      <c r="AE1" s="1" t="s">
        <v>57</v>
      </c>
      <c r="AF1" s="2" t="s">
        <v>58</v>
      </c>
      <c r="AG1" s="22" t="s">
        <v>59</v>
      </c>
      <c r="AH1" s="23" t="s">
        <v>60</v>
      </c>
      <c r="AI1" s="1" t="s">
        <v>61</v>
      </c>
      <c r="AJ1" s="24" t="s">
        <v>62</v>
      </c>
      <c r="AK1" s="25" t="s">
        <v>63</v>
      </c>
      <c r="AL1" s="1" t="s">
        <v>64</v>
      </c>
      <c r="AM1" s="1" t="s">
        <v>65</v>
      </c>
      <c r="AN1" s="2" t="s">
        <v>66</v>
      </c>
      <c r="AO1" s="26" t="s">
        <v>67</v>
      </c>
      <c r="AP1" s="27" t="s">
        <v>68</v>
      </c>
      <c r="AQ1" s="28" t="s">
        <v>69</v>
      </c>
      <c r="AR1" s="29" t="s">
        <v>70</v>
      </c>
      <c r="AS1" s="30" t="s">
        <v>71</v>
      </c>
      <c r="AT1" s="30" t="s">
        <v>72</v>
      </c>
      <c r="AU1" s="31" t="s">
        <v>73</v>
      </c>
      <c r="AV1" s="2" t="s">
        <v>74</v>
      </c>
      <c r="AW1" s="23" t="s">
        <v>75</v>
      </c>
      <c r="AX1" s="32" t="s">
        <v>76</v>
      </c>
      <c r="AY1" s="23" t="s">
        <v>77</v>
      </c>
      <c r="AZ1" s="1" t="s">
        <v>78</v>
      </c>
      <c r="BA1" s="33" t="s">
        <v>79</v>
      </c>
      <c r="BB1" s="1" t="s">
        <v>80</v>
      </c>
      <c r="BC1" s="34" t="s">
        <v>81</v>
      </c>
      <c r="BD1" s="34" t="s">
        <v>1335</v>
      </c>
      <c r="BE1" s="23" t="s">
        <v>1336</v>
      </c>
      <c r="BF1" s="1" t="s">
        <v>1337</v>
      </c>
      <c r="BG1" s="24" t="s">
        <v>1338</v>
      </c>
      <c r="BH1" s="24" t="s">
        <v>1339</v>
      </c>
      <c r="BI1" s="24" t="s">
        <v>129</v>
      </c>
      <c r="BJ1" s="23" t="s">
        <v>130</v>
      </c>
      <c r="BK1" s="2" t="s">
        <v>131</v>
      </c>
      <c r="BL1" s="68" t="s">
        <v>132</v>
      </c>
      <c r="BM1" s="69" t="s">
        <v>133</v>
      </c>
      <c r="BN1" s="34" t="s">
        <v>134</v>
      </c>
      <c r="BO1" s="23" t="s">
        <v>135</v>
      </c>
      <c r="BP1" s="1" t="s">
        <v>136</v>
      </c>
      <c r="BQ1" s="1" t="s">
        <v>137</v>
      </c>
      <c r="BR1" s="70" t="s">
        <v>138</v>
      </c>
      <c r="BS1" s="71" t="s">
        <v>139</v>
      </c>
      <c r="BT1" s="72" t="s">
        <v>140</v>
      </c>
      <c r="BU1" s="72" t="s">
        <v>141</v>
      </c>
      <c r="BV1" s="72" t="s">
        <v>142</v>
      </c>
      <c r="BW1" s="71" t="s">
        <v>143</v>
      </c>
      <c r="BX1" s="72" t="s">
        <v>144</v>
      </c>
      <c r="BY1" s="73" t="s">
        <v>145</v>
      </c>
      <c r="BZ1" s="74" t="s">
        <v>146</v>
      </c>
      <c r="CA1" s="73" t="s">
        <v>147</v>
      </c>
      <c r="CB1" s="74" t="s">
        <v>148</v>
      </c>
      <c r="CC1" s="75" t="s">
        <v>149</v>
      </c>
      <c r="CD1" s="76" t="s">
        <v>150</v>
      </c>
      <c r="CE1" s="77" t="s">
        <v>151</v>
      </c>
      <c r="CF1" s="31" t="s">
        <v>152</v>
      </c>
      <c r="CG1" s="31" t="s">
        <v>153</v>
      </c>
      <c r="CH1" s="31" t="s">
        <v>154</v>
      </c>
      <c r="CI1" s="1" t="s">
        <v>155</v>
      </c>
      <c r="CJ1" s="31" t="s">
        <v>156</v>
      </c>
      <c r="CK1" s="77" t="s">
        <v>157</v>
      </c>
      <c r="CL1" s="74" t="s">
        <v>158</v>
      </c>
      <c r="CM1" s="1" t="s">
        <v>1340</v>
      </c>
      <c r="CN1" s="2" t="s">
        <v>1341</v>
      </c>
      <c r="CO1" s="835" t="s">
        <v>143</v>
      </c>
      <c r="CP1" s="836" t="s">
        <v>1342</v>
      </c>
      <c r="CQ1" s="836" t="s">
        <v>1343</v>
      </c>
      <c r="CR1" s="836" t="s">
        <v>1344</v>
      </c>
      <c r="CS1" s="836" t="s">
        <v>1345</v>
      </c>
      <c r="CT1" s="836" t="s">
        <v>875</v>
      </c>
      <c r="CU1" s="836" t="s">
        <v>149</v>
      </c>
      <c r="CV1" s="837" t="s">
        <v>150</v>
      </c>
      <c r="CW1" s="1" t="s">
        <v>150</v>
      </c>
      <c r="CX1" s="23" t="s">
        <v>149</v>
      </c>
      <c r="CY1" s="23" t="s">
        <v>189</v>
      </c>
      <c r="CZ1" s="23" t="s">
        <v>190</v>
      </c>
      <c r="DA1" s="88" t="s">
        <v>191</v>
      </c>
      <c r="DB1" s="89" t="s">
        <v>192</v>
      </c>
      <c r="DC1" s="21" t="s">
        <v>193</v>
      </c>
      <c r="DD1" s="90" t="s">
        <v>194</v>
      </c>
      <c r="DE1" s="91" t="s">
        <v>195</v>
      </c>
      <c r="DF1" s="91" t="s">
        <v>196</v>
      </c>
      <c r="DG1" s="91" t="s">
        <v>197</v>
      </c>
      <c r="DH1" s="91" t="s">
        <v>198</v>
      </c>
      <c r="DI1" s="92" t="s">
        <v>199</v>
      </c>
      <c r="DJ1" s="93" t="s">
        <v>200</v>
      </c>
      <c r="DK1" s="94" t="s">
        <v>201</v>
      </c>
      <c r="DL1" s="94" t="s">
        <v>202</v>
      </c>
      <c r="DM1" s="94" t="s">
        <v>203</v>
      </c>
      <c r="DN1" s="95" t="s">
        <v>204</v>
      </c>
      <c r="DO1" s="96" t="s">
        <v>205</v>
      </c>
      <c r="DP1" s="97" t="s">
        <v>206</v>
      </c>
      <c r="DQ1" s="98" t="s">
        <v>207</v>
      </c>
      <c r="DR1" s="99" t="s">
        <v>208</v>
      </c>
      <c r="DS1" s="99" t="s">
        <v>209</v>
      </c>
      <c r="DT1" s="100" t="s">
        <v>210</v>
      </c>
      <c r="DU1" s="100" t="s">
        <v>211</v>
      </c>
      <c r="DV1" s="100" t="s">
        <v>212</v>
      </c>
      <c r="DW1" s="101" t="s">
        <v>213</v>
      </c>
      <c r="DX1" s="101" t="s">
        <v>214</v>
      </c>
      <c r="DY1" s="101" t="s">
        <v>215</v>
      </c>
      <c r="DZ1" s="101" t="s">
        <v>216</v>
      </c>
      <c r="EA1" s="102" t="s">
        <v>217</v>
      </c>
      <c r="EB1" s="102" t="s">
        <v>218</v>
      </c>
      <c r="EC1" s="103" t="s">
        <v>219</v>
      </c>
      <c r="ED1" s="94" t="s">
        <v>220</v>
      </c>
      <c r="EE1" s="94" t="s">
        <v>221</v>
      </c>
      <c r="EF1" s="104" t="s">
        <v>222</v>
      </c>
      <c r="EG1" s="105" t="s">
        <v>223</v>
      </c>
      <c r="EH1" s="104" t="s">
        <v>224</v>
      </c>
      <c r="EI1" s="104" t="s">
        <v>225</v>
      </c>
      <c r="EJ1" s="104" t="s">
        <v>226</v>
      </c>
      <c r="EK1" s="104" t="s">
        <v>227</v>
      </c>
      <c r="EL1" s="106" t="s">
        <v>228</v>
      </c>
      <c r="EM1" s="104" t="s">
        <v>229</v>
      </c>
      <c r="EN1" s="104" t="s">
        <v>230</v>
      </c>
      <c r="EO1" s="104" t="s">
        <v>231</v>
      </c>
      <c r="EP1" s="104" t="s">
        <v>232</v>
      </c>
      <c r="EQ1" s="104" t="s">
        <v>233</v>
      </c>
      <c r="ER1" s="107" t="s">
        <v>2</v>
      </c>
      <c r="ES1" s="108" t="s">
        <v>234</v>
      </c>
      <c r="ET1" s="108" t="s">
        <v>235</v>
      </c>
      <c r="EU1" s="108" t="s">
        <v>236</v>
      </c>
      <c r="EV1" s="108" t="s">
        <v>237</v>
      </c>
      <c r="EW1" s="109" t="s">
        <v>238</v>
      </c>
      <c r="EX1" s="108" t="s">
        <v>239</v>
      </c>
      <c r="EY1" s="110" t="s">
        <v>240</v>
      </c>
      <c r="EZ1" s="838" t="s">
        <v>234</v>
      </c>
      <c r="FA1" s="839" t="s">
        <v>1346</v>
      </c>
      <c r="FB1" s="839" t="s">
        <v>1347</v>
      </c>
      <c r="FC1" s="839" t="s">
        <v>1348</v>
      </c>
      <c r="FD1" s="839" t="s">
        <v>1349</v>
      </c>
      <c r="FE1" s="840" t="s">
        <v>1350</v>
      </c>
      <c r="FF1" s="841" t="s">
        <v>1351</v>
      </c>
      <c r="FG1" s="842" t="s">
        <v>1352</v>
      </c>
      <c r="FH1" s="842" t="s">
        <v>1353</v>
      </c>
      <c r="FI1" s="843" t="s">
        <v>1354</v>
      </c>
      <c r="FJ1" s="844" t="s">
        <v>54</v>
      </c>
      <c r="FK1" s="845" t="s">
        <v>59</v>
      </c>
      <c r="FL1" s="846" t="s">
        <v>1355</v>
      </c>
      <c r="FM1" s="129" t="s">
        <v>300</v>
      </c>
      <c r="FN1" s="130" t="s">
        <v>301</v>
      </c>
      <c r="FO1" s="23"/>
      <c r="FP1" s="131" t="s">
        <v>300</v>
      </c>
      <c r="FQ1" s="132" t="s">
        <v>301</v>
      </c>
      <c r="FR1" s="133" t="s">
        <v>302</v>
      </c>
      <c r="FS1" s="134" t="s">
        <v>303</v>
      </c>
      <c r="FT1" s="135" t="s">
        <v>304</v>
      </c>
      <c r="FU1" s="136" t="s">
        <v>305</v>
      </c>
      <c r="FV1" s="135" t="s">
        <v>306</v>
      </c>
      <c r="FW1" s="135" t="s">
        <v>307</v>
      </c>
      <c r="FX1" s="135"/>
      <c r="FY1" s="137" t="s">
        <v>308</v>
      </c>
      <c r="FZ1" s="138" t="s">
        <v>309</v>
      </c>
      <c r="GA1" s="139" t="s">
        <v>310</v>
      </c>
      <c r="GB1" s="139" t="s">
        <v>311</v>
      </c>
      <c r="GC1" s="140" t="s">
        <v>312</v>
      </c>
      <c r="GD1" s="140" t="s">
        <v>313</v>
      </c>
      <c r="GE1" s="140" t="s">
        <v>314</v>
      </c>
      <c r="GF1" s="141" t="s">
        <v>315</v>
      </c>
      <c r="GG1" s="141" t="s">
        <v>316</v>
      </c>
      <c r="GH1" s="141" t="s">
        <v>317</v>
      </c>
      <c r="GI1" s="142" t="s">
        <v>240</v>
      </c>
      <c r="GJ1" s="142" t="s">
        <v>318</v>
      </c>
      <c r="GK1" s="143" t="s">
        <v>319</v>
      </c>
      <c r="GL1" s="143" t="s">
        <v>320</v>
      </c>
      <c r="GM1" s="143" t="s">
        <v>321</v>
      </c>
      <c r="GN1" s="143" t="s">
        <v>322</v>
      </c>
      <c r="GO1" s="143" t="s">
        <v>323</v>
      </c>
      <c r="GP1" s="143" t="s">
        <v>324</v>
      </c>
      <c r="GQ1" s="143" t="s">
        <v>325</v>
      </c>
      <c r="GR1" s="143" t="s">
        <v>326</v>
      </c>
      <c r="GS1" s="143" t="s">
        <v>327</v>
      </c>
      <c r="GT1" s="143" t="s">
        <v>328</v>
      </c>
      <c r="GU1" s="143" t="s">
        <v>329</v>
      </c>
      <c r="GV1" s="144" t="s">
        <v>330</v>
      </c>
      <c r="GW1" s="144" t="s">
        <v>331</v>
      </c>
      <c r="GX1" s="144" t="s">
        <v>332</v>
      </c>
      <c r="GY1" s="144" t="s">
        <v>333</v>
      </c>
      <c r="GZ1" s="144" t="s">
        <v>334</v>
      </c>
      <c r="HA1" s="144" t="s">
        <v>335</v>
      </c>
      <c r="HB1" s="144" t="s">
        <v>336</v>
      </c>
      <c r="HC1" s="144" t="s">
        <v>337</v>
      </c>
      <c r="HD1" s="144" t="s">
        <v>338</v>
      </c>
      <c r="HE1" s="144" t="s">
        <v>339</v>
      </c>
      <c r="HF1" s="144" t="s">
        <v>340</v>
      </c>
      <c r="HG1" s="144" t="s">
        <v>341</v>
      </c>
      <c r="HH1" s="144" t="s">
        <v>342</v>
      </c>
      <c r="HI1" s="143" t="s">
        <v>343</v>
      </c>
      <c r="HJ1" s="140" t="s">
        <v>344</v>
      </c>
      <c r="HK1" s="140" t="s">
        <v>345</v>
      </c>
      <c r="HL1" s="140" t="s">
        <v>346</v>
      </c>
      <c r="HM1" s="140" t="s">
        <v>347</v>
      </c>
      <c r="HN1" s="140" t="s">
        <v>348</v>
      </c>
      <c r="HO1" s="140" t="s">
        <v>349</v>
      </c>
      <c r="HP1" s="140" t="s">
        <v>350</v>
      </c>
      <c r="HQ1" s="140" t="s">
        <v>351</v>
      </c>
      <c r="HR1" s="140" t="s">
        <v>352</v>
      </c>
      <c r="HS1" s="140" t="s">
        <v>353</v>
      </c>
      <c r="HT1" s="140" t="s">
        <v>354</v>
      </c>
      <c r="HU1" s="140" t="s">
        <v>355</v>
      </c>
      <c r="HV1" s="140" t="s">
        <v>356</v>
      </c>
      <c r="HW1" s="140" t="s">
        <v>357</v>
      </c>
    </row>
    <row r="2" spans="1:231" ht="16.8" customHeight="1" x14ac:dyDescent="0.3">
      <c r="A2" s="6" t="s">
        <v>17</v>
      </c>
      <c r="B2" s="6" t="s">
        <v>18</v>
      </c>
      <c r="C2" s="6" t="s">
        <v>19</v>
      </c>
      <c r="D2" s="6" t="s">
        <v>20</v>
      </c>
      <c r="E2" s="6" t="s">
        <v>21</v>
      </c>
      <c r="F2" s="6" t="s">
        <v>22</v>
      </c>
      <c r="G2" s="6" t="s">
        <v>23</v>
      </c>
      <c r="H2" s="6" t="s">
        <v>24</v>
      </c>
      <c r="I2" s="6" t="s">
        <v>25</v>
      </c>
      <c r="J2" s="6" t="s">
        <v>26</v>
      </c>
      <c r="K2" s="6" t="s">
        <v>27</v>
      </c>
      <c r="L2" s="6" t="s">
        <v>28</v>
      </c>
      <c r="M2" s="6" t="s">
        <v>29</v>
      </c>
      <c r="N2" s="6" t="s">
        <v>30</v>
      </c>
      <c r="O2" s="6" t="s">
        <v>31</v>
      </c>
      <c r="P2" s="6" t="s">
        <v>32</v>
      </c>
      <c r="Q2" s="6" t="s">
        <v>33</v>
      </c>
      <c r="R2" s="6" t="s">
        <v>1356</v>
      </c>
      <c r="S2" s="6" t="s">
        <v>82</v>
      </c>
      <c r="T2" s="6" t="s">
        <v>83</v>
      </c>
      <c r="U2" s="6" t="s">
        <v>84</v>
      </c>
      <c r="V2" s="6" t="s">
        <v>85</v>
      </c>
      <c r="W2" s="6" t="s">
        <v>86</v>
      </c>
      <c r="X2" s="6" t="s">
        <v>87</v>
      </c>
      <c r="Y2" s="6" t="s">
        <v>88</v>
      </c>
      <c r="Z2" s="6" t="s">
        <v>89</v>
      </c>
      <c r="AA2" s="6" t="s">
        <v>90</v>
      </c>
      <c r="AB2" s="6" t="s">
        <v>91</v>
      </c>
      <c r="AC2" s="6" t="s">
        <v>92</v>
      </c>
      <c r="AD2" s="6" t="s">
        <v>93</v>
      </c>
      <c r="AE2" s="6" t="s">
        <v>94</v>
      </c>
      <c r="AF2" s="6" t="s">
        <v>95</v>
      </c>
      <c r="AG2" s="6" t="s">
        <v>96</v>
      </c>
      <c r="AH2" s="6" t="s">
        <v>97</v>
      </c>
      <c r="AI2" s="6" t="s">
        <v>98</v>
      </c>
      <c r="AJ2" s="6" t="s">
        <v>99</v>
      </c>
      <c r="AK2" s="6" t="s">
        <v>100</v>
      </c>
      <c r="AL2" s="6" t="s">
        <v>101</v>
      </c>
      <c r="AM2" s="6" t="s">
        <v>102</v>
      </c>
      <c r="AN2" s="6" t="s">
        <v>103</v>
      </c>
      <c r="AO2" s="6" t="s">
        <v>104</v>
      </c>
      <c r="AP2" s="6" t="s">
        <v>105</v>
      </c>
      <c r="AQ2" s="6" t="s">
        <v>106</v>
      </c>
      <c r="AR2" s="6" t="s">
        <v>107</v>
      </c>
      <c r="AS2" s="6" t="s">
        <v>108</v>
      </c>
      <c r="AT2" s="6" t="s">
        <v>109</v>
      </c>
      <c r="AU2" s="6" t="s">
        <v>110</v>
      </c>
      <c r="AV2" s="6" t="s">
        <v>111</v>
      </c>
      <c r="AW2" s="6" t="s">
        <v>112</v>
      </c>
      <c r="AX2" s="6" t="s">
        <v>113</v>
      </c>
      <c r="AY2" s="6" t="s">
        <v>114</v>
      </c>
      <c r="AZ2" s="6" t="s">
        <v>115</v>
      </c>
      <c r="BA2" s="6" t="s">
        <v>116</v>
      </c>
      <c r="BB2" s="6" t="s">
        <v>117</v>
      </c>
      <c r="BC2" s="6" t="s">
        <v>118</v>
      </c>
      <c r="BD2" s="6" t="s">
        <v>1357</v>
      </c>
      <c r="BE2" s="6" t="s">
        <v>1358</v>
      </c>
      <c r="BF2" s="6" t="s">
        <v>1359</v>
      </c>
      <c r="BG2" s="6" t="s">
        <v>1360</v>
      </c>
      <c r="BH2" s="6" t="s">
        <v>1361</v>
      </c>
      <c r="BI2" s="6" t="s">
        <v>159</v>
      </c>
      <c r="BJ2" s="6" t="s">
        <v>160</v>
      </c>
      <c r="BK2" s="6" t="s">
        <v>161</v>
      </c>
      <c r="BL2" s="6" t="s">
        <v>162</v>
      </c>
      <c r="BM2" s="6" t="s">
        <v>163</v>
      </c>
      <c r="BN2" s="6" t="s">
        <v>164</v>
      </c>
      <c r="BO2" s="6" t="s">
        <v>165</v>
      </c>
      <c r="BP2" s="6" t="s">
        <v>166</v>
      </c>
      <c r="BQ2" s="6" t="s">
        <v>167</v>
      </c>
      <c r="BR2" s="6" t="s">
        <v>168</v>
      </c>
      <c r="BS2" s="6" t="s">
        <v>169</v>
      </c>
      <c r="BT2" s="6" t="s">
        <v>170</v>
      </c>
      <c r="BU2" s="6" t="s">
        <v>171</v>
      </c>
      <c r="BV2" s="6" t="s">
        <v>172</v>
      </c>
      <c r="BW2" s="6" t="s">
        <v>173</v>
      </c>
      <c r="BX2" s="6" t="s">
        <v>174</v>
      </c>
      <c r="BY2" s="6" t="s">
        <v>175</v>
      </c>
      <c r="BZ2" s="6" t="s">
        <v>176</v>
      </c>
      <c r="CA2" s="6" t="s">
        <v>177</v>
      </c>
      <c r="CB2" s="6" t="s">
        <v>178</v>
      </c>
      <c r="CC2" s="6" t="s">
        <v>179</v>
      </c>
      <c r="CD2" s="6" t="s">
        <v>180</v>
      </c>
      <c r="CE2" s="6" t="s">
        <v>181</v>
      </c>
      <c r="CF2" s="6" t="s">
        <v>182</v>
      </c>
      <c r="CG2" s="6" t="s">
        <v>183</v>
      </c>
      <c r="CH2" s="6" t="s">
        <v>184</v>
      </c>
      <c r="CI2" s="6" t="s">
        <v>185</v>
      </c>
      <c r="CJ2" s="6" t="s">
        <v>186</v>
      </c>
      <c r="CK2" s="6" t="s">
        <v>187</v>
      </c>
      <c r="CL2" s="6" t="s">
        <v>188</v>
      </c>
      <c r="CM2" s="6" t="s">
        <v>1362</v>
      </c>
      <c r="CN2" s="6" t="s">
        <v>1363</v>
      </c>
      <c r="CO2" s="6" t="s">
        <v>1364</v>
      </c>
      <c r="CP2" s="6" t="s">
        <v>1365</v>
      </c>
      <c r="CQ2" s="6" t="s">
        <v>1366</v>
      </c>
      <c r="CR2" s="6" t="s">
        <v>1367</v>
      </c>
      <c r="CS2" s="6" t="s">
        <v>1368</v>
      </c>
      <c r="CT2" s="6" t="s">
        <v>1369</v>
      </c>
      <c r="CU2" s="6" t="s">
        <v>1370</v>
      </c>
      <c r="CV2" s="6" t="s">
        <v>1371</v>
      </c>
      <c r="CW2" s="6" t="s">
        <v>1372</v>
      </c>
      <c r="CX2" s="6" t="s">
        <v>1373</v>
      </c>
      <c r="CY2" s="6" t="s">
        <v>241</v>
      </c>
      <c r="CZ2" s="6" t="s">
        <v>242</v>
      </c>
      <c r="DA2" s="6" t="s">
        <v>243</v>
      </c>
      <c r="DB2" s="6" t="s">
        <v>244</v>
      </c>
      <c r="DC2" s="6" t="s">
        <v>245</v>
      </c>
      <c r="DD2" s="6" t="s">
        <v>246</v>
      </c>
      <c r="DE2" s="6" t="s">
        <v>247</v>
      </c>
      <c r="DF2" s="6" t="s">
        <v>248</v>
      </c>
      <c r="DG2" s="6" t="s">
        <v>249</v>
      </c>
      <c r="DH2" s="6" t="s">
        <v>250</v>
      </c>
      <c r="DI2" s="6" t="s">
        <v>251</v>
      </c>
      <c r="DJ2" s="6" t="s">
        <v>252</v>
      </c>
      <c r="DK2" s="6" t="s">
        <v>253</v>
      </c>
      <c r="DL2" s="6" t="s">
        <v>254</v>
      </c>
      <c r="DM2" s="6" t="s">
        <v>255</v>
      </c>
      <c r="DN2" s="6" t="s">
        <v>256</v>
      </c>
      <c r="DO2" s="6" t="s">
        <v>257</v>
      </c>
      <c r="DP2" s="6" t="s">
        <v>258</v>
      </c>
      <c r="DQ2" s="6" t="s">
        <v>259</v>
      </c>
      <c r="DR2" s="6" t="s">
        <v>260</v>
      </c>
      <c r="DS2" s="6" t="s">
        <v>261</v>
      </c>
      <c r="DT2" s="6" t="s">
        <v>262</v>
      </c>
      <c r="DU2" s="6" t="s">
        <v>263</v>
      </c>
      <c r="DV2" s="6" t="s">
        <v>264</v>
      </c>
      <c r="DW2" s="6" t="s">
        <v>265</v>
      </c>
      <c r="DX2" s="6" t="s">
        <v>266</v>
      </c>
      <c r="DY2" s="6" t="s">
        <v>267</v>
      </c>
      <c r="DZ2" s="6" t="s">
        <v>268</v>
      </c>
      <c r="EA2" s="6" t="s">
        <v>269</v>
      </c>
      <c r="EB2" s="6" t="s">
        <v>270</v>
      </c>
      <c r="EC2" s="6" t="s">
        <v>271</v>
      </c>
      <c r="ED2" s="6" t="s">
        <v>272</v>
      </c>
      <c r="EE2" s="6" t="s">
        <v>273</v>
      </c>
      <c r="EF2" s="6" t="s">
        <v>274</v>
      </c>
      <c r="EG2" s="6" t="s">
        <v>275</v>
      </c>
      <c r="EH2" s="6" t="s">
        <v>276</v>
      </c>
      <c r="EI2" s="6" t="s">
        <v>277</v>
      </c>
      <c r="EJ2" s="6" t="s">
        <v>278</v>
      </c>
      <c r="EK2" s="6" t="s">
        <v>279</v>
      </c>
      <c r="EL2" s="6" t="s">
        <v>280</v>
      </c>
      <c r="EM2" s="6" t="s">
        <v>281</v>
      </c>
      <c r="EN2" s="6" t="s">
        <v>282</v>
      </c>
      <c r="EO2" s="6" t="s">
        <v>283</v>
      </c>
      <c r="EP2" s="6" t="s">
        <v>284</v>
      </c>
      <c r="EQ2" s="6" t="s">
        <v>285</v>
      </c>
      <c r="ER2" s="6" t="s">
        <v>286</v>
      </c>
      <c r="ES2" s="6" t="s">
        <v>287</v>
      </c>
      <c r="ET2" s="6" t="s">
        <v>288</v>
      </c>
      <c r="EU2" s="6" t="s">
        <v>289</v>
      </c>
      <c r="EV2" s="6" t="s">
        <v>290</v>
      </c>
      <c r="EW2" s="6" t="s">
        <v>291</v>
      </c>
      <c r="EX2" s="6" t="s">
        <v>292</v>
      </c>
      <c r="EY2" s="6" t="s">
        <v>293</v>
      </c>
      <c r="EZ2" s="6" t="s">
        <v>1374</v>
      </c>
      <c r="FA2" s="6" t="s">
        <v>1375</v>
      </c>
      <c r="FB2" s="6" t="s">
        <v>1376</v>
      </c>
      <c r="FC2" s="6" t="s">
        <v>1377</v>
      </c>
      <c r="FD2" s="6" t="s">
        <v>1378</v>
      </c>
      <c r="FE2" s="6" t="s">
        <v>1379</v>
      </c>
      <c r="FF2" s="6" t="s">
        <v>1380</v>
      </c>
      <c r="FG2" s="6" t="s">
        <v>1381</v>
      </c>
      <c r="FH2" s="6" t="s">
        <v>1382</v>
      </c>
      <c r="FI2" s="6" t="s">
        <v>1383</v>
      </c>
      <c r="FJ2" s="6" t="s">
        <v>1384</v>
      </c>
      <c r="FK2" s="6" t="s">
        <v>1385</v>
      </c>
      <c r="FL2" s="6" t="s">
        <v>1386</v>
      </c>
      <c r="FM2" s="6" t="s">
        <v>358</v>
      </c>
      <c r="FN2" s="6" t="s">
        <v>359</v>
      </c>
      <c r="FO2" s="6" t="s">
        <v>360</v>
      </c>
      <c r="FP2" s="6" t="s">
        <v>361</v>
      </c>
      <c r="FQ2" s="6" t="s">
        <v>362</v>
      </c>
      <c r="FR2" s="6" t="s">
        <v>363</v>
      </c>
      <c r="FS2" s="6" t="s">
        <v>364</v>
      </c>
      <c r="FT2" s="6" t="s">
        <v>365</v>
      </c>
      <c r="FU2" s="6" t="s">
        <v>366</v>
      </c>
      <c r="FV2" s="6" t="s">
        <v>367</v>
      </c>
      <c r="FW2" s="6" t="s">
        <v>368</v>
      </c>
      <c r="FX2" s="6" t="s">
        <v>369</v>
      </c>
      <c r="FY2" s="6" t="s">
        <v>370</v>
      </c>
      <c r="FZ2" s="6" t="s">
        <v>371</v>
      </c>
      <c r="GA2" s="6" t="s">
        <v>372</v>
      </c>
      <c r="GB2" s="6" t="s">
        <v>373</v>
      </c>
      <c r="GC2" s="6" t="s">
        <v>374</v>
      </c>
      <c r="GD2" s="6" t="s">
        <v>375</v>
      </c>
      <c r="GE2" s="6" t="s">
        <v>376</v>
      </c>
      <c r="GF2" s="6" t="s">
        <v>377</v>
      </c>
      <c r="GG2" s="6" t="s">
        <v>378</v>
      </c>
      <c r="GH2" s="6" t="s">
        <v>379</v>
      </c>
      <c r="GI2" s="6" t="s">
        <v>380</v>
      </c>
      <c r="GJ2" s="6" t="s">
        <v>381</v>
      </c>
      <c r="GK2" s="6" t="s">
        <v>382</v>
      </c>
      <c r="GL2" s="6" t="s">
        <v>383</v>
      </c>
      <c r="GM2" s="6" t="s">
        <v>384</v>
      </c>
      <c r="GN2" s="6" t="s">
        <v>385</v>
      </c>
      <c r="GO2" s="6" t="s">
        <v>386</v>
      </c>
      <c r="GP2" s="6" t="s">
        <v>387</v>
      </c>
      <c r="GQ2" s="6" t="s">
        <v>388</v>
      </c>
      <c r="GR2" s="6" t="s">
        <v>389</v>
      </c>
      <c r="GS2" s="6" t="s">
        <v>390</v>
      </c>
      <c r="GT2" s="6" t="s">
        <v>391</v>
      </c>
      <c r="GU2" s="6" t="s">
        <v>392</v>
      </c>
      <c r="GV2" s="6" t="s">
        <v>393</v>
      </c>
      <c r="GW2" s="6" t="s">
        <v>394</v>
      </c>
      <c r="GX2" s="6" t="s">
        <v>395</v>
      </c>
      <c r="GY2" s="6" t="s">
        <v>396</v>
      </c>
      <c r="GZ2" s="6" t="s">
        <v>397</v>
      </c>
      <c r="HA2" s="6" t="s">
        <v>398</v>
      </c>
      <c r="HB2" s="6" t="s">
        <v>399</v>
      </c>
      <c r="HC2" s="6" t="s">
        <v>400</v>
      </c>
      <c r="HD2" s="6" t="s">
        <v>401</v>
      </c>
      <c r="HE2" s="6" t="s">
        <v>402</v>
      </c>
      <c r="HF2" s="6" t="s">
        <v>403</v>
      </c>
      <c r="HG2" s="6" t="s">
        <v>404</v>
      </c>
      <c r="HH2" s="6" t="s">
        <v>405</v>
      </c>
      <c r="HI2" s="6" t="s">
        <v>406</v>
      </c>
      <c r="HJ2" s="6" t="s">
        <v>407</v>
      </c>
      <c r="HK2" s="6" t="s">
        <v>408</v>
      </c>
      <c r="HL2" s="6" t="s">
        <v>409</v>
      </c>
      <c r="HM2" s="6" t="s">
        <v>410</v>
      </c>
      <c r="HN2" s="6" t="s">
        <v>411</v>
      </c>
      <c r="HO2" s="6" t="s">
        <v>412</v>
      </c>
      <c r="HP2" s="6" t="s">
        <v>413</v>
      </c>
      <c r="HQ2" s="6" t="s">
        <v>414</v>
      </c>
      <c r="HR2" s="6" t="s">
        <v>415</v>
      </c>
      <c r="HS2" s="6" t="s">
        <v>416</v>
      </c>
      <c r="HT2" s="6" t="s">
        <v>417</v>
      </c>
      <c r="HU2" s="6" t="s">
        <v>418</v>
      </c>
      <c r="HV2" s="6" t="s">
        <v>419</v>
      </c>
      <c r="HW2" s="6" t="s">
        <v>420</v>
      </c>
    </row>
    <row r="3" spans="1:231" x14ac:dyDescent="0.3">
      <c r="A3" s="7">
        <v>21</v>
      </c>
      <c r="B3" s="7">
        <f>COUNTIFS($D$3:D3,D3,$F$3:F3,F3)</f>
        <v>1</v>
      </c>
      <c r="C3" s="331" t="s">
        <v>639</v>
      </c>
      <c r="D3" s="332" t="s">
        <v>640</v>
      </c>
      <c r="E3" s="20"/>
      <c r="F3" s="17">
        <v>6307302100</v>
      </c>
      <c r="G3" s="11">
        <v>53</v>
      </c>
      <c r="H3" s="17" t="s">
        <v>641</v>
      </c>
      <c r="I3" s="18"/>
      <c r="J3" s="19"/>
      <c r="K3" s="172" t="s">
        <v>36</v>
      </c>
      <c r="L3" s="20"/>
      <c r="M3" s="20"/>
      <c r="N3" s="20"/>
      <c r="O3" s="20"/>
      <c r="P3" s="169"/>
      <c r="Q3" s="169"/>
      <c r="R3" s="796"/>
      <c r="S3" s="179"/>
      <c r="T3" s="180"/>
      <c r="U3" s="181"/>
      <c r="V3" s="180"/>
      <c r="W3" s="188"/>
      <c r="X3" s="180"/>
      <c r="Y3" s="180"/>
      <c r="Z3" s="182"/>
      <c r="AA3" s="20"/>
      <c r="AB3" s="11"/>
      <c r="AC3" s="20"/>
      <c r="AD3" s="20"/>
      <c r="AE3" s="20"/>
      <c r="AF3" s="20"/>
      <c r="AG3" s="219"/>
      <c r="AH3" s="557"/>
      <c r="AI3" s="7"/>
      <c r="AJ3" s="84">
        <v>7.73</v>
      </c>
      <c r="AK3" s="189"/>
      <c r="AL3" s="7"/>
      <c r="AM3" s="185"/>
      <c r="AN3" s="7"/>
      <c r="AO3" s="190">
        <v>80.2</v>
      </c>
      <c r="AP3" s="39">
        <v>13</v>
      </c>
      <c r="AQ3" s="191">
        <v>1.08</v>
      </c>
      <c r="AR3" s="41">
        <f t="shared" ref="AR3:AR34" si="0">AO3+AP3+AQ3</f>
        <v>94.28</v>
      </c>
      <c r="AS3" s="42">
        <f t="shared" ref="AS3:AS34" si="1">AO3/AP3</f>
        <v>6.1692307692307695</v>
      </c>
      <c r="AT3" s="43">
        <f t="shared" ref="AT3:AT34" si="2">AO3/AP3*AQ3</f>
        <v>6.6627692307692312</v>
      </c>
      <c r="AU3" s="44">
        <f t="shared" ref="AU3:AU34" si="3">AO3/(AP3+AQ3)</f>
        <v>5.6960227272727275</v>
      </c>
      <c r="AV3" s="84">
        <v>73.92</v>
      </c>
      <c r="AW3" s="45">
        <f t="shared" ref="AW3:AW34" si="4">95-AY3</f>
        <v>92.169576059850371</v>
      </c>
      <c r="AX3" s="46">
        <v>2.27</v>
      </c>
      <c r="AY3" s="45">
        <f t="shared" ref="AY3:AY15" si="5">AX3*100/AO3</f>
        <v>2.8304239401496258</v>
      </c>
      <c r="AZ3" s="45">
        <v>10.58</v>
      </c>
      <c r="BA3" s="47" t="s">
        <v>121</v>
      </c>
      <c r="BB3" s="192">
        <v>3.1E-2</v>
      </c>
      <c r="BC3" s="193">
        <v>4.3147600000000015</v>
      </c>
      <c r="BD3" s="193"/>
      <c r="BE3" s="7">
        <v>99.1</v>
      </c>
      <c r="BF3" s="7"/>
      <c r="BG3" s="84">
        <v>49.1</v>
      </c>
      <c r="BH3" s="45"/>
      <c r="BI3" s="194" t="s">
        <v>121</v>
      </c>
      <c r="BJ3" s="45">
        <v>30.779753761969907</v>
      </c>
      <c r="BK3" s="45">
        <v>69.2202462380301</v>
      </c>
      <c r="BL3" s="78">
        <v>0.44466403162055335</v>
      </c>
      <c r="BM3" s="79">
        <v>0.25664000000000003</v>
      </c>
      <c r="BN3" s="80">
        <f>BM3*100/AO3</f>
        <v>0.32000000000000006</v>
      </c>
      <c r="BO3" s="7">
        <v>0</v>
      </c>
      <c r="BP3" s="7">
        <v>29.9</v>
      </c>
      <c r="BQ3" s="48">
        <v>41.2</v>
      </c>
      <c r="BR3" s="197">
        <v>1.3779264214046825</v>
      </c>
      <c r="BS3" s="80">
        <f>BX3+BZ3</f>
        <v>44.1</v>
      </c>
      <c r="BT3" s="199">
        <v>76.8</v>
      </c>
      <c r="BU3" s="199"/>
      <c r="BV3" s="198">
        <v>3.4000000000000004</v>
      </c>
      <c r="BW3" s="563">
        <v>13.6</v>
      </c>
      <c r="BX3" s="198">
        <v>32.200000000000003</v>
      </c>
      <c r="BY3" s="198">
        <v>4.4000000000000004</v>
      </c>
      <c r="BZ3" s="198">
        <v>11.9</v>
      </c>
      <c r="CA3" s="198">
        <v>1.6</v>
      </c>
      <c r="CB3" s="198">
        <v>30.8</v>
      </c>
      <c r="CC3" s="198">
        <v>4.2</v>
      </c>
      <c r="CD3" s="198">
        <v>0.3</v>
      </c>
      <c r="CE3" s="45"/>
      <c r="CF3" s="7"/>
      <c r="CG3" s="7"/>
      <c r="CH3" s="7"/>
      <c r="CI3" s="7"/>
      <c r="CJ3" s="7"/>
      <c r="CK3" s="7"/>
      <c r="CL3" s="45">
        <f t="shared" ref="CL3:CL34" si="6">BX3/BZ3</f>
        <v>2.7058823529411766</v>
      </c>
      <c r="CM3" s="7"/>
      <c r="CN3" s="7"/>
      <c r="CO3" s="618"/>
      <c r="CP3" s="13"/>
      <c r="CQ3" s="13"/>
      <c r="CR3" s="13"/>
      <c r="CS3" s="13"/>
      <c r="CT3" s="13"/>
      <c r="CU3" s="13"/>
      <c r="CV3" s="13"/>
      <c r="CW3" s="36"/>
      <c r="CX3" s="9"/>
      <c r="CY3" s="9" t="s">
        <v>510</v>
      </c>
      <c r="CZ3" s="9">
        <v>3</v>
      </c>
      <c r="DA3" s="49" t="s">
        <v>295</v>
      </c>
      <c r="DB3" s="9" t="s">
        <v>295</v>
      </c>
      <c r="DC3" s="35"/>
      <c r="DD3" s="35"/>
      <c r="DE3" s="550"/>
      <c r="DF3" s="550"/>
      <c r="DG3" s="550"/>
      <c r="DH3" s="550"/>
      <c r="DI3" s="243" t="s">
        <v>297</v>
      </c>
      <c r="DJ3" s="210"/>
      <c r="DK3" s="9">
        <v>2</v>
      </c>
      <c r="DL3" s="9" t="s">
        <v>511</v>
      </c>
      <c r="DM3" s="7"/>
      <c r="DN3" s="9">
        <v>0</v>
      </c>
      <c r="DO3" s="9">
        <v>0</v>
      </c>
      <c r="DP3" s="211" t="s">
        <v>38</v>
      </c>
      <c r="DQ3" s="9" t="s">
        <v>38</v>
      </c>
      <c r="DR3" s="349" t="s">
        <v>38</v>
      </c>
      <c r="DS3" s="349" t="s">
        <v>38</v>
      </c>
      <c r="DT3" s="349" t="s">
        <v>38</v>
      </c>
      <c r="DU3" s="349" t="s">
        <v>38</v>
      </c>
      <c r="DV3" s="349" t="s">
        <v>38</v>
      </c>
      <c r="DW3" s="349" t="s">
        <v>38</v>
      </c>
      <c r="DX3" s="349" t="s">
        <v>38</v>
      </c>
      <c r="DY3" s="349" t="s">
        <v>38</v>
      </c>
      <c r="DZ3" s="349" t="s">
        <v>38</v>
      </c>
      <c r="EA3" s="349" t="s">
        <v>38</v>
      </c>
      <c r="EB3" s="7"/>
      <c r="EC3" s="9">
        <v>3</v>
      </c>
      <c r="ED3" s="9">
        <v>5</v>
      </c>
      <c r="EE3" s="9">
        <v>10</v>
      </c>
      <c r="EF3" s="9">
        <v>2</v>
      </c>
      <c r="EG3" s="212"/>
      <c r="EH3" s="9">
        <v>0</v>
      </c>
      <c r="EI3" s="9" t="s">
        <v>38</v>
      </c>
      <c r="EJ3" s="9" t="s">
        <v>38</v>
      </c>
      <c r="EK3" s="87" t="s">
        <v>38</v>
      </c>
      <c r="EL3" s="9">
        <v>1</v>
      </c>
      <c r="EM3" s="211" t="s">
        <v>38</v>
      </c>
      <c r="EN3" s="9">
        <v>1</v>
      </c>
      <c r="EO3" s="9">
        <v>1</v>
      </c>
      <c r="EP3" s="187" t="s">
        <v>38</v>
      </c>
      <c r="EQ3" s="104"/>
      <c r="ER3" s="952" t="s">
        <v>639</v>
      </c>
      <c r="ES3" s="589"/>
      <c r="ET3" s="589"/>
      <c r="EU3" s="589"/>
      <c r="EV3" s="589"/>
      <c r="EW3" s="590"/>
      <c r="EX3" s="589"/>
      <c r="EY3" s="589"/>
      <c r="EZ3" s="589"/>
      <c r="FA3" s="589"/>
      <c r="FB3" s="589"/>
      <c r="FC3" s="589"/>
      <c r="FD3" s="589"/>
      <c r="FE3" s="589"/>
      <c r="FF3" s="971"/>
      <c r="FG3" s="971"/>
      <c r="FH3" s="971"/>
      <c r="FI3" s="971"/>
      <c r="FJ3" s="984"/>
      <c r="FK3" s="985"/>
      <c r="FL3" s="589"/>
      <c r="FM3" s="104"/>
      <c r="FN3" s="216"/>
      <c r="FO3" s="114"/>
      <c r="FP3" s="84">
        <v>7.73</v>
      </c>
      <c r="FQ3" s="217"/>
      <c r="FR3" s="114"/>
      <c r="FS3" s="114"/>
      <c r="FT3" s="114"/>
      <c r="FU3" s="114"/>
      <c r="FV3" s="114"/>
      <c r="FW3" s="114"/>
      <c r="FX3" s="55"/>
      <c r="FY3" s="152"/>
      <c r="FZ3" s="213"/>
      <c r="GA3" s="11"/>
      <c r="GB3" s="215"/>
      <c r="GC3" s="156"/>
      <c r="GD3" s="156"/>
      <c r="GE3" s="156"/>
      <c r="GF3" s="156"/>
      <c r="GG3" s="156"/>
      <c r="GH3" s="156"/>
      <c r="GI3" s="156"/>
      <c r="GJ3" s="156"/>
      <c r="GK3" s="156"/>
      <c r="GL3" s="156"/>
      <c r="GM3" s="156"/>
      <c r="GN3" s="156"/>
      <c r="GO3" s="156"/>
      <c r="GP3" s="156"/>
      <c r="GQ3" s="156"/>
      <c r="GR3" s="156"/>
      <c r="GS3" s="156"/>
      <c r="GT3" s="156"/>
      <c r="GU3" s="156"/>
      <c r="GV3" s="156"/>
      <c r="GW3" s="156"/>
      <c r="GX3" s="156"/>
      <c r="GY3" s="156"/>
      <c r="GZ3" s="156"/>
      <c r="HA3" s="156"/>
      <c r="HB3" s="156"/>
      <c r="HC3" s="156"/>
      <c r="HD3" s="156"/>
      <c r="HE3" s="156"/>
      <c r="HF3" s="156"/>
      <c r="HG3" s="156"/>
      <c r="HH3" s="156"/>
      <c r="HI3" s="156"/>
      <c r="HJ3" s="156"/>
      <c r="HK3" s="156"/>
      <c r="HL3" s="156"/>
      <c r="HM3" s="156"/>
      <c r="HN3" s="156"/>
      <c r="HO3" s="156"/>
      <c r="HP3" s="156"/>
      <c r="HQ3" s="156"/>
      <c r="HR3" s="156"/>
      <c r="HS3" s="156"/>
      <c r="HT3" s="156"/>
      <c r="HU3" s="156"/>
      <c r="HV3" s="156"/>
      <c r="HW3" s="156"/>
    </row>
    <row r="4" spans="1:231" x14ac:dyDescent="0.3">
      <c r="A4" s="7">
        <v>68</v>
      </c>
      <c r="B4" s="7">
        <f>COUNTIFS($D$3:D4,D4,$F$3:F4,F4)</f>
        <v>1</v>
      </c>
      <c r="C4" s="312">
        <v>5125</v>
      </c>
      <c r="D4" s="357" t="s">
        <v>750</v>
      </c>
      <c r="E4" s="20"/>
      <c r="F4" s="17">
        <v>6509181580</v>
      </c>
      <c r="G4" s="11">
        <v>51</v>
      </c>
      <c r="H4" s="17" t="s">
        <v>751</v>
      </c>
      <c r="I4" s="18"/>
      <c r="J4" s="19"/>
      <c r="K4" s="172" t="s">
        <v>36</v>
      </c>
      <c r="L4" s="20"/>
      <c r="M4" s="20"/>
      <c r="N4" s="20"/>
      <c r="O4" s="20"/>
      <c r="P4" s="169"/>
      <c r="Q4" s="169"/>
      <c r="R4" s="796"/>
      <c r="S4" s="179"/>
      <c r="T4" s="180"/>
      <c r="U4" s="181"/>
      <c r="V4" s="180"/>
      <c r="W4" s="188"/>
      <c r="X4" s="180"/>
      <c r="Y4" s="180"/>
      <c r="Z4" s="182"/>
      <c r="AA4" s="20"/>
      <c r="AB4" s="11"/>
      <c r="AC4" s="20"/>
      <c r="AD4" s="20"/>
      <c r="AE4" s="20"/>
      <c r="AF4" s="20"/>
      <c r="AG4" s="219"/>
      <c r="AH4" s="557"/>
      <c r="AI4" s="7"/>
      <c r="AJ4" s="84">
        <v>38</v>
      </c>
      <c r="AK4" s="189"/>
      <c r="AL4" s="7"/>
      <c r="AM4" s="185"/>
      <c r="AN4" s="7"/>
      <c r="AO4" s="190">
        <v>76.099999999999994</v>
      </c>
      <c r="AP4" s="39">
        <v>15.9</v>
      </c>
      <c r="AQ4" s="191">
        <v>3.42</v>
      </c>
      <c r="AR4" s="41">
        <f t="shared" si="0"/>
        <v>95.42</v>
      </c>
      <c r="AS4" s="42">
        <f t="shared" si="1"/>
        <v>4.7861635220125782</v>
      </c>
      <c r="AT4" s="43">
        <f t="shared" si="2"/>
        <v>16.368679245283015</v>
      </c>
      <c r="AU4" s="44">
        <f t="shared" si="3"/>
        <v>3.9389233954451344</v>
      </c>
      <c r="AV4" s="84">
        <v>66.60499999999999</v>
      </c>
      <c r="AW4" s="45">
        <f t="shared" si="4"/>
        <v>87.522996057818659</v>
      </c>
      <c r="AX4" s="46">
        <v>5.69</v>
      </c>
      <c r="AY4" s="45">
        <f t="shared" si="5"/>
        <v>7.4770039421813408</v>
      </c>
      <c r="AZ4" s="45">
        <v>9.6280000000000001</v>
      </c>
      <c r="BA4" s="47" t="s">
        <v>121</v>
      </c>
      <c r="BB4" s="192">
        <v>0.05</v>
      </c>
      <c r="BC4" s="193">
        <v>3.2114199999999982</v>
      </c>
      <c r="BD4" s="193"/>
      <c r="BE4" s="7">
        <v>73.3</v>
      </c>
      <c r="BF4" s="7"/>
      <c r="BG4" s="84">
        <v>79.099999999999994</v>
      </c>
      <c r="BH4" s="45"/>
      <c r="BI4" s="194">
        <v>0.13</v>
      </c>
      <c r="BJ4" s="45">
        <v>62.991128010139413</v>
      </c>
      <c r="BK4" s="45">
        <v>37.00887198986058</v>
      </c>
      <c r="BL4" s="195">
        <v>1.702054794520548</v>
      </c>
      <c r="BM4" s="79">
        <v>1.30131</v>
      </c>
      <c r="BN4" s="80">
        <f>BM4*100/AO4</f>
        <v>1.7100000000000002</v>
      </c>
      <c r="BO4" s="307">
        <v>0</v>
      </c>
      <c r="BP4" s="7">
        <v>12.8</v>
      </c>
      <c r="BQ4" s="48">
        <v>9.7799999999999994</v>
      </c>
      <c r="BR4" s="197">
        <v>0.76406249999999987</v>
      </c>
      <c r="BS4" s="198">
        <v>51.4</v>
      </c>
      <c r="BT4" s="199"/>
      <c r="BU4" s="199"/>
      <c r="BV4" s="199"/>
      <c r="BW4" s="344"/>
      <c r="BX4" s="199">
        <v>12.2</v>
      </c>
      <c r="BY4" s="200">
        <f>BX4*AP4/100</f>
        <v>1.9398</v>
      </c>
      <c r="BZ4" s="199">
        <v>38.5</v>
      </c>
      <c r="CA4" s="200">
        <f>BZ4*AP4/100</f>
        <v>6.1215000000000002</v>
      </c>
      <c r="CB4" s="199">
        <v>48</v>
      </c>
      <c r="CC4" s="200">
        <f>CB4*AP4/100</f>
        <v>7.6320000000000006</v>
      </c>
      <c r="CD4" s="199"/>
      <c r="CE4" s="45"/>
      <c r="CG4" s="7"/>
      <c r="CH4" s="7"/>
      <c r="CI4" s="7"/>
      <c r="CJ4" s="198"/>
      <c r="CK4" s="7"/>
      <c r="CL4" s="45">
        <f t="shared" si="6"/>
        <v>0.31688311688311688</v>
      </c>
      <c r="CM4" s="7"/>
      <c r="CN4" s="7"/>
      <c r="CO4" s="618"/>
      <c r="CP4" s="13"/>
      <c r="CQ4" s="13"/>
      <c r="CR4" s="13"/>
      <c r="CS4" s="13"/>
      <c r="CT4" s="13"/>
      <c r="CU4" s="13"/>
      <c r="CV4" s="13"/>
      <c r="CW4" s="36"/>
      <c r="CX4" s="9"/>
      <c r="CY4" s="9" t="s">
        <v>506</v>
      </c>
      <c r="CZ4" s="9">
        <v>1</v>
      </c>
      <c r="DA4" s="49" t="s">
        <v>295</v>
      </c>
      <c r="DB4" s="9" t="s">
        <v>295</v>
      </c>
      <c r="DC4" s="35"/>
      <c r="DD4" s="35"/>
      <c r="DE4" s="550"/>
      <c r="DF4" s="550"/>
      <c r="DG4" s="550"/>
      <c r="DH4" s="550"/>
      <c r="DI4" s="243" t="s">
        <v>297</v>
      </c>
      <c r="DJ4" s="210"/>
      <c r="DK4" s="9">
        <v>2</v>
      </c>
      <c r="DL4" s="9" t="s">
        <v>772</v>
      </c>
      <c r="DM4" s="7"/>
      <c r="DN4" s="9">
        <v>0</v>
      </c>
      <c r="DO4" s="9">
        <v>0</v>
      </c>
      <c r="DP4" s="211" t="s">
        <v>38</v>
      </c>
      <c r="DQ4" s="9" t="s">
        <v>38</v>
      </c>
      <c r="DR4" s="11" t="s">
        <v>38</v>
      </c>
      <c r="DS4" s="11" t="s">
        <v>38</v>
      </c>
      <c r="DT4" s="11" t="s">
        <v>38</v>
      </c>
      <c r="DU4" s="11" t="s">
        <v>38</v>
      </c>
      <c r="DV4" s="11" t="s">
        <v>38</v>
      </c>
      <c r="DW4" s="11" t="s">
        <v>38</v>
      </c>
      <c r="DX4" s="11" t="s">
        <v>38</v>
      </c>
      <c r="DY4" s="11" t="s">
        <v>38</v>
      </c>
      <c r="DZ4" s="11" t="s">
        <v>38</v>
      </c>
      <c r="EA4" s="11" t="s">
        <v>38</v>
      </c>
      <c r="EB4" s="7"/>
      <c r="EC4" s="9">
        <v>1</v>
      </c>
      <c r="ED4" s="9">
        <v>1</v>
      </c>
      <c r="EE4" s="9">
        <v>9</v>
      </c>
      <c r="EF4" s="9">
        <v>2</v>
      </c>
      <c r="EG4" s="212"/>
      <c r="EH4" s="9">
        <v>0</v>
      </c>
      <c r="EI4" s="9">
        <v>181</v>
      </c>
      <c r="EJ4" s="9">
        <v>151</v>
      </c>
      <c r="EK4" s="84">
        <f>EJ4/(EI4*EI4*0.01*0.01)</f>
        <v>46.091389151735292</v>
      </c>
      <c r="EL4" s="9">
        <v>1</v>
      </c>
      <c r="EM4" s="211" t="s">
        <v>38</v>
      </c>
      <c r="EN4" s="9">
        <v>2</v>
      </c>
      <c r="EO4" s="9">
        <v>1</v>
      </c>
      <c r="EP4" s="187" t="s">
        <v>38</v>
      </c>
      <c r="EQ4" s="104"/>
      <c r="ER4" s="952">
        <v>5125</v>
      </c>
      <c r="ES4" s="589"/>
      <c r="ET4" s="589"/>
      <c r="EU4" s="589"/>
      <c r="EV4" s="589"/>
      <c r="EW4" s="590"/>
      <c r="EX4" s="589"/>
      <c r="EY4" s="589"/>
      <c r="EZ4" s="589"/>
      <c r="FA4" s="589"/>
      <c r="FB4" s="589"/>
      <c r="FC4" s="589"/>
      <c r="FD4" s="589"/>
      <c r="FE4" s="589"/>
      <c r="FF4" s="971"/>
      <c r="FG4" s="971"/>
      <c r="FH4" s="971"/>
      <c r="FI4" s="971"/>
      <c r="FJ4" s="984"/>
      <c r="FK4" s="985"/>
      <c r="FL4" s="104"/>
      <c r="FM4" s="104"/>
      <c r="FN4" s="216"/>
      <c r="FO4" s="114"/>
      <c r="FP4" s="84">
        <v>38</v>
      </c>
      <c r="FQ4" s="217"/>
      <c r="FR4" s="114"/>
      <c r="FS4" s="114"/>
      <c r="FT4" s="114"/>
      <c r="FU4" s="114"/>
      <c r="FV4" s="114"/>
      <c r="FW4" s="114"/>
      <c r="FX4" s="55"/>
      <c r="FY4" s="152"/>
      <c r="FZ4" s="213"/>
      <c r="GA4" s="11"/>
      <c r="GB4" s="215"/>
      <c r="GC4" s="322"/>
      <c r="GD4" s="322"/>
      <c r="GE4" s="322"/>
      <c r="GF4" s="156"/>
      <c r="GG4" s="156"/>
      <c r="GH4" s="156"/>
      <c r="GI4" s="156"/>
      <c r="GJ4" s="156"/>
      <c r="GK4" s="156"/>
      <c r="GL4" s="156"/>
      <c r="GM4" s="156"/>
      <c r="GN4" s="156"/>
      <c r="GO4" s="156"/>
      <c r="GP4" s="156"/>
      <c r="GQ4" s="156"/>
      <c r="GR4" s="156"/>
      <c r="GS4" s="156"/>
      <c r="GT4" s="156"/>
      <c r="GU4" s="156"/>
      <c r="GV4" s="156"/>
      <c r="GW4" s="156"/>
      <c r="GX4" s="156"/>
      <c r="GY4" s="156"/>
      <c r="GZ4" s="156"/>
      <c r="HA4" s="156"/>
      <c r="HB4" s="156"/>
      <c r="HC4" s="156"/>
      <c r="HD4" s="156"/>
      <c r="HE4" s="156"/>
      <c r="HF4" s="156"/>
      <c r="HG4" s="156"/>
      <c r="HH4" s="156"/>
      <c r="HI4" s="156"/>
      <c r="HJ4" s="156"/>
      <c r="HK4" s="156"/>
      <c r="HL4" s="156"/>
      <c r="HM4" s="156"/>
      <c r="HN4" s="156"/>
      <c r="HO4" s="156"/>
      <c r="HP4" s="156"/>
      <c r="HQ4" s="156"/>
      <c r="HR4" s="156"/>
      <c r="HS4" s="156"/>
      <c r="HT4" s="156"/>
      <c r="HU4" s="156"/>
      <c r="HV4" s="156"/>
      <c r="HW4" s="156"/>
    </row>
    <row r="5" spans="1:231" x14ac:dyDescent="0.3">
      <c r="A5" s="7">
        <v>85</v>
      </c>
      <c r="B5" s="7">
        <f>COUNTIFS($D$3:D5,D5,$F$3:F5,F5)</f>
        <v>1</v>
      </c>
      <c r="C5" s="170">
        <v>5336</v>
      </c>
      <c r="D5" s="333" t="s">
        <v>539</v>
      </c>
      <c r="E5" s="11"/>
      <c r="F5" s="17">
        <v>6601201563</v>
      </c>
      <c r="G5" s="11">
        <v>50</v>
      </c>
      <c r="H5" s="17" t="s">
        <v>540</v>
      </c>
      <c r="I5" s="470"/>
      <c r="J5" s="380"/>
      <c r="K5" s="172" t="s">
        <v>36</v>
      </c>
      <c r="L5" s="11"/>
      <c r="M5" s="11"/>
      <c r="N5" s="11"/>
      <c r="O5" s="11"/>
      <c r="P5" s="381"/>
      <c r="Q5" s="381"/>
      <c r="R5" s="381"/>
      <c r="S5" s="447"/>
      <c r="T5" s="447"/>
      <c r="U5" s="450"/>
      <c r="V5" s="447"/>
      <c r="W5" s="482"/>
      <c r="X5" s="447"/>
      <c r="Y5" s="447"/>
      <c r="Z5" s="455"/>
      <c r="AA5" s="11"/>
      <c r="AB5" s="11"/>
      <c r="AC5" s="11"/>
      <c r="AD5" s="11"/>
      <c r="AE5" s="11"/>
      <c r="AF5" s="11"/>
      <c r="AG5" s="514"/>
      <c r="AH5" s="557"/>
      <c r="AI5" s="7"/>
      <c r="AJ5" s="84">
        <v>20.100000000000001</v>
      </c>
      <c r="AK5" s="189"/>
      <c r="AL5" s="7"/>
      <c r="AM5" s="185"/>
      <c r="AN5" s="7"/>
      <c r="AO5" s="933">
        <v>84.9</v>
      </c>
      <c r="AP5" s="39">
        <v>8.36</v>
      </c>
      <c r="AQ5" s="191">
        <v>3.68</v>
      </c>
      <c r="AR5" s="41">
        <f t="shared" si="0"/>
        <v>96.940000000000012</v>
      </c>
      <c r="AS5" s="42">
        <f t="shared" si="1"/>
        <v>10.155502392344498</v>
      </c>
      <c r="AT5" s="43">
        <f t="shared" si="2"/>
        <v>37.372248803827759</v>
      </c>
      <c r="AU5" s="44">
        <f t="shared" si="3"/>
        <v>7.0514950166112964</v>
      </c>
      <c r="AV5" s="84">
        <v>78.344999999999999</v>
      </c>
      <c r="AW5" s="45">
        <f t="shared" si="4"/>
        <v>92.279151943462892</v>
      </c>
      <c r="AX5" s="46">
        <v>2.31</v>
      </c>
      <c r="AY5" s="45">
        <f t="shared" si="5"/>
        <v>2.7208480565371023</v>
      </c>
      <c r="AZ5" s="45">
        <v>56.29</v>
      </c>
      <c r="BA5" s="47" t="s">
        <v>121</v>
      </c>
      <c r="BB5" s="192">
        <v>0.32</v>
      </c>
      <c r="BC5" s="193">
        <v>2.3262600000000022</v>
      </c>
      <c r="BD5" s="193"/>
      <c r="BE5" s="7">
        <v>98.5</v>
      </c>
      <c r="BF5" s="7"/>
      <c r="BG5" s="84">
        <v>73.2</v>
      </c>
      <c r="BH5" s="45"/>
      <c r="BI5" s="194">
        <v>1.42</v>
      </c>
      <c r="BJ5" s="45">
        <v>53.881807647740445</v>
      </c>
      <c r="BK5" s="45">
        <v>46.118192352259555</v>
      </c>
      <c r="BL5" s="195">
        <v>1.1683417085427137</v>
      </c>
      <c r="BM5" s="79">
        <v>0.99332999999999994</v>
      </c>
      <c r="BN5" s="80">
        <f>BM5*100/AO5</f>
        <v>1.17</v>
      </c>
      <c r="BO5" s="307">
        <v>0</v>
      </c>
      <c r="BP5" s="7">
        <v>4.43</v>
      </c>
      <c r="BQ5" s="48">
        <v>15.8</v>
      </c>
      <c r="BR5" s="197">
        <v>3.5665914221218964</v>
      </c>
      <c r="BS5" s="80">
        <f>BX5+BZ5</f>
        <v>50.7</v>
      </c>
      <c r="BT5" s="199">
        <v>82.1</v>
      </c>
      <c r="BU5" s="199"/>
      <c r="BV5" s="198">
        <v>1.5</v>
      </c>
      <c r="BW5" s="563">
        <v>8</v>
      </c>
      <c r="BX5" s="198">
        <v>10.3</v>
      </c>
      <c r="BY5" s="200">
        <f>BX5*AP5/100</f>
        <v>0.86108000000000007</v>
      </c>
      <c r="BZ5" s="198">
        <v>40.4</v>
      </c>
      <c r="CA5" s="200">
        <f>BZ5*AP5/100</f>
        <v>3.3774399999999996</v>
      </c>
      <c r="CB5" s="198">
        <v>46.9</v>
      </c>
      <c r="CC5" s="200">
        <f>CB5*AP5/100</f>
        <v>3.9208399999999997</v>
      </c>
      <c r="CD5" s="198">
        <v>0.7</v>
      </c>
      <c r="CE5" s="45"/>
      <c r="CF5" s="7"/>
      <c r="CG5" s="7"/>
      <c r="CH5" s="7"/>
      <c r="CI5" s="7"/>
      <c r="CJ5" s="198">
        <v>75.2</v>
      </c>
      <c r="CK5" s="7"/>
      <c r="CL5" s="45">
        <f t="shared" si="6"/>
        <v>0.25495049504950495</v>
      </c>
      <c r="CM5" s="7"/>
      <c r="CN5" s="7"/>
      <c r="CO5" s="618"/>
      <c r="CP5" s="13"/>
      <c r="CQ5" s="13"/>
      <c r="CR5" s="13"/>
      <c r="CS5" s="13"/>
      <c r="CT5" s="13"/>
      <c r="CU5" s="13"/>
      <c r="CV5" s="13"/>
      <c r="CW5" s="36"/>
      <c r="CX5" s="9"/>
      <c r="CY5" s="9" t="s">
        <v>510</v>
      </c>
      <c r="CZ5" s="9">
        <v>3</v>
      </c>
      <c r="DA5" s="49" t="s">
        <v>295</v>
      </c>
      <c r="DB5" s="9" t="s">
        <v>295</v>
      </c>
      <c r="DC5" s="35"/>
      <c r="DD5" s="35"/>
      <c r="DE5" s="11"/>
      <c r="DF5" s="11"/>
      <c r="DG5" s="11"/>
      <c r="DH5" s="11"/>
      <c r="DI5" s="243" t="s">
        <v>297</v>
      </c>
      <c r="DJ5" s="210"/>
      <c r="DK5" s="9">
        <v>2</v>
      </c>
      <c r="DL5" s="9" t="s">
        <v>511</v>
      </c>
      <c r="DM5" s="7"/>
      <c r="DN5" s="9">
        <v>0</v>
      </c>
      <c r="DO5" s="9">
        <v>0</v>
      </c>
      <c r="DP5" s="211" t="s">
        <v>38</v>
      </c>
      <c r="DQ5" s="9" t="s">
        <v>38</v>
      </c>
      <c r="DR5" s="11" t="s">
        <v>38</v>
      </c>
      <c r="DS5" s="11" t="s">
        <v>38</v>
      </c>
      <c r="DT5" s="11">
        <v>1153</v>
      </c>
      <c r="DU5" s="11">
        <v>91.5</v>
      </c>
      <c r="DV5" s="11">
        <v>8.5</v>
      </c>
      <c r="DW5" s="11" t="s">
        <v>38</v>
      </c>
      <c r="DX5" s="11" t="s">
        <v>38</v>
      </c>
      <c r="DY5" s="11" t="s">
        <v>38</v>
      </c>
      <c r="DZ5" s="11" t="s">
        <v>38</v>
      </c>
      <c r="EA5" s="11">
        <v>0</v>
      </c>
      <c r="EB5" s="7"/>
      <c r="EC5" s="9">
        <v>3</v>
      </c>
      <c r="ED5" s="9">
        <v>1</v>
      </c>
      <c r="EE5" s="9">
        <v>9</v>
      </c>
      <c r="EF5" s="9">
        <v>3</v>
      </c>
      <c r="EG5" s="212"/>
      <c r="EH5" s="9">
        <v>1</v>
      </c>
      <c r="EI5" s="9">
        <v>183</v>
      </c>
      <c r="EJ5" s="9">
        <v>101</v>
      </c>
      <c r="EK5" s="84">
        <f>EJ5/(EI5*EI5*0.01*0.01)</f>
        <v>30.159156738033385</v>
      </c>
      <c r="EL5" s="9">
        <v>2</v>
      </c>
      <c r="EM5" s="211" t="s">
        <v>38</v>
      </c>
      <c r="EN5" s="9">
        <v>3</v>
      </c>
      <c r="EO5" s="9">
        <v>2</v>
      </c>
      <c r="EP5" s="565">
        <v>4</v>
      </c>
      <c r="EQ5" s="104"/>
      <c r="ER5" s="497">
        <v>5336</v>
      </c>
      <c r="ES5" s="851"/>
      <c r="ET5" s="851"/>
      <c r="EU5" s="851"/>
      <c r="EV5" s="851"/>
      <c r="EW5" s="852"/>
      <c r="EX5" s="853"/>
      <c r="EY5" s="854"/>
      <c r="EZ5" s="855"/>
      <c r="FA5" s="851"/>
      <c r="FB5" s="851"/>
      <c r="FC5" s="851"/>
      <c r="FD5" s="851"/>
      <c r="FE5" s="856"/>
      <c r="FF5" s="857"/>
      <c r="FG5" s="858"/>
      <c r="FH5" s="859"/>
      <c r="FI5" s="746"/>
      <c r="FJ5" s="793"/>
      <c r="FK5" s="748"/>
      <c r="FL5" s="104"/>
      <c r="FM5" s="104"/>
      <c r="FN5" s="216"/>
      <c r="FO5" s="114"/>
      <c r="FP5" s="84">
        <v>20.100000000000001</v>
      </c>
      <c r="FQ5" s="217"/>
      <c r="FR5" s="114"/>
      <c r="FS5" s="114"/>
      <c r="FT5" s="114"/>
      <c r="FU5" s="114"/>
      <c r="FV5" s="114"/>
      <c r="FW5" s="114"/>
      <c r="FX5" s="55"/>
      <c r="FY5" s="152"/>
      <c r="FZ5" s="213"/>
      <c r="GA5" s="11"/>
      <c r="GB5" s="215"/>
      <c r="GC5" s="156"/>
      <c r="GD5" s="156"/>
      <c r="GE5" s="156"/>
      <c r="GF5" s="156"/>
      <c r="GG5" s="156"/>
      <c r="GH5" s="156"/>
      <c r="GI5" s="156"/>
      <c r="GJ5" s="156"/>
      <c r="GK5" s="156"/>
      <c r="GL5" s="156"/>
      <c r="GM5" s="156"/>
      <c r="GN5" s="156"/>
      <c r="GO5" s="156"/>
      <c r="GP5" s="156"/>
      <c r="GQ5" s="156"/>
      <c r="GR5" s="156"/>
      <c r="GS5" s="156"/>
      <c r="GT5" s="156"/>
      <c r="GU5" s="156"/>
      <c r="GV5" s="156"/>
      <c r="GW5" s="156"/>
      <c r="GX5" s="156"/>
      <c r="GY5" s="156"/>
      <c r="GZ5" s="156"/>
      <c r="HA5" s="156"/>
      <c r="HB5" s="156"/>
      <c r="HC5" s="156"/>
      <c r="HD5" s="156"/>
      <c r="HE5" s="156"/>
      <c r="HF5" s="156"/>
      <c r="HG5" s="156"/>
      <c r="HH5" s="156"/>
      <c r="HI5" s="156"/>
      <c r="HJ5" s="156"/>
      <c r="HK5" s="156"/>
      <c r="HL5" s="156"/>
      <c r="HM5" s="156"/>
      <c r="HN5" s="156"/>
      <c r="HO5" s="156"/>
      <c r="HP5" s="156"/>
      <c r="HQ5" s="156"/>
      <c r="HR5" s="156"/>
      <c r="HS5" s="156"/>
      <c r="HT5" s="156"/>
      <c r="HU5" s="156"/>
      <c r="HV5" s="156"/>
      <c r="HW5" s="156"/>
    </row>
    <row r="6" spans="1:231" x14ac:dyDescent="0.3">
      <c r="A6" s="7">
        <v>94</v>
      </c>
      <c r="B6" s="7">
        <f>COUNTIFS($D$3:D6,D6,$F$3:F6,F6)</f>
        <v>1</v>
      </c>
      <c r="C6" s="170">
        <v>5394</v>
      </c>
      <c r="D6" s="362" t="s">
        <v>801</v>
      </c>
      <c r="E6" s="11"/>
      <c r="F6" s="17">
        <v>5855020743</v>
      </c>
      <c r="G6" s="11">
        <v>58</v>
      </c>
      <c r="H6" s="17" t="s">
        <v>587</v>
      </c>
      <c r="I6" s="470"/>
      <c r="J6" s="380"/>
      <c r="K6" s="172" t="s">
        <v>36</v>
      </c>
      <c r="L6" s="11"/>
      <c r="M6" s="11"/>
      <c r="N6" s="11"/>
      <c r="O6" s="11"/>
      <c r="P6" s="381"/>
      <c r="Q6" s="381"/>
      <c r="R6" s="381"/>
      <c r="S6" s="447"/>
      <c r="T6" s="447"/>
      <c r="U6" s="450"/>
      <c r="V6" s="447"/>
      <c r="W6" s="482"/>
      <c r="X6" s="447"/>
      <c r="Y6" s="447"/>
      <c r="Z6" s="455"/>
      <c r="AA6" s="11"/>
      <c r="AB6" s="20"/>
      <c r="AC6" s="20"/>
      <c r="AD6" s="20"/>
      <c r="AE6" s="20"/>
      <c r="AF6" s="20"/>
      <c r="AG6" s="514"/>
      <c r="AH6" s="114"/>
      <c r="AI6" s="7"/>
      <c r="AJ6" s="84">
        <v>62.2</v>
      </c>
      <c r="AK6" s="189"/>
      <c r="AL6" s="7"/>
      <c r="AM6" s="185"/>
      <c r="AN6" s="7"/>
      <c r="AO6" s="933">
        <v>73.900000000000006</v>
      </c>
      <c r="AP6" s="39">
        <v>18.600000000000001</v>
      </c>
      <c r="AQ6" s="191">
        <v>2.82</v>
      </c>
      <c r="AR6" s="41">
        <f t="shared" si="0"/>
        <v>95.32</v>
      </c>
      <c r="AS6" s="42">
        <f t="shared" si="1"/>
        <v>3.9731182795698925</v>
      </c>
      <c r="AT6" s="43">
        <f t="shared" si="2"/>
        <v>11.204193548387096</v>
      </c>
      <c r="AU6" s="44">
        <f t="shared" si="3"/>
        <v>3.4500466853408032</v>
      </c>
      <c r="AV6" s="84">
        <v>68.555000000000007</v>
      </c>
      <c r="AW6" s="45">
        <f t="shared" si="4"/>
        <v>92.767253044654936</v>
      </c>
      <c r="AX6" s="46">
        <v>1.6499999999999997</v>
      </c>
      <c r="AY6" s="45">
        <f t="shared" si="5"/>
        <v>2.2327469553450605</v>
      </c>
      <c r="AZ6" s="45">
        <v>34.380000000000003</v>
      </c>
      <c r="BA6" s="47" t="s">
        <v>121</v>
      </c>
      <c r="BB6" s="192">
        <v>0.27</v>
      </c>
      <c r="BC6" s="193">
        <v>3.1481400000000006</v>
      </c>
      <c r="BD6" s="193"/>
      <c r="BE6" s="7">
        <v>96.1</v>
      </c>
      <c r="BF6" s="7"/>
      <c r="BG6" s="84">
        <v>77.5</v>
      </c>
      <c r="BH6" s="45"/>
      <c r="BI6" s="194">
        <v>0.94</v>
      </c>
      <c r="BJ6" s="45">
        <v>64.167725540025415</v>
      </c>
      <c r="BK6" s="45">
        <v>35.832274459974585</v>
      </c>
      <c r="BL6" s="195">
        <v>1.7907801418439717</v>
      </c>
      <c r="BM6" s="79">
        <v>2.8894900000000003</v>
      </c>
      <c r="BN6" s="80">
        <f>BM6*100/AO6</f>
        <v>3.9099999999999997</v>
      </c>
      <c r="BO6" s="307">
        <v>0</v>
      </c>
      <c r="BP6" s="7">
        <v>5.55</v>
      </c>
      <c r="BQ6" s="48">
        <v>11.8</v>
      </c>
      <c r="BR6" s="197">
        <v>2.1261261261261262</v>
      </c>
      <c r="BS6" s="198">
        <v>24.5</v>
      </c>
      <c r="BT6" s="199"/>
      <c r="BU6" s="199"/>
      <c r="BV6" s="199"/>
      <c r="BW6" s="562"/>
      <c r="BX6" s="199">
        <v>17.7</v>
      </c>
      <c r="BY6" s="200">
        <f>BX6*AP6/100</f>
        <v>3.2922000000000002</v>
      </c>
      <c r="BZ6" s="199">
        <v>20</v>
      </c>
      <c r="CA6" s="200">
        <f>BZ6*AP6/100</f>
        <v>3.72</v>
      </c>
      <c r="CB6" s="199">
        <v>60.7</v>
      </c>
      <c r="CC6" s="200">
        <f>CB6*AP6/100</f>
        <v>11.290200000000002</v>
      </c>
      <c r="CD6" s="199"/>
      <c r="CE6" s="45"/>
      <c r="CG6" s="7"/>
      <c r="CH6" s="7"/>
      <c r="CI6" s="7"/>
      <c r="CJ6" s="198">
        <v>37.200000000000003</v>
      </c>
      <c r="CK6" s="7"/>
      <c r="CL6" s="45">
        <f t="shared" si="6"/>
        <v>0.88500000000000001</v>
      </c>
      <c r="CM6" s="7"/>
      <c r="CN6" s="7"/>
      <c r="CO6" s="618"/>
      <c r="CP6" s="13"/>
      <c r="CQ6" s="13"/>
      <c r="CR6" s="13"/>
      <c r="CS6" s="13"/>
      <c r="CT6" s="13"/>
      <c r="CU6" s="13"/>
      <c r="CV6" s="13"/>
      <c r="CW6" s="36"/>
      <c r="CX6" s="9"/>
      <c r="CY6" s="9" t="s">
        <v>506</v>
      </c>
      <c r="CZ6" s="9">
        <v>2</v>
      </c>
      <c r="DA6" s="9" t="s">
        <v>18</v>
      </c>
      <c r="DB6" s="49" t="s">
        <v>18</v>
      </c>
      <c r="DC6" s="35"/>
      <c r="DD6" s="35"/>
      <c r="DE6" s="11"/>
      <c r="DF6" s="11"/>
      <c r="DG6" s="11"/>
      <c r="DH6" s="11"/>
      <c r="DI6" s="202" t="s">
        <v>294</v>
      </c>
      <c r="DJ6" s="210"/>
      <c r="DK6" s="9">
        <v>2</v>
      </c>
      <c r="DL6" s="9" t="s">
        <v>518</v>
      </c>
      <c r="DM6" s="7"/>
      <c r="DN6" s="9">
        <v>0</v>
      </c>
      <c r="DO6" s="9">
        <v>0</v>
      </c>
      <c r="DP6" s="211" t="s">
        <v>38</v>
      </c>
      <c r="DQ6" s="9" t="s">
        <v>38</v>
      </c>
      <c r="DR6" s="11" t="s">
        <v>38</v>
      </c>
      <c r="DS6" s="11" t="s">
        <v>38</v>
      </c>
      <c r="DT6" s="11">
        <v>374</v>
      </c>
      <c r="DU6" s="11">
        <v>13.6</v>
      </c>
      <c r="DV6" s="11">
        <v>86.4</v>
      </c>
      <c r="DW6" s="11" t="s">
        <v>38</v>
      </c>
      <c r="DX6" s="11" t="s">
        <v>38</v>
      </c>
      <c r="DY6" s="11" t="s">
        <v>38</v>
      </c>
      <c r="DZ6" s="11" t="s">
        <v>38</v>
      </c>
      <c r="EA6" s="11">
        <v>0</v>
      </c>
      <c r="EB6" s="7"/>
      <c r="EC6" s="9">
        <v>2</v>
      </c>
      <c r="ED6" s="9">
        <v>1</v>
      </c>
      <c r="EE6" s="9">
        <v>6</v>
      </c>
      <c r="EF6" s="9">
        <v>2</v>
      </c>
      <c r="EG6" s="212"/>
      <c r="EH6" s="9">
        <v>0</v>
      </c>
      <c r="EI6" s="9">
        <v>170</v>
      </c>
      <c r="EJ6" s="9">
        <v>68</v>
      </c>
      <c r="EK6" s="84">
        <f>EJ6/(EI6*EI6*0.01*0.01)</f>
        <v>23.52941176470588</v>
      </c>
      <c r="EL6" s="9">
        <v>0</v>
      </c>
      <c r="EM6" s="211" t="s">
        <v>38</v>
      </c>
      <c r="EN6" s="9" t="s">
        <v>38</v>
      </c>
      <c r="EO6" s="9" t="s">
        <v>38</v>
      </c>
      <c r="EP6" s="565">
        <v>4</v>
      </c>
      <c r="EQ6" s="104"/>
      <c r="ER6" s="497">
        <v>5394</v>
      </c>
      <c r="ES6" s="498"/>
      <c r="ET6" s="498"/>
      <c r="EU6" s="498"/>
      <c r="EV6" s="498"/>
      <c r="EW6" s="499"/>
      <c r="EX6" s="500"/>
      <c r="EY6" s="501"/>
      <c r="EZ6" s="742"/>
      <c r="FA6" s="498"/>
      <c r="FB6" s="498"/>
      <c r="FC6" s="498"/>
      <c r="FD6" s="498"/>
      <c r="FE6" s="743"/>
      <c r="FF6" s="744"/>
      <c r="FG6" s="745"/>
      <c r="FH6" s="746"/>
      <c r="FI6" s="746"/>
      <c r="FJ6" s="747"/>
      <c r="FK6" s="748"/>
      <c r="FL6" s="104"/>
      <c r="FM6" s="104"/>
      <c r="FN6" s="216"/>
      <c r="FO6" s="114"/>
      <c r="FP6" s="84">
        <v>62.2</v>
      </c>
      <c r="FQ6" s="217"/>
      <c r="FR6" s="114"/>
      <c r="FS6" s="114"/>
      <c r="FT6" s="114"/>
      <c r="FU6" s="114"/>
      <c r="FV6" s="114"/>
      <c r="FW6" s="114"/>
      <c r="FX6" s="55"/>
      <c r="FY6" s="152"/>
      <c r="FZ6" s="213"/>
      <c r="GA6" s="11"/>
      <c r="GB6" s="215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6"/>
      <c r="GZ6" s="156"/>
      <c r="HA6" s="156"/>
      <c r="HB6" s="156"/>
      <c r="HC6" s="156"/>
      <c r="HD6" s="156"/>
      <c r="HE6" s="156"/>
      <c r="HF6" s="156"/>
      <c r="HG6" s="156"/>
      <c r="HH6" s="156"/>
      <c r="HI6" s="156"/>
      <c r="HJ6" s="156"/>
      <c r="HK6" s="156"/>
      <c r="HL6" s="156"/>
      <c r="HM6" s="156"/>
      <c r="HN6" s="156"/>
      <c r="HO6" s="156"/>
      <c r="HP6" s="156"/>
      <c r="HQ6" s="156"/>
      <c r="HR6" s="156"/>
      <c r="HS6" s="156"/>
      <c r="HT6" s="156"/>
      <c r="HU6" s="156"/>
      <c r="HV6" s="156"/>
      <c r="HW6" s="156"/>
    </row>
    <row r="7" spans="1:231" x14ac:dyDescent="0.3">
      <c r="A7" s="7">
        <v>95</v>
      </c>
      <c r="B7" s="7">
        <f>COUNTIFS($D$3:D7,D7,$F$3:F7,F7)</f>
        <v>1</v>
      </c>
      <c r="C7" s="170">
        <v>5395</v>
      </c>
      <c r="D7" s="333" t="s">
        <v>586</v>
      </c>
      <c r="E7" s="11"/>
      <c r="F7" s="17">
        <v>505919174</v>
      </c>
      <c r="G7" s="11">
        <v>66</v>
      </c>
      <c r="H7" s="17" t="s">
        <v>587</v>
      </c>
      <c r="I7" s="470"/>
      <c r="J7" s="380"/>
      <c r="K7" s="172" t="s">
        <v>36</v>
      </c>
      <c r="L7" s="11"/>
      <c r="M7" s="11"/>
      <c r="N7" s="11"/>
      <c r="O7" s="11"/>
      <c r="P7" s="381"/>
      <c r="Q7" s="381"/>
      <c r="R7" s="381"/>
      <c r="S7" s="447"/>
      <c r="T7" s="447"/>
      <c r="U7" s="450"/>
      <c r="V7" s="447"/>
      <c r="W7" s="482"/>
      <c r="X7" s="447"/>
      <c r="Y7" s="447"/>
      <c r="Z7" s="455"/>
      <c r="AA7" s="11"/>
      <c r="AB7" s="11"/>
      <c r="AC7" s="11"/>
      <c r="AD7" s="11"/>
      <c r="AE7" s="11"/>
      <c r="AF7" s="11"/>
      <c r="AG7" s="514"/>
      <c r="AH7" s="557"/>
      <c r="AI7" s="7"/>
      <c r="AJ7" s="84">
        <v>91.8</v>
      </c>
      <c r="AK7" s="189"/>
      <c r="AL7" s="7"/>
      <c r="AM7" s="185"/>
      <c r="AN7" s="7"/>
      <c r="AO7" s="933">
        <v>83.5</v>
      </c>
      <c r="AP7" s="39">
        <v>7.52</v>
      </c>
      <c r="AQ7" s="191">
        <v>6.73</v>
      </c>
      <c r="AR7" s="41">
        <f t="shared" si="0"/>
        <v>97.75</v>
      </c>
      <c r="AS7" s="42">
        <f t="shared" si="1"/>
        <v>11.103723404255319</v>
      </c>
      <c r="AT7" s="43">
        <f t="shared" si="2"/>
        <v>74.728058510638306</v>
      </c>
      <c r="AU7" s="44">
        <f t="shared" si="3"/>
        <v>5.8596491228070171</v>
      </c>
      <c r="AV7" s="84">
        <v>77.325000000000003</v>
      </c>
      <c r="AW7" s="45">
        <f t="shared" si="4"/>
        <v>92.604790419161674</v>
      </c>
      <c r="AX7" s="46">
        <v>1.9999999999999998</v>
      </c>
      <c r="AY7" s="45">
        <f t="shared" si="5"/>
        <v>2.3952095808383231</v>
      </c>
      <c r="AZ7" s="45">
        <v>17.89</v>
      </c>
      <c r="BA7" s="47" t="s">
        <v>121</v>
      </c>
      <c r="BB7" s="192">
        <v>0.24</v>
      </c>
      <c r="BC7" s="193">
        <v>1.4194999999999993</v>
      </c>
      <c r="BD7" s="193"/>
      <c r="BE7" s="7">
        <v>99.2</v>
      </c>
      <c r="BF7" s="7"/>
      <c r="BG7" s="84">
        <v>79.3</v>
      </c>
      <c r="BH7" s="45"/>
      <c r="BI7" s="194">
        <v>0.96000000000000008</v>
      </c>
      <c r="BJ7" s="45">
        <v>63.715846994535518</v>
      </c>
      <c r="BK7" s="45">
        <v>36.284153005464489</v>
      </c>
      <c r="BL7" s="195">
        <v>1.756024096385542</v>
      </c>
      <c r="BM7" s="79">
        <v>2.8724000000000003</v>
      </c>
      <c r="BN7" s="80">
        <f>BM7*100/AO7</f>
        <v>3.44</v>
      </c>
      <c r="BO7" s="307">
        <v>0</v>
      </c>
      <c r="BP7" s="7">
        <v>8.9600000000000009</v>
      </c>
      <c r="BQ7" s="48">
        <v>10.3</v>
      </c>
      <c r="BR7" s="197">
        <v>1.1495535714285714</v>
      </c>
      <c r="BS7" s="80">
        <f>BX7+BZ7</f>
        <v>46.099999999999994</v>
      </c>
      <c r="BT7" s="199">
        <v>78.5</v>
      </c>
      <c r="BU7" s="199"/>
      <c r="BV7" s="198">
        <v>1.5</v>
      </c>
      <c r="BW7" s="563">
        <v>7.3</v>
      </c>
      <c r="BX7" s="198">
        <v>25.9</v>
      </c>
      <c r="BY7" s="200">
        <f>BX7*AP7/100</f>
        <v>1.9476799999999996</v>
      </c>
      <c r="BZ7" s="198">
        <v>20.2</v>
      </c>
      <c r="CA7" s="200">
        <f>BZ7*AP7/100</f>
        <v>1.5190399999999999</v>
      </c>
      <c r="CB7" s="198">
        <v>51.2</v>
      </c>
      <c r="CC7" s="200">
        <f>CB7*AP7/100</f>
        <v>3.8502399999999999</v>
      </c>
      <c r="CD7" s="198">
        <v>0.3</v>
      </c>
      <c r="CE7" s="45"/>
      <c r="CF7" s="7"/>
      <c r="CG7" s="7"/>
      <c r="CH7" s="7"/>
      <c r="CI7" s="7"/>
      <c r="CJ7" s="198">
        <v>63.3</v>
      </c>
      <c r="CK7" s="7"/>
      <c r="CL7" s="45">
        <f t="shared" si="6"/>
        <v>1.2821782178217822</v>
      </c>
      <c r="CM7" s="7"/>
      <c r="CN7" s="7"/>
      <c r="CO7" s="618"/>
      <c r="CP7" s="13"/>
      <c r="CQ7" s="13"/>
      <c r="CR7" s="13"/>
      <c r="CS7" s="13"/>
      <c r="CT7" s="13"/>
      <c r="CU7" s="13"/>
      <c r="CV7" s="13"/>
      <c r="CW7" s="36"/>
      <c r="CX7" s="9"/>
      <c r="CY7" s="9" t="s">
        <v>510</v>
      </c>
      <c r="CZ7" s="9">
        <v>3</v>
      </c>
      <c r="DA7" s="9" t="s">
        <v>18</v>
      </c>
      <c r="DB7" s="49" t="s">
        <v>18</v>
      </c>
      <c r="DC7" s="35"/>
      <c r="DD7" s="35"/>
      <c r="DE7" s="11"/>
      <c r="DF7" s="11"/>
      <c r="DG7" s="11"/>
      <c r="DH7" s="11"/>
      <c r="DI7" s="202" t="s">
        <v>294</v>
      </c>
      <c r="DJ7" s="210"/>
      <c r="DK7" s="9">
        <v>2</v>
      </c>
      <c r="DL7" s="9" t="s">
        <v>511</v>
      </c>
      <c r="DM7" s="7"/>
      <c r="DN7" s="9">
        <v>0</v>
      </c>
      <c r="DO7" s="9">
        <v>0</v>
      </c>
      <c r="DP7" s="211" t="s">
        <v>38</v>
      </c>
      <c r="DQ7" s="9" t="s">
        <v>38</v>
      </c>
      <c r="DR7" s="11" t="s">
        <v>38</v>
      </c>
      <c r="DS7" s="11" t="s">
        <v>38</v>
      </c>
      <c r="DT7" s="11">
        <v>2973</v>
      </c>
      <c r="DU7" s="11">
        <v>7.3</v>
      </c>
      <c r="DV7" s="11">
        <v>92.7</v>
      </c>
      <c r="DW7" s="11" t="s">
        <v>38</v>
      </c>
      <c r="DX7" s="11" t="s">
        <v>38</v>
      </c>
      <c r="DY7" s="11" t="s">
        <v>38</v>
      </c>
      <c r="DZ7" s="11" t="s">
        <v>38</v>
      </c>
      <c r="EA7" s="11">
        <v>0</v>
      </c>
      <c r="EB7" s="7"/>
      <c r="EC7" s="9">
        <v>3</v>
      </c>
      <c r="ED7" s="9">
        <v>1</v>
      </c>
      <c r="EE7" s="9">
        <v>6</v>
      </c>
      <c r="EF7" s="9">
        <v>3</v>
      </c>
      <c r="EG7" s="212"/>
      <c r="EH7" s="9">
        <v>1</v>
      </c>
      <c r="EI7" s="9">
        <v>173</v>
      </c>
      <c r="EJ7" s="9">
        <v>83</v>
      </c>
      <c r="EK7" s="84">
        <f>EJ7/(EI7*EI7*0.01*0.01)</f>
        <v>27.732299776136855</v>
      </c>
      <c r="EL7" s="9">
        <v>1</v>
      </c>
      <c r="EM7" s="211" t="s">
        <v>38</v>
      </c>
      <c r="EN7" s="9" t="s">
        <v>38</v>
      </c>
      <c r="EO7" s="9" t="s">
        <v>38</v>
      </c>
      <c r="EP7" s="565">
        <v>4</v>
      </c>
      <c r="EQ7" s="104"/>
      <c r="ER7" s="497">
        <v>5395</v>
      </c>
      <c r="ES7" s="851"/>
      <c r="ET7" s="851"/>
      <c r="EU7" s="851"/>
      <c r="EV7" s="851"/>
      <c r="EW7" s="852"/>
      <c r="EX7" s="853"/>
      <c r="EY7" s="854"/>
      <c r="EZ7" s="855"/>
      <c r="FA7" s="851"/>
      <c r="FB7" s="851"/>
      <c r="FC7" s="851"/>
      <c r="FD7" s="851"/>
      <c r="FE7" s="856"/>
      <c r="FF7" s="857"/>
      <c r="FG7" s="858"/>
      <c r="FH7" s="859"/>
      <c r="FI7" s="746"/>
      <c r="FJ7" s="793"/>
      <c r="FK7" s="748"/>
      <c r="FL7" s="104"/>
      <c r="FM7" s="104"/>
      <c r="FN7" s="216"/>
      <c r="FO7" s="114"/>
      <c r="FP7" s="84">
        <v>91.8</v>
      </c>
      <c r="FQ7" s="217"/>
      <c r="FR7" s="114"/>
      <c r="FS7" s="114"/>
      <c r="FT7" s="114"/>
      <c r="FU7" s="114"/>
      <c r="FV7" s="114"/>
      <c r="FW7" s="114"/>
      <c r="FX7" s="55"/>
      <c r="FY7" s="152"/>
      <c r="FZ7" s="213"/>
      <c r="GA7" s="11"/>
      <c r="GB7" s="215"/>
      <c r="GC7" s="156"/>
      <c r="GD7" s="156"/>
      <c r="GE7" s="156"/>
      <c r="GF7" s="156"/>
      <c r="GG7" s="156"/>
      <c r="GH7" s="156"/>
      <c r="GI7" s="156"/>
      <c r="GJ7" s="156"/>
      <c r="GK7" s="156"/>
      <c r="GL7" s="156"/>
      <c r="GM7" s="156"/>
      <c r="GN7" s="156"/>
      <c r="GO7" s="156"/>
      <c r="GP7" s="156"/>
      <c r="GQ7" s="156"/>
      <c r="GR7" s="156"/>
      <c r="GS7" s="156"/>
      <c r="GT7" s="156"/>
      <c r="GU7" s="156"/>
      <c r="GV7" s="156"/>
      <c r="GW7" s="156"/>
      <c r="GX7" s="156"/>
      <c r="GY7" s="156"/>
      <c r="GZ7" s="156"/>
      <c r="HA7" s="156"/>
      <c r="HB7" s="156"/>
      <c r="HC7" s="156"/>
      <c r="HD7" s="156"/>
      <c r="HE7" s="156"/>
      <c r="HF7" s="156"/>
      <c r="HG7" s="156"/>
      <c r="HH7" s="156"/>
      <c r="HI7" s="156"/>
      <c r="HJ7" s="156"/>
      <c r="HK7" s="156"/>
      <c r="HL7" s="156"/>
      <c r="HM7" s="156"/>
      <c r="HN7" s="156"/>
      <c r="HO7" s="156"/>
      <c r="HP7" s="156"/>
      <c r="HQ7" s="156"/>
      <c r="HR7" s="156"/>
      <c r="HS7" s="156"/>
      <c r="HT7" s="156"/>
      <c r="HU7" s="156"/>
      <c r="HV7" s="156"/>
      <c r="HW7" s="156"/>
    </row>
    <row r="8" spans="1:231" x14ac:dyDescent="0.3">
      <c r="A8" s="7">
        <v>10</v>
      </c>
      <c r="B8" s="7">
        <f>COUNTIFS($D$3:D8,D8,$F$3:F8,F8)</f>
        <v>1</v>
      </c>
      <c r="C8" s="223">
        <v>5599</v>
      </c>
      <c r="D8" s="328" t="s">
        <v>831</v>
      </c>
      <c r="E8" s="11" t="s">
        <v>589</v>
      </c>
      <c r="F8" s="17">
        <v>520221008</v>
      </c>
      <c r="G8" s="11">
        <v>65</v>
      </c>
      <c r="H8" s="11" t="s">
        <v>832</v>
      </c>
      <c r="I8" s="470" t="s">
        <v>511</v>
      </c>
      <c r="J8" s="380" t="s">
        <v>35</v>
      </c>
      <c r="K8" s="55" t="s">
        <v>36</v>
      </c>
      <c r="L8" s="11">
        <v>4</v>
      </c>
      <c r="M8" s="11">
        <v>2</v>
      </c>
      <c r="N8" s="11"/>
      <c r="O8" s="11"/>
      <c r="P8" s="381" t="s">
        <v>833</v>
      </c>
      <c r="Q8" s="381"/>
      <c r="R8" s="381"/>
      <c r="S8" s="447" t="s">
        <v>127</v>
      </c>
      <c r="T8" s="447" t="s">
        <v>842</v>
      </c>
      <c r="U8" s="450" t="s">
        <v>446</v>
      </c>
      <c r="V8" s="447" t="s">
        <v>127</v>
      </c>
      <c r="W8" s="482"/>
      <c r="X8" s="617"/>
      <c r="Y8" s="447" t="s">
        <v>843</v>
      </c>
      <c r="Z8" s="455"/>
      <c r="AA8" s="11"/>
      <c r="AB8" s="184">
        <v>139</v>
      </c>
      <c r="AC8" s="184"/>
      <c r="AD8" s="184"/>
      <c r="AE8" s="184"/>
      <c r="AF8" s="184"/>
      <c r="AG8" s="514"/>
      <c r="AH8" s="557"/>
      <c r="AI8" s="7">
        <v>6.5</v>
      </c>
      <c r="AJ8" s="7">
        <v>90.8</v>
      </c>
      <c r="AK8" s="189">
        <v>5.9019999999999992</v>
      </c>
      <c r="AL8" s="7">
        <v>10939</v>
      </c>
      <c r="AM8" s="185">
        <v>13.67375</v>
      </c>
      <c r="AN8" s="7">
        <v>5</v>
      </c>
      <c r="AO8" s="934">
        <v>72.099999999999994</v>
      </c>
      <c r="AP8" s="39">
        <v>15.8</v>
      </c>
      <c r="AQ8" s="40">
        <v>8</v>
      </c>
      <c r="AR8" s="41">
        <f t="shared" si="0"/>
        <v>95.899999999999991</v>
      </c>
      <c r="AS8" s="42">
        <f t="shared" si="1"/>
        <v>4.5632911392405058</v>
      </c>
      <c r="AT8" s="43">
        <f t="shared" si="2"/>
        <v>36.506329113924046</v>
      </c>
      <c r="AU8" s="44">
        <f t="shared" si="3"/>
        <v>3.0294117647058818</v>
      </c>
      <c r="AV8" s="45">
        <v>62.294999999999987</v>
      </c>
      <c r="AW8" s="45">
        <f t="shared" si="4"/>
        <v>86.4008321775312</v>
      </c>
      <c r="AX8" s="46">
        <v>6.2000000000000011</v>
      </c>
      <c r="AY8" s="45">
        <f t="shared" si="5"/>
        <v>8.5991678224687949</v>
      </c>
      <c r="AZ8" s="7">
        <v>22.8</v>
      </c>
      <c r="BA8" s="47" t="s">
        <v>121</v>
      </c>
      <c r="BB8" s="48">
        <v>0.6</v>
      </c>
      <c r="BC8" s="193">
        <v>3.6999999999999984</v>
      </c>
      <c r="BD8" s="193"/>
      <c r="BE8" s="7">
        <v>94.8</v>
      </c>
      <c r="BF8" s="7">
        <v>280.60000000000002</v>
      </c>
      <c r="BG8" s="7">
        <v>83.6</v>
      </c>
      <c r="BH8" s="7">
        <v>577.70000000000005</v>
      </c>
      <c r="BI8" s="48">
        <v>8.1999999999999993</v>
      </c>
      <c r="BJ8" s="9" t="s">
        <v>121</v>
      </c>
      <c r="BK8" s="9" t="s">
        <v>121</v>
      </c>
      <c r="BL8" s="239" t="s">
        <v>121</v>
      </c>
      <c r="BM8" s="82" t="s">
        <v>121</v>
      </c>
      <c r="BN8" s="7" t="s">
        <v>121</v>
      </c>
      <c r="BO8" s="9" t="s">
        <v>121</v>
      </c>
      <c r="BP8" s="9" t="s">
        <v>121</v>
      </c>
      <c r="BQ8" s="187" t="s">
        <v>121</v>
      </c>
      <c r="BR8" s="197" t="s">
        <v>121</v>
      </c>
      <c r="BS8" s="7">
        <v>44.4</v>
      </c>
      <c r="BT8" s="198">
        <v>85.2</v>
      </c>
      <c r="BU8" s="198"/>
      <c r="BV8" s="198">
        <v>2.2999999999999998</v>
      </c>
      <c r="BW8" s="563">
        <v>15.7</v>
      </c>
      <c r="BX8" s="198">
        <v>25</v>
      </c>
      <c r="BY8" s="84">
        <f>BX8*AP8/100</f>
        <v>3.95</v>
      </c>
      <c r="BZ8" s="198">
        <v>25.9</v>
      </c>
      <c r="CA8" s="198" t="s">
        <v>121</v>
      </c>
      <c r="CB8" s="198">
        <v>47</v>
      </c>
      <c r="CC8" s="198">
        <v>6.3</v>
      </c>
      <c r="CD8" s="456">
        <v>0.4</v>
      </c>
      <c r="CE8" s="45"/>
      <c r="CF8" s="7"/>
      <c r="CG8" s="7"/>
      <c r="CH8" s="7"/>
      <c r="CI8" s="7"/>
      <c r="CJ8" s="198">
        <v>78.3</v>
      </c>
      <c r="CK8" s="186"/>
      <c r="CL8" s="45">
        <f t="shared" si="6"/>
        <v>0.96525096525096532</v>
      </c>
      <c r="CM8" s="186"/>
      <c r="CN8" s="9"/>
      <c r="CO8" s="618"/>
      <c r="CP8" s="13"/>
      <c r="CQ8" s="13"/>
      <c r="CR8" s="13"/>
      <c r="CS8" s="13"/>
      <c r="CT8" s="13"/>
      <c r="CU8" s="13"/>
      <c r="CV8" s="13"/>
      <c r="CW8" s="619" t="s">
        <v>121</v>
      </c>
      <c r="CX8" s="9" t="s">
        <v>121</v>
      </c>
      <c r="CY8" s="9" t="s">
        <v>510</v>
      </c>
      <c r="CZ8" s="9">
        <v>3</v>
      </c>
      <c r="DA8" s="49" t="s">
        <v>295</v>
      </c>
      <c r="DB8" s="9" t="s">
        <v>295</v>
      </c>
      <c r="DC8" s="35"/>
      <c r="DD8" s="35"/>
      <c r="DE8" s="457">
        <v>132.65117941000003</v>
      </c>
      <c r="DF8" s="457">
        <v>33.31548763</v>
      </c>
      <c r="DG8" s="457">
        <v>0</v>
      </c>
      <c r="DH8" s="457">
        <v>14.054061640000015</v>
      </c>
      <c r="DI8" s="243" t="s">
        <v>297</v>
      </c>
      <c r="DJ8" s="210"/>
      <c r="DK8" s="212">
        <v>2</v>
      </c>
      <c r="DL8" s="212" t="s">
        <v>511</v>
      </c>
      <c r="DM8" s="7"/>
      <c r="DN8" s="212">
        <v>0</v>
      </c>
      <c r="DO8" s="212">
        <v>0</v>
      </c>
      <c r="DP8" s="283" t="s">
        <v>38</v>
      </c>
      <c r="DQ8" s="212" t="s">
        <v>38</v>
      </c>
      <c r="DR8" s="11" t="s">
        <v>38</v>
      </c>
      <c r="DS8" s="11" t="s">
        <v>38</v>
      </c>
      <c r="DT8" s="11">
        <v>139</v>
      </c>
      <c r="DU8" s="11">
        <v>15.8</v>
      </c>
      <c r="DV8" s="11">
        <v>84.2</v>
      </c>
      <c r="DW8" s="11" t="s">
        <v>38</v>
      </c>
      <c r="DX8" s="11" t="s">
        <v>38</v>
      </c>
      <c r="DY8" s="11" t="s">
        <v>38</v>
      </c>
      <c r="DZ8" s="11" t="s">
        <v>38</v>
      </c>
      <c r="EA8" s="11">
        <v>0</v>
      </c>
      <c r="EB8" s="7"/>
      <c r="EC8" s="212">
        <v>3</v>
      </c>
      <c r="ED8" s="212">
        <v>2</v>
      </c>
      <c r="EE8" s="212">
        <v>4</v>
      </c>
      <c r="EF8" s="212" t="s">
        <v>38</v>
      </c>
      <c r="EG8" s="212" t="s">
        <v>38</v>
      </c>
      <c r="EH8" s="212">
        <v>0</v>
      </c>
      <c r="EI8" s="212" t="s">
        <v>38</v>
      </c>
      <c r="EJ8" s="212" t="s">
        <v>38</v>
      </c>
      <c r="EK8" s="309" t="s">
        <v>38</v>
      </c>
      <c r="EL8" s="212">
        <v>1</v>
      </c>
      <c r="EM8" s="283" t="s">
        <v>38</v>
      </c>
      <c r="EN8" s="212">
        <v>3</v>
      </c>
      <c r="EO8" s="212">
        <v>2</v>
      </c>
      <c r="EP8" s="926" t="s">
        <v>38</v>
      </c>
      <c r="EQ8" s="104"/>
      <c r="ER8" s="620">
        <v>5599</v>
      </c>
      <c r="ES8" s="220"/>
      <c r="ET8" s="220"/>
      <c r="EU8" s="220"/>
      <c r="EV8" s="220"/>
      <c r="EW8" s="458"/>
      <c r="EX8" s="459"/>
      <c r="EY8" s="460"/>
      <c r="EZ8" s="577"/>
      <c r="FA8" s="220"/>
      <c r="FB8" s="220"/>
      <c r="FC8" s="220"/>
      <c r="FD8" s="713"/>
      <c r="FE8" s="714"/>
      <c r="FF8" s="714"/>
      <c r="FG8" s="661"/>
      <c r="FH8" s="612"/>
      <c r="FI8" s="624" t="e">
        <v>#DIV/0!</v>
      </c>
      <c r="FJ8" s="739">
        <v>139</v>
      </c>
      <c r="FK8" s="514"/>
      <c r="FL8" s="114"/>
      <c r="FM8" s="7">
        <v>6.5</v>
      </c>
      <c r="FN8" s="216"/>
      <c r="FO8" s="114"/>
      <c r="FP8" s="157">
        <v>6.5</v>
      </c>
      <c r="FQ8" s="217"/>
      <c r="FR8" s="114"/>
      <c r="FS8" s="114"/>
      <c r="FT8" s="114"/>
      <c r="FU8" s="114"/>
      <c r="FV8" s="114"/>
      <c r="FW8" s="114"/>
      <c r="FX8" s="55"/>
      <c r="FY8" s="152"/>
      <c r="FZ8" s="213"/>
      <c r="GA8" s="20"/>
      <c r="GB8" s="215"/>
      <c r="GC8" s="156"/>
      <c r="GD8" s="156"/>
      <c r="GE8" s="156"/>
      <c r="GF8" s="156"/>
      <c r="GG8" s="156"/>
      <c r="GH8" s="156"/>
      <c r="GI8" s="156"/>
      <c r="GJ8" s="156"/>
      <c r="GK8" s="156"/>
      <c r="GL8" s="156"/>
      <c r="GM8" s="156"/>
      <c r="GN8" s="156"/>
      <c r="GO8" s="156"/>
      <c r="GP8" s="156"/>
      <c r="GQ8" s="156"/>
      <c r="GR8" s="156"/>
      <c r="GS8" s="156"/>
      <c r="GT8" s="156"/>
      <c r="GU8" s="156"/>
      <c r="GV8" s="156"/>
      <c r="GW8" s="156"/>
      <c r="GX8" s="156"/>
      <c r="GY8" s="156"/>
      <c r="GZ8" s="156"/>
      <c r="HA8" s="156"/>
      <c r="HB8" s="156"/>
      <c r="HC8" s="156"/>
      <c r="HD8" s="156"/>
      <c r="HE8" s="156"/>
      <c r="HF8" s="156"/>
      <c r="HG8" s="156"/>
      <c r="HH8" s="156"/>
      <c r="HI8" s="156"/>
      <c r="HJ8" s="156"/>
      <c r="HK8" s="156"/>
      <c r="HL8" s="156"/>
      <c r="HM8" s="156"/>
      <c r="HN8" s="156"/>
      <c r="HO8" s="156"/>
      <c r="HP8" s="156"/>
      <c r="HQ8" s="156"/>
      <c r="HR8" s="156"/>
      <c r="HS8" s="156"/>
      <c r="HT8" s="156"/>
      <c r="HU8" s="156"/>
      <c r="HV8" s="156"/>
      <c r="HW8" s="156"/>
    </row>
    <row r="9" spans="1:231" x14ac:dyDescent="0.3">
      <c r="A9" s="7">
        <v>39</v>
      </c>
      <c r="B9" s="7">
        <f>COUNTIFS($D$3:D9,D9,$F$3:F9,F9)</f>
        <v>1</v>
      </c>
      <c r="C9" s="223">
        <v>5844</v>
      </c>
      <c r="D9" s="328" t="s">
        <v>484</v>
      </c>
      <c r="E9" s="11" t="s">
        <v>643</v>
      </c>
      <c r="F9" s="17">
        <v>6401102147</v>
      </c>
      <c r="G9" s="11">
        <v>53</v>
      </c>
      <c r="H9" s="11" t="s">
        <v>1407</v>
      </c>
      <c r="I9" s="470" t="s">
        <v>511</v>
      </c>
      <c r="J9" s="380" t="s">
        <v>35</v>
      </c>
      <c r="K9" s="55" t="s">
        <v>36</v>
      </c>
      <c r="L9" s="11">
        <v>24</v>
      </c>
      <c r="M9" s="11">
        <v>1</v>
      </c>
      <c r="N9" s="11"/>
      <c r="O9" s="11"/>
      <c r="P9" s="381" t="s">
        <v>1129</v>
      </c>
      <c r="Q9" s="381"/>
      <c r="R9" s="381"/>
      <c r="S9" s="447" t="s">
        <v>127</v>
      </c>
      <c r="T9" s="447" t="s">
        <v>127</v>
      </c>
      <c r="U9" s="450" t="s">
        <v>1408</v>
      </c>
      <c r="V9" s="447" t="s">
        <v>127</v>
      </c>
      <c r="W9" s="482" t="s">
        <v>501</v>
      </c>
      <c r="X9" s="447" t="s">
        <v>447</v>
      </c>
      <c r="Y9" s="447" t="s">
        <v>502</v>
      </c>
      <c r="Z9" s="455"/>
      <c r="AA9" s="11"/>
      <c r="AB9" s="184" t="s">
        <v>447</v>
      </c>
      <c r="AC9" s="184"/>
      <c r="AD9" s="184"/>
      <c r="AE9" s="184"/>
      <c r="AF9" s="184"/>
      <c r="AG9" s="514" t="s">
        <v>128</v>
      </c>
      <c r="AH9" s="505"/>
      <c r="AI9" s="7">
        <v>8.5</v>
      </c>
      <c r="AJ9" s="7">
        <v>76.900000000000006</v>
      </c>
      <c r="AK9" s="189">
        <v>6.5365000000000011</v>
      </c>
      <c r="AL9" s="7">
        <v>37522</v>
      </c>
      <c r="AM9" s="185">
        <v>9.3804999999999996</v>
      </c>
      <c r="AN9" s="7">
        <v>6</v>
      </c>
      <c r="AO9" s="934">
        <v>67.3</v>
      </c>
      <c r="AP9" s="39">
        <v>27</v>
      </c>
      <c r="AQ9" s="40">
        <v>1.5</v>
      </c>
      <c r="AR9" s="41">
        <f t="shared" si="0"/>
        <v>95.8</v>
      </c>
      <c r="AS9" s="42">
        <f t="shared" si="1"/>
        <v>2.4925925925925925</v>
      </c>
      <c r="AT9" s="43">
        <f t="shared" si="2"/>
        <v>3.7388888888888889</v>
      </c>
      <c r="AU9" s="44">
        <f t="shared" si="3"/>
        <v>2.3614035087719296</v>
      </c>
      <c r="AV9" s="45">
        <v>50.034999999999997</v>
      </c>
      <c r="AW9" s="45">
        <f t="shared" si="4"/>
        <v>74.34621099554235</v>
      </c>
      <c r="AX9" s="227">
        <v>13.9</v>
      </c>
      <c r="AY9" s="45">
        <f t="shared" si="5"/>
        <v>20.653789004457654</v>
      </c>
      <c r="AZ9" s="7">
        <v>71.5</v>
      </c>
      <c r="BA9" s="47" t="s">
        <v>121</v>
      </c>
      <c r="BB9" s="48">
        <v>0.5</v>
      </c>
      <c r="BC9" s="193">
        <v>3.339999999999999</v>
      </c>
      <c r="BD9" s="193"/>
      <c r="BE9" s="7"/>
      <c r="BF9" s="7"/>
      <c r="BG9" s="7"/>
      <c r="BH9" s="7"/>
      <c r="BI9" s="48"/>
      <c r="BJ9" s="7">
        <v>51.9</v>
      </c>
      <c r="BK9" s="7">
        <v>47</v>
      </c>
      <c r="BL9" s="195">
        <v>1.1042553191489362</v>
      </c>
      <c r="BM9" s="79">
        <v>0.8</v>
      </c>
      <c r="BN9" s="80">
        <f>BM9*100/AO9</f>
        <v>1.1887072808320951</v>
      </c>
      <c r="BO9" s="7">
        <v>1.2</v>
      </c>
      <c r="BP9" s="7">
        <v>3</v>
      </c>
      <c r="BQ9" s="48">
        <v>9.6</v>
      </c>
      <c r="BR9" s="197">
        <v>3.1999999999999997</v>
      </c>
      <c r="BS9" s="80">
        <f t="shared" ref="BS9:BS40" si="7">BX9+BZ9</f>
        <v>46.199999999999996</v>
      </c>
      <c r="BT9" s="199">
        <v>89.4</v>
      </c>
      <c r="BU9" s="199"/>
      <c r="BV9" s="198">
        <v>2.1999999999999993</v>
      </c>
      <c r="BW9" s="484">
        <v>20.399999999999999</v>
      </c>
      <c r="BX9" s="198">
        <v>13.9</v>
      </c>
      <c r="BY9" s="198">
        <v>2.9</v>
      </c>
      <c r="BZ9" s="198">
        <v>32.299999999999997</v>
      </c>
      <c r="CA9" s="198">
        <v>6.6</v>
      </c>
      <c r="CB9" s="198">
        <v>42.7</v>
      </c>
      <c r="CC9" s="198">
        <v>8.6999999999999993</v>
      </c>
      <c r="CD9" s="198">
        <v>0.4</v>
      </c>
      <c r="CE9" s="45"/>
      <c r="CF9" s="7"/>
      <c r="CG9" s="7"/>
      <c r="CH9" s="7"/>
      <c r="CI9" s="7"/>
      <c r="CJ9" s="7"/>
      <c r="CK9" s="7"/>
      <c r="CL9" s="45">
        <f t="shared" si="6"/>
        <v>0.43034055727554182</v>
      </c>
      <c r="CM9" s="7"/>
      <c r="CN9" s="7"/>
      <c r="CO9" s="618"/>
      <c r="CP9" s="13"/>
      <c r="CQ9" s="13"/>
      <c r="CR9" s="13"/>
      <c r="CS9" s="13"/>
      <c r="CT9" s="13"/>
      <c r="CU9" s="13"/>
      <c r="CV9" s="13"/>
      <c r="CW9" s="36">
        <v>0.3</v>
      </c>
      <c r="CX9" s="7">
        <v>5.0999999999999996</v>
      </c>
      <c r="CY9" s="9" t="s">
        <v>510</v>
      </c>
      <c r="CZ9" s="9">
        <v>3</v>
      </c>
      <c r="DA9" s="9" t="s">
        <v>884</v>
      </c>
      <c r="DB9" s="9" t="s">
        <v>295</v>
      </c>
      <c r="DC9" s="35"/>
      <c r="DD9" s="35"/>
      <c r="DE9" s="457">
        <v>236.21132064000003</v>
      </c>
      <c r="DF9" s="457">
        <v>72.400800749999974</v>
      </c>
      <c r="DG9" s="457">
        <v>0</v>
      </c>
      <c r="DH9" s="457">
        <v>1.6825000000000045</v>
      </c>
      <c r="DI9" s="243" t="s">
        <v>297</v>
      </c>
      <c r="DJ9" s="887" t="s">
        <v>128</v>
      </c>
      <c r="DK9" s="888">
        <v>2</v>
      </c>
      <c r="DL9" s="889" t="s">
        <v>511</v>
      </c>
      <c r="DM9" s="7"/>
      <c r="DN9" s="889">
        <v>0</v>
      </c>
      <c r="DO9" s="889">
        <v>0</v>
      </c>
      <c r="DP9" s="890" t="s">
        <v>38</v>
      </c>
      <c r="DQ9" s="889" t="s">
        <v>38</v>
      </c>
      <c r="DR9" s="11" t="s">
        <v>38</v>
      </c>
      <c r="DS9" s="11" t="s">
        <v>38</v>
      </c>
      <c r="DT9" s="11" t="s">
        <v>38</v>
      </c>
      <c r="DU9" s="11" t="s">
        <v>38</v>
      </c>
      <c r="DV9" s="11" t="s">
        <v>38</v>
      </c>
      <c r="DW9" s="11" t="s">
        <v>38</v>
      </c>
      <c r="DX9" s="11" t="s">
        <v>38</v>
      </c>
      <c r="DY9" s="11" t="s">
        <v>38</v>
      </c>
      <c r="DZ9" s="11" t="s">
        <v>38</v>
      </c>
      <c r="EA9" s="11" t="s">
        <v>38</v>
      </c>
      <c r="EB9" s="7"/>
      <c r="EC9" s="891">
        <v>3</v>
      </c>
      <c r="ED9" s="889">
        <v>2</v>
      </c>
      <c r="EE9" s="889">
        <v>24</v>
      </c>
      <c r="EF9" s="889"/>
      <c r="EG9" s="889">
        <v>3</v>
      </c>
      <c r="EH9" s="889">
        <v>0</v>
      </c>
      <c r="EI9" s="889">
        <v>176</v>
      </c>
      <c r="EJ9" s="889">
        <v>162</v>
      </c>
      <c r="EK9" s="84">
        <f>EJ9/(EI9*EI9*0.01*0.01)</f>
        <v>52.298553719008268</v>
      </c>
      <c r="EL9" s="889">
        <v>0</v>
      </c>
      <c r="EM9" s="889" t="s">
        <v>38</v>
      </c>
      <c r="EN9" s="892">
        <v>3</v>
      </c>
      <c r="EO9" s="889">
        <v>2</v>
      </c>
      <c r="EP9" s="1075">
        <v>2</v>
      </c>
      <c r="EQ9" s="104"/>
      <c r="ER9" s="620">
        <v>5844</v>
      </c>
      <c r="ES9" s="20"/>
      <c r="ET9" s="20"/>
      <c r="EU9" s="20"/>
      <c r="EV9" s="20"/>
      <c r="EW9" s="669"/>
      <c r="EX9" s="824"/>
      <c r="EY9" s="465"/>
      <c r="EZ9" s="452"/>
      <c r="FA9" s="20"/>
      <c r="FB9" s="20"/>
      <c r="FC9" s="20"/>
      <c r="FD9" s="443"/>
      <c r="FE9" s="825"/>
      <c r="FF9" s="825"/>
      <c r="FG9" s="826"/>
      <c r="FH9" s="827"/>
      <c r="FI9" s="624"/>
      <c r="FJ9" s="739" t="s">
        <v>447</v>
      </c>
      <c r="FK9" s="514" t="s">
        <v>1314</v>
      </c>
      <c r="FL9" s="505"/>
      <c r="FM9" s="7">
        <v>8.5</v>
      </c>
      <c r="FN9" s="216"/>
      <c r="FO9" s="114"/>
      <c r="FP9" s="157">
        <v>8.5</v>
      </c>
      <c r="FQ9" s="217"/>
      <c r="FR9" s="114"/>
      <c r="FS9" s="114"/>
      <c r="FT9" s="114"/>
      <c r="FU9" s="114"/>
      <c r="FV9" s="114"/>
      <c r="FW9" s="114"/>
      <c r="FX9" s="55"/>
      <c r="FY9" s="152"/>
      <c r="FZ9" s="213"/>
      <c r="GA9" s="214">
        <v>3.1059234569715195</v>
      </c>
      <c r="GB9" s="215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</row>
    <row r="10" spans="1:231" x14ac:dyDescent="0.3">
      <c r="A10" s="7">
        <v>80</v>
      </c>
      <c r="B10" s="7">
        <f>COUNTIFS($D$3:D10,D10,$F$3:F10,F10)</f>
        <v>1</v>
      </c>
      <c r="C10" s="223">
        <v>6154</v>
      </c>
      <c r="D10" s="328" t="s">
        <v>526</v>
      </c>
      <c r="E10" s="11" t="s">
        <v>527</v>
      </c>
      <c r="F10" s="17">
        <v>6054091384</v>
      </c>
      <c r="G10" s="11">
        <v>57</v>
      </c>
      <c r="H10" s="11" t="s">
        <v>486</v>
      </c>
      <c r="I10" s="470" t="s">
        <v>528</v>
      </c>
      <c r="J10" s="380" t="s">
        <v>35</v>
      </c>
      <c r="K10" s="55" t="s">
        <v>36</v>
      </c>
      <c r="L10" s="11">
        <v>9</v>
      </c>
      <c r="M10" s="11">
        <v>2</v>
      </c>
      <c r="N10" s="896"/>
      <c r="O10" s="896"/>
      <c r="P10" s="381" t="s">
        <v>488</v>
      </c>
      <c r="Q10" s="381"/>
      <c r="R10" s="381" t="s">
        <v>1331</v>
      </c>
      <c r="S10" s="447" t="s">
        <v>127</v>
      </c>
      <c r="T10" s="447" t="s">
        <v>445</v>
      </c>
      <c r="U10" s="450" t="s">
        <v>446</v>
      </c>
      <c r="V10" s="447" t="s">
        <v>127</v>
      </c>
      <c r="W10" s="482" t="s">
        <v>501</v>
      </c>
      <c r="X10" s="447" t="s">
        <v>447</v>
      </c>
      <c r="Y10" s="447" t="s">
        <v>502</v>
      </c>
      <c r="Z10" s="455"/>
      <c r="AA10" s="11"/>
      <c r="AB10" s="184">
        <v>247</v>
      </c>
      <c r="AC10" s="184"/>
      <c r="AD10" s="184"/>
      <c r="AE10" s="184"/>
      <c r="AF10" s="184"/>
      <c r="AG10" s="455" t="s">
        <v>444</v>
      </c>
      <c r="AH10" s="505"/>
      <c r="AI10" s="7">
        <v>20.3</v>
      </c>
      <c r="AJ10" s="7">
        <v>91.4</v>
      </c>
      <c r="AK10" s="189">
        <v>18.554200000000002</v>
      </c>
      <c r="AL10" s="7">
        <v>11619</v>
      </c>
      <c r="AM10" s="185">
        <v>7.7460000000000004</v>
      </c>
      <c r="AN10" s="7">
        <v>6</v>
      </c>
      <c r="AO10" s="934">
        <v>85.3</v>
      </c>
      <c r="AP10" s="39">
        <v>10.6</v>
      </c>
      <c r="AQ10" s="40">
        <v>2.6</v>
      </c>
      <c r="AR10" s="41">
        <f t="shared" si="0"/>
        <v>98.499999999999986</v>
      </c>
      <c r="AS10" s="42">
        <f t="shared" si="1"/>
        <v>8.0471698113207548</v>
      </c>
      <c r="AT10" s="43">
        <f t="shared" si="2"/>
        <v>20.922641509433962</v>
      </c>
      <c r="AU10" s="44">
        <f t="shared" si="3"/>
        <v>6.4621212121212119</v>
      </c>
      <c r="AV10" s="45">
        <v>76.834999999999994</v>
      </c>
      <c r="AW10" s="45">
        <f t="shared" si="4"/>
        <v>90.076201641266124</v>
      </c>
      <c r="AX10" s="46">
        <v>4.2</v>
      </c>
      <c r="AY10" s="45">
        <f t="shared" si="5"/>
        <v>4.9237983587338805</v>
      </c>
      <c r="AZ10" s="7">
        <v>39.200000000000003</v>
      </c>
      <c r="BA10" s="47" t="s">
        <v>121</v>
      </c>
      <c r="BB10" s="48">
        <v>0.5</v>
      </c>
      <c r="BC10" s="193">
        <v>1.2400000000000007</v>
      </c>
      <c r="BD10" s="193"/>
      <c r="BE10" s="7"/>
      <c r="BF10" s="7"/>
      <c r="BG10" s="7"/>
      <c r="BH10" s="7"/>
      <c r="BI10" s="48">
        <v>1.93</v>
      </c>
      <c r="BJ10" s="7">
        <v>29.3</v>
      </c>
      <c r="BK10" s="7">
        <v>50.7</v>
      </c>
      <c r="BL10" s="195">
        <v>0.57790927021696248</v>
      </c>
      <c r="BM10" s="79">
        <v>3.8</v>
      </c>
      <c r="BN10" s="80">
        <f>BM10*100/AO10</f>
        <v>4.4548651817116065</v>
      </c>
      <c r="BO10" s="7">
        <v>0.3</v>
      </c>
      <c r="BP10" s="7">
        <v>29.3</v>
      </c>
      <c r="BQ10" s="48">
        <v>76.400000000000006</v>
      </c>
      <c r="BR10" s="197">
        <v>2.6075085324232083</v>
      </c>
      <c r="BS10" s="80">
        <f t="shared" si="7"/>
        <v>25.9</v>
      </c>
      <c r="BT10" s="199">
        <v>78.099999999999994</v>
      </c>
      <c r="BU10" s="199" t="s">
        <v>121</v>
      </c>
      <c r="BV10" s="199">
        <f t="shared" ref="BV10:BV21" si="8">100-BT10</f>
        <v>21.900000000000006</v>
      </c>
      <c r="BW10" s="561">
        <f t="shared" ref="BW10:BW21" si="9">BY10+CA10+CC10</f>
        <v>10.282</v>
      </c>
      <c r="BX10" s="199">
        <v>14.9</v>
      </c>
      <c r="BY10" s="84">
        <f t="shared" ref="BY10:BY21" si="10">BX10*AP10/100</f>
        <v>1.5793999999999999</v>
      </c>
      <c r="BZ10" s="199">
        <v>11</v>
      </c>
      <c r="CA10" s="84">
        <f t="shared" ref="CA10:CA21" si="11">BZ10*AP10/100</f>
        <v>1.1659999999999999</v>
      </c>
      <c r="CB10" s="199">
        <v>71.099999999999994</v>
      </c>
      <c r="CC10" s="84">
        <f t="shared" ref="CC10:CC21" si="12">CB10*AP10/100</f>
        <v>7.5366</v>
      </c>
      <c r="CD10" s="199"/>
      <c r="CE10" s="7">
        <v>99.4</v>
      </c>
      <c r="CG10" s="7">
        <v>93.2</v>
      </c>
      <c r="CH10" s="7"/>
      <c r="CI10" s="7">
        <v>16.899999999999999</v>
      </c>
      <c r="CJ10" s="7">
        <v>39.9</v>
      </c>
      <c r="CK10" s="7"/>
      <c r="CL10" s="45">
        <f t="shared" si="6"/>
        <v>1.3545454545454545</v>
      </c>
      <c r="CM10" s="7"/>
      <c r="CN10" s="7"/>
      <c r="CO10" s="618"/>
      <c r="CP10" s="13"/>
      <c r="CQ10" s="13"/>
      <c r="CR10" s="13"/>
      <c r="CS10" s="13"/>
      <c r="CT10" s="13"/>
      <c r="CU10" s="13"/>
      <c r="CV10" s="13"/>
      <c r="CW10" s="36"/>
      <c r="CX10" s="7"/>
      <c r="CY10" s="9" t="s">
        <v>506</v>
      </c>
      <c r="CZ10" s="9">
        <v>2</v>
      </c>
      <c r="DA10" s="9" t="s">
        <v>18</v>
      </c>
      <c r="DB10" s="49" t="s">
        <v>18</v>
      </c>
      <c r="DC10" s="35"/>
      <c r="DD10" s="35"/>
      <c r="DE10" s="457">
        <v>249.77548125000001</v>
      </c>
      <c r="DF10" s="457">
        <v>43.638468749999994</v>
      </c>
      <c r="DG10" s="457">
        <v>0</v>
      </c>
      <c r="DH10" s="457">
        <v>4.5446401600000002</v>
      </c>
      <c r="DI10" s="202" t="s">
        <v>294</v>
      </c>
      <c r="DJ10" s="260" t="s">
        <v>444</v>
      </c>
      <c r="DK10" s="261">
        <v>2</v>
      </c>
      <c r="DL10" s="203" t="s">
        <v>574</v>
      </c>
      <c r="DM10" s="7"/>
      <c r="DN10" s="203">
        <v>0</v>
      </c>
      <c r="DO10" s="203">
        <v>0</v>
      </c>
      <c r="DP10" s="204" t="s">
        <v>38</v>
      </c>
      <c r="DQ10" s="203" t="s">
        <v>38</v>
      </c>
      <c r="DR10" s="11" t="s">
        <v>38</v>
      </c>
      <c r="DS10" s="11" t="s">
        <v>38</v>
      </c>
      <c r="DT10" s="11">
        <v>247</v>
      </c>
      <c r="DU10" s="11">
        <v>8.1</v>
      </c>
      <c r="DV10" s="11">
        <v>91.9</v>
      </c>
      <c r="DW10" s="11" t="s">
        <v>38</v>
      </c>
      <c r="DX10" s="11" t="s">
        <v>38</v>
      </c>
      <c r="DY10" s="11" t="s">
        <v>38</v>
      </c>
      <c r="DZ10" s="11" t="s">
        <v>38</v>
      </c>
      <c r="EA10" s="11">
        <v>0</v>
      </c>
      <c r="EB10" s="7"/>
      <c r="EC10" s="205">
        <v>2</v>
      </c>
      <c r="ED10" s="260" t="s">
        <v>575</v>
      </c>
      <c r="EE10" s="203">
        <v>9</v>
      </c>
      <c r="EF10" s="203"/>
      <c r="EG10" s="203">
        <v>2</v>
      </c>
      <c r="EH10" s="203">
        <v>1</v>
      </c>
      <c r="EI10" s="203" t="s">
        <v>38</v>
      </c>
      <c r="EJ10" s="203" t="s">
        <v>38</v>
      </c>
      <c r="EK10" s="206" t="s">
        <v>38</v>
      </c>
      <c r="EL10" s="203">
        <v>0</v>
      </c>
      <c r="EM10" s="203" t="s">
        <v>38</v>
      </c>
      <c r="EN10" s="208">
        <v>3</v>
      </c>
      <c r="EO10" s="203">
        <v>2</v>
      </c>
      <c r="EP10" s="568">
        <v>4</v>
      </c>
      <c r="EQ10" s="104"/>
      <c r="ER10" s="620">
        <v>6154</v>
      </c>
      <c r="ES10" s="20"/>
      <c r="ET10" s="20"/>
      <c r="EU10" s="20"/>
      <c r="EV10" s="20"/>
      <c r="EW10" s="669"/>
      <c r="EX10" s="824"/>
      <c r="EY10" s="465"/>
      <c r="EZ10" s="452"/>
      <c r="FA10" s="20"/>
      <c r="FB10" s="20"/>
      <c r="FC10" s="20"/>
      <c r="FD10" s="443"/>
      <c r="FE10" s="825"/>
      <c r="FF10" s="825"/>
      <c r="FG10" s="826"/>
      <c r="FH10" s="827"/>
      <c r="FI10" s="624" t="e">
        <v>#DIV/0!</v>
      </c>
      <c r="FJ10" s="739">
        <v>247</v>
      </c>
      <c r="FK10" s="455" t="s">
        <v>444</v>
      </c>
      <c r="FL10" s="505"/>
      <c r="FM10" s="7">
        <v>20.3</v>
      </c>
      <c r="FN10" s="216"/>
      <c r="FO10" s="114"/>
      <c r="FP10" s="157">
        <v>20.3</v>
      </c>
      <c r="FQ10" s="217"/>
      <c r="FR10" s="114"/>
      <c r="FS10" s="114"/>
      <c r="FT10" s="114"/>
      <c r="FU10" s="114"/>
      <c r="FV10" s="114"/>
      <c r="FW10" s="114"/>
      <c r="FX10" s="55"/>
      <c r="FY10" s="152"/>
      <c r="FZ10" s="213"/>
      <c r="GA10" s="214">
        <v>4.1711183413279972E-2</v>
      </c>
      <c r="GB10" s="215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</row>
    <row r="11" spans="1:231" x14ac:dyDescent="0.3">
      <c r="A11" s="7">
        <v>84</v>
      </c>
      <c r="B11" s="7">
        <f>COUNTIFS($D$3:D11,D11,$F$3:F11,F11)</f>
        <v>1</v>
      </c>
      <c r="C11" s="223">
        <v>6161</v>
      </c>
      <c r="D11" s="328" t="s">
        <v>484</v>
      </c>
      <c r="E11" s="11" t="s">
        <v>485</v>
      </c>
      <c r="F11" s="17">
        <v>461101175</v>
      </c>
      <c r="G11" s="11">
        <v>71</v>
      </c>
      <c r="H11" s="11" t="s">
        <v>486</v>
      </c>
      <c r="I11" s="470" t="s">
        <v>487</v>
      </c>
      <c r="J11" s="380" t="s">
        <v>35</v>
      </c>
      <c r="K11" s="55" t="s">
        <v>36</v>
      </c>
      <c r="L11" s="11">
        <v>6</v>
      </c>
      <c r="M11" s="11">
        <v>1</v>
      </c>
      <c r="N11" s="11"/>
      <c r="O11" s="11"/>
      <c r="P11" s="381" t="s">
        <v>488</v>
      </c>
      <c r="Q11" s="381"/>
      <c r="R11" s="381" t="s">
        <v>1331</v>
      </c>
      <c r="S11" s="447" t="s">
        <v>127</v>
      </c>
      <c r="T11" s="447" t="s">
        <v>445</v>
      </c>
      <c r="U11" s="450" t="s">
        <v>447</v>
      </c>
      <c r="V11" s="447" t="s">
        <v>127</v>
      </c>
      <c r="W11" s="482" t="s">
        <v>447</v>
      </c>
      <c r="X11" s="447" t="s">
        <v>447</v>
      </c>
      <c r="Y11" s="447" t="s">
        <v>502</v>
      </c>
      <c r="Z11" s="455"/>
      <c r="AA11" s="11"/>
      <c r="AB11" s="184">
        <v>418</v>
      </c>
      <c r="AC11" s="184"/>
      <c r="AD11" s="184"/>
      <c r="AE11" s="184"/>
      <c r="AF11" s="184"/>
      <c r="AG11" s="455" t="s">
        <v>444</v>
      </c>
      <c r="AH11" s="557"/>
      <c r="AI11" s="7">
        <v>33.4</v>
      </c>
      <c r="AJ11" s="7">
        <v>86</v>
      </c>
      <c r="AK11" s="189">
        <v>28.724</v>
      </c>
      <c r="AL11" s="7">
        <v>53741</v>
      </c>
      <c r="AM11" s="185">
        <v>35.827333333333335</v>
      </c>
      <c r="AN11" s="7">
        <v>4</v>
      </c>
      <c r="AO11" s="934">
        <v>87.6</v>
      </c>
      <c r="AP11" s="39">
        <v>8.6</v>
      </c>
      <c r="AQ11" s="40">
        <v>1.7</v>
      </c>
      <c r="AR11" s="41">
        <f t="shared" si="0"/>
        <v>97.899999999999991</v>
      </c>
      <c r="AS11" s="42">
        <f t="shared" si="1"/>
        <v>10.186046511627907</v>
      </c>
      <c r="AT11" s="43">
        <f t="shared" si="2"/>
        <v>17.316279069767443</v>
      </c>
      <c r="AU11" s="44">
        <f t="shared" si="3"/>
        <v>8.5048543689320386</v>
      </c>
      <c r="AV11" s="45">
        <v>68.22</v>
      </c>
      <c r="AW11" s="45">
        <f t="shared" si="4"/>
        <v>77.876712328767127</v>
      </c>
      <c r="AX11" s="227">
        <v>15</v>
      </c>
      <c r="AY11" s="45">
        <f t="shared" si="5"/>
        <v>17.123287671232877</v>
      </c>
      <c r="AZ11" s="7">
        <v>41.4</v>
      </c>
      <c r="BA11" s="47" t="s">
        <v>121</v>
      </c>
      <c r="BB11" s="48">
        <v>7.0000000000000007E-2</v>
      </c>
      <c r="BC11" s="193">
        <v>3.8599999999999994</v>
      </c>
      <c r="BD11" s="193"/>
      <c r="BE11" s="186" t="s">
        <v>121</v>
      </c>
      <c r="BF11" s="186" t="s">
        <v>121</v>
      </c>
      <c r="BG11" s="186" t="s">
        <v>121</v>
      </c>
      <c r="BH11" s="186" t="s">
        <v>121</v>
      </c>
      <c r="BI11" s="196" t="s">
        <v>505</v>
      </c>
      <c r="BJ11" s="186" t="s">
        <v>121</v>
      </c>
      <c r="BK11" s="186" t="s">
        <v>121</v>
      </c>
      <c r="BL11" s="241" t="s">
        <v>121</v>
      </c>
      <c r="BM11" s="242" t="s">
        <v>121</v>
      </c>
      <c r="BN11" s="7" t="s">
        <v>121</v>
      </c>
      <c r="BO11" s="186" t="s">
        <v>121</v>
      </c>
      <c r="BP11" s="186" t="s">
        <v>121</v>
      </c>
      <c r="BQ11" s="196" t="s">
        <v>121</v>
      </c>
      <c r="BR11" s="197" t="s">
        <v>121</v>
      </c>
      <c r="BS11" s="80">
        <f t="shared" si="7"/>
        <v>56.2</v>
      </c>
      <c r="BT11" s="199">
        <v>85.9</v>
      </c>
      <c r="BU11" s="199" t="s">
        <v>121</v>
      </c>
      <c r="BV11" s="199">
        <f t="shared" si="8"/>
        <v>14.099999999999994</v>
      </c>
      <c r="BW11" s="561">
        <f t="shared" si="9"/>
        <v>8.4022000000000006</v>
      </c>
      <c r="BX11" s="199">
        <v>22.5</v>
      </c>
      <c r="BY11" s="84">
        <f t="shared" si="10"/>
        <v>1.9350000000000001</v>
      </c>
      <c r="BZ11" s="199">
        <v>33.700000000000003</v>
      </c>
      <c r="CA11" s="84">
        <f t="shared" si="11"/>
        <v>2.8982000000000001</v>
      </c>
      <c r="CB11" s="199">
        <v>41.5</v>
      </c>
      <c r="CC11" s="84">
        <f t="shared" si="12"/>
        <v>3.569</v>
      </c>
      <c r="CD11" s="199"/>
      <c r="CE11" s="82">
        <v>100</v>
      </c>
      <c r="CG11" s="82">
        <v>97.5</v>
      </c>
      <c r="CH11" s="7"/>
      <c r="CI11" s="82">
        <v>33.9</v>
      </c>
      <c r="CJ11" s="82">
        <v>71.7</v>
      </c>
      <c r="CK11" s="7"/>
      <c r="CL11" s="45">
        <f t="shared" si="6"/>
        <v>0.66765578635014833</v>
      </c>
      <c r="CM11" s="7"/>
      <c r="CN11" s="7"/>
      <c r="CO11" s="618"/>
      <c r="CP11" s="13"/>
      <c r="CQ11" s="13"/>
      <c r="CR11" s="13"/>
      <c r="CS11" s="13"/>
      <c r="CT11" s="13"/>
      <c r="CU11" s="13"/>
      <c r="CV11" s="13"/>
      <c r="CW11" s="36"/>
      <c r="CX11" s="7"/>
      <c r="CY11" s="9" t="s">
        <v>510</v>
      </c>
      <c r="CZ11" s="9">
        <v>3</v>
      </c>
      <c r="DA11" s="49" t="s">
        <v>295</v>
      </c>
      <c r="DB11" s="9" t="s">
        <v>295</v>
      </c>
      <c r="DC11" s="35"/>
      <c r="DD11" s="35"/>
      <c r="DE11" s="457">
        <v>259.38005436000003</v>
      </c>
      <c r="DF11" s="457">
        <v>43.076615519999997</v>
      </c>
      <c r="DG11" s="457">
        <v>0</v>
      </c>
      <c r="DH11" s="457">
        <v>14.42614524999999</v>
      </c>
      <c r="DI11" s="243" t="s">
        <v>297</v>
      </c>
      <c r="DJ11" s="260" t="s">
        <v>444</v>
      </c>
      <c r="DK11" s="261">
        <v>2</v>
      </c>
      <c r="DL11" s="203" t="s">
        <v>511</v>
      </c>
      <c r="DM11" s="7"/>
      <c r="DN11" s="203">
        <v>0</v>
      </c>
      <c r="DO11" s="203">
        <v>0</v>
      </c>
      <c r="DP11" s="204" t="s">
        <v>38</v>
      </c>
      <c r="DQ11" s="203" t="s">
        <v>38</v>
      </c>
      <c r="DR11" s="11" t="s">
        <v>38</v>
      </c>
      <c r="DS11" s="11" t="s">
        <v>38</v>
      </c>
      <c r="DT11" s="11">
        <v>418</v>
      </c>
      <c r="DU11" s="11">
        <v>7.9</v>
      </c>
      <c r="DV11" s="11">
        <v>92.1</v>
      </c>
      <c r="DW11" s="11" t="s">
        <v>38</v>
      </c>
      <c r="DX11" s="11" t="s">
        <v>38</v>
      </c>
      <c r="DY11" s="11" t="s">
        <v>38</v>
      </c>
      <c r="DZ11" s="11" t="s">
        <v>38</v>
      </c>
      <c r="EA11" s="11">
        <v>0</v>
      </c>
      <c r="EB11" s="7"/>
      <c r="EC11" s="205">
        <v>3</v>
      </c>
      <c r="ED11" s="203">
        <v>1</v>
      </c>
      <c r="EE11" s="203">
        <v>6</v>
      </c>
      <c r="EF11" s="203"/>
      <c r="EG11" s="203">
        <v>2</v>
      </c>
      <c r="EH11" s="203">
        <v>0</v>
      </c>
      <c r="EI11" s="203" t="s">
        <v>38</v>
      </c>
      <c r="EJ11" s="203" t="s">
        <v>38</v>
      </c>
      <c r="EK11" s="206" t="s">
        <v>38</v>
      </c>
      <c r="EL11" s="203">
        <v>3</v>
      </c>
      <c r="EM11" s="203" t="s">
        <v>38</v>
      </c>
      <c r="EN11" s="208">
        <v>3</v>
      </c>
      <c r="EO11" s="203">
        <v>2</v>
      </c>
      <c r="EP11" s="568" t="s">
        <v>38</v>
      </c>
      <c r="EQ11" s="104"/>
      <c r="ER11" s="620">
        <v>6161</v>
      </c>
      <c r="ES11" s="20"/>
      <c r="ET11" s="20"/>
      <c r="EU11" s="20"/>
      <c r="EV11" s="20"/>
      <c r="EW11" s="669"/>
      <c r="EX11" s="824"/>
      <c r="EY11" s="465"/>
      <c r="EZ11" s="452"/>
      <c r="FA11" s="20"/>
      <c r="FB11" s="20"/>
      <c r="FC11" s="20"/>
      <c r="FD11" s="443"/>
      <c r="FE11" s="825"/>
      <c r="FF11" s="825"/>
      <c r="FG11" s="826"/>
      <c r="FH11" s="827"/>
      <c r="FI11" s="624" t="e">
        <v>#DIV/0!</v>
      </c>
      <c r="FJ11" s="739">
        <v>418</v>
      </c>
      <c r="FK11" s="455" t="s">
        <v>444</v>
      </c>
      <c r="FL11" s="114"/>
      <c r="FM11" s="7">
        <v>33.4</v>
      </c>
      <c r="FN11" s="216"/>
      <c r="FO11" s="114"/>
      <c r="FP11" s="157">
        <v>33.4</v>
      </c>
      <c r="FQ11" s="217"/>
      <c r="FR11" s="114"/>
      <c r="FS11" s="114"/>
      <c r="FT11" s="114"/>
      <c r="FU11" s="114"/>
      <c r="FV11" s="114"/>
      <c r="FW11" s="114"/>
      <c r="FX11" s="55"/>
      <c r="FY11" s="152"/>
      <c r="FZ11" s="213"/>
      <c r="GA11" s="626">
        <v>0.47786814497138003</v>
      </c>
      <c r="GB11" s="215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</row>
    <row r="12" spans="1:231" x14ac:dyDescent="0.3">
      <c r="A12" s="7">
        <v>99</v>
      </c>
      <c r="B12" s="7">
        <f>COUNTIFS($D$3:D12,D12,$F$3:F12,F12)</f>
        <v>1</v>
      </c>
      <c r="C12" s="223">
        <v>6228</v>
      </c>
      <c r="D12" s="328" t="s">
        <v>582</v>
      </c>
      <c r="E12" s="11" t="s">
        <v>512</v>
      </c>
      <c r="F12" s="17">
        <v>6907155321</v>
      </c>
      <c r="G12" s="11">
        <v>48</v>
      </c>
      <c r="H12" s="11" t="s">
        <v>583</v>
      </c>
      <c r="I12" s="470" t="s">
        <v>584</v>
      </c>
      <c r="J12" s="380" t="s">
        <v>35</v>
      </c>
      <c r="K12" s="55" t="s">
        <v>36</v>
      </c>
      <c r="L12" s="11">
        <v>15</v>
      </c>
      <c r="M12" s="11">
        <v>2</v>
      </c>
      <c r="N12" s="11"/>
      <c r="O12" s="11"/>
      <c r="P12" s="381" t="s">
        <v>585</v>
      </c>
      <c r="Q12" s="381"/>
      <c r="R12" s="381"/>
      <c r="S12" s="447" t="s">
        <v>127</v>
      </c>
      <c r="T12" s="447" t="s">
        <v>445</v>
      </c>
      <c r="U12" s="450" t="s">
        <v>446</v>
      </c>
      <c r="V12" s="447" t="s">
        <v>127</v>
      </c>
      <c r="W12" s="482" t="s">
        <v>501</v>
      </c>
      <c r="X12" s="447" t="s">
        <v>447</v>
      </c>
      <c r="Y12" s="447" t="s">
        <v>502</v>
      </c>
      <c r="Z12" s="455"/>
      <c r="AA12" s="11"/>
      <c r="AB12" s="184">
        <v>486</v>
      </c>
      <c r="AC12" s="184"/>
      <c r="AD12" s="184"/>
      <c r="AE12" s="184"/>
      <c r="AF12" s="184"/>
      <c r="AG12" s="455" t="s">
        <v>128</v>
      </c>
      <c r="AH12" s="557"/>
      <c r="AI12" s="9">
        <v>26.2</v>
      </c>
      <c r="AJ12" s="9">
        <v>76.400000000000006</v>
      </c>
      <c r="AK12" s="189">
        <v>20.0168</v>
      </c>
      <c r="AL12" s="9">
        <v>59239</v>
      </c>
      <c r="AM12" s="185">
        <v>23.695599999999999</v>
      </c>
      <c r="AN12" s="7">
        <v>6</v>
      </c>
      <c r="AO12" s="934">
        <v>83.6</v>
      </c>
      <c r="AP12" s="39">
        <v>11.3</v>
      </c>
      <c r="AQ12" s="40">
        <v>3.11</v>
      </c>
      <c r="AR12" s="41">
        <f t="shared" si="0"/>
        <v>98.009999999999991</v>
      </c>
      <c r="AS12" s="42">
        <f t="shared" si="1"/>
        <v>7.3982300884955743</v>
      </c>
      <c r="AT12" s="43">
        <f t="shared" si="2"/>
        <v>23.008495575221236</v>
      </c>
      <c r="AU12" s="44">
        <f t="shared" si="3"/>
        <v>5.8015267175572518</v>
      </c>
      <c r="AV12" s="84">
        <v>77.55</v>
      </c>
      <c r="AW12" s="45">
        <f t="shared" si="4"/>
        <v>92.763157894736835</v>
      </c>
      <c r="AX12" s="46">
        <v>1.87</v>
      </c>
      <c r="AY12" s="45">
        <f t="shared" si="5"/>
        <v>2.236842105263158</v>
      </c>
      <c r="AZ12" s="7"/>
      <c r="BA12" s="47" t="s">
        <v>121</v>
      </c>
      <c r="BB12" s="48"/>
      <c r="BC12" s="193">
        <v>1.3599999999999994</v>
      </c>
      <c r="BD12" s="193"/>
      <c r="BE12" s="7"/>
      <c r="BF12" s="7"/>
      <c r="BG12" s="7"/>
      <c r="BH12" s="7"/>
      <c r="BI12" s="48">
        <v>1.42</v>
      </c>
      <c r="BJ12" s="277">
        <v>40.4</v>
      </c>
      <c r="BK12" s="277">
        <v>58.1</v>
      </c>
      <c r="BL12" s="195">
        <v>0.69535283993115315</v>
      </c>
      <c r="BM12" s="306">
        <v>1.49</v>
      </c>
      <c r="BN12" s="80">
        <f>BM12*100/AO12</f>
        <v>1.7822966507177034</v>
      </c>
      <c r="BO12" s="279">
        <v>0.39</v>
      </c>
      <c r="BP12" s="7"/>
      <c r="BQ12" s="48"/>
      <c r="BR12" s="197" t="s">
        <v>121</v>
      </c>
      <c r="BS12" s="80">
        <f t="shared" si="7"/>
        <v>19.3</v>
      </c>
      <c r="BT12" s="199">
        <v>85.6</v>
      </c>
      <c r="BU12" s="199" t="s">
        <v>121</v>
      </c>
      <c r="BV12" s="199">
        <f t="shared" si="8"/>
        <v>14.400000000000006</v>
      </c>
      <c r="BW12" s="561">
        <f t="shared" si="9"/>
        <v>11.0288</v>
      </c>
      <c r="BX12" s="199">
        <v>10.9</v>
      </c>
      <c r="BY12" s="84">
        <f t="shared" si="10"/>
        <v>1.2317000000000002</v>
      </c>
      <c r="BZ12" s="199">
        <v>8.4</v>
      </c>
      <c r="CA12" s="84">
        <f t="shared" si="11"/>
        <v>0.94920000000000015</v>
      </c>
      <c r="CB12" s="199">
        <v>78.3</v>
      </c>
      <c r="CC12" s="84">
        <f t="shared" si="12"/>
        <v>8.847900000000001</v>
      </c>
      <c r="CD12" s="199"/>
      <c r="CE12" s="82">
        <v>95.7</v>
      </c>
      <c r="CF12" s="240"/>
      <c r="CG12" s="82">
        <v>73.400000000000006</v>
      </c>
      <c r="CH12" s="82"/>
      <c r="CI12" s="82">
        <v>24.3</v>
      </c>
      <c r="CJ12" s="82">
        <v>37.700000000000003</v>
      </c>
      <c r="CK12" s="82"/>
      <c r="CL12" s="45">
        <f t="shared" si="6"/>
        <v>1.2976190476190477</v>
      </c>
      <c r="CM12" s="7"/>
      <c r="CN12" s="7"/>
      <c r="CO12" s="618"/>
      <c r="CP12" s="13"/>
      <c r="CQ12" s="13"/>
      <c r="CR12" s="13"/>
      <c r="CS12" s="13"/>
      <c r="CT12" s="13"/>
      <c r="CU12" s="13"/>
      <c r="CV12" s="13"/>
      <c r="CW12" s="36"/>
      <c r="CX12" s="7"/>
      <c r="CY12" s="9" t="s">
        <v>506</v>
      </c>
      <c r="CZ12" s="9" t="s">
        <v>606</v>
      </c>
      <c r="DA12" s="49" t="s">
        <v>295</v>
      </c>
      <c r="DB12" s="9" t="s">
        <v>295</v>
      </c>
      <c r="DC12" s="35"/>
      <c r="DD12" s="35"/>
      <c r="DE12" s="457">
        <v>157.08994501000001</v>
      </c>
      <c r="DF12" s="457">
        <v>53.900929279999993</v>
      </c>
      <c r="DG12" s="457">
        <v>0</v>
      </c>
      <c r="DH12" s="457">
        <v>15.171720609999994</v>
      </c>
      <c r="DI12" s="243" t="s">
        <v>297</v>
      </c>
      <c r="DJ12" s="260" t="s">
        <v>128</v>
      </c>
      <c r="DK12" s="261">
        <v>2</v>
      </c>
      <c r="DL12" s="203" t="s">
        <v>607</v>
      </c>
      <c r="DM12" s="7"/>
      <c r="DN12" s="203">
        <v>0</v>
      </c>
      <c r="DO12" s="203">
        <v>0</v>
      </c>
      <c r="DP12" s="204" t="s">
        <v>38</v>
      </c>
      <c r="DQ12" s="203" t="s">
        <v>38</v>
      </c>
      <c r="DR12" s="11" t="s">
        <v>38</v>
      </c>
      <c r="DS12" s="11" t="s">
        <v>38</v>
      </c>
      <c r="DT12" s="11">
        <v>486</v>
      </c>
      <c r="DU12" s="11">
        <v>5.0999999999999996</v>
      </c>
      <c r="DV12" s="11">
        <v>94.9</v>
      </c>
      <c r="DW12" s="11" t="s">
        <v>38</v>
      </c>
      <c r="DX12" s="11" t="s">
        <v>38</v>
      </c>
      <c r="DY12" s="11" t="s">
        <v>38</v>
      </c>
      <c r="DZ12" s="11" t="s">
        <v>38</v>
      </c>
      <c r="EA12" s="11">
        <v>0</v>
      </c>
      <c r="EB12" s="7"/>
      <c r="EC12" s="205" t="s">
        <v>606</v>
      </c>
      <c r="ED12" s="203">
        <v>2</v>
      </c>
      <c r="EE12" s="203">
        <v>15</v>
      </c>
      <c r="EF12" s="203"/>
      <c r="EG12" s="203">
        <v>3</v>
      </c>
      <c r="EH12" s="203">
        <v>0</v>
      </c>
      <c r="EI12" s="203">
        <v>186</v>
      </c>
      <c r="EJ12" s="203">
        <v>110</v>
      </c>
      <c r="EK12" s="84">
        <f>EJ12/(EI12*EI12*0.01*0.01)</f>
        <v>31.795583304428259</v>
      </c>
      <c r="EL12" s="203">
        <v>0</v>
      </c>
      <c r="EM12" s="203" t="s">
        <v>38</v>
      </c>
      <c r="EN12" s="208">
        <v>2</v>
      </c>
      <c r="EO12" s="203">
        <v>1</v>
      </c>
      <c r="EP12" s="568">
        <v>4</v>
      </c>
      <c r="EQ12" s="104"/>
      <c r="ER12" s="620">
        <v>6228</v>
      </c>
      <c r="ES12" s="20"/>
      <c r="ET12" s="20"/>
      <c r="EU12" s="20"/>
      <c r="EV12" s="20"/>
      <c r="EW12" s="669"/>
      <c r="EX12" s="824"/>
      <c r="EY12" s="465"/>
      <c r="EZ12" s="452"/>
      <c r="FA12" s="20"/>
      <c r="FB12" s="20"/>
      <c r="FC12" s="20"/>
      <c r="FD12" s="443"/>
      <c r="FE12" s="825"/>
      <c r="FF12" s="825"/>
      <c r="FG12" s="826"/>
      <c r="FH12" s="827"/>
      <c r="FI12" s="624"/>
      <c r="FJ12" s="739">
        <v>486</v>
      </c>
      <c r="FK12" s="455" t="s">
        <v>128</v>
      </c>
      <c r="FL12" s="557"/>
      <c r="FM12" s="7"/>
      <c r="FN12" s="216"/>
      <c r="FO12" s="114"/>
      <c r="FP12" s="157"/>
      <c r="FQ12" s="217"/>
      <c r="FR12" s="114"/>
      <c r="FS12" s="114"/>
      <c r="FT12" s="114"/>
      <c r="FU12" s="114"/>
      <c r="FV12" s="114"/>
      <c r="FW12" s="114"/>
      <c r="FX12" s="55"/>
      <c r="FY12" s="152"/>
      <c r="FZ12" s="213"/>
      <c r="GA12" s="214">
        <v>0.65421212839423981</v>
      </c>
      <c r="GB12" s="215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</row>
    <row r="13" spans="1:231" x14ac:dyDescent="0.3">
      <c r="A13" s="7">
        <v>101</v>
      </c>
      <c r="B13" s="7">
        <f>COUNTIFS($D$3:D13,D13,$F$3:F13,F13)</f>
        <v>1</v>
      </c>
      <c r="C13" s="223">
        <v>6256</v>
      </c>
      <c r="D13" s="328" t="s">
        <v>624</v>
      </c>
      <c r="E13" s="11" t="s">
        <v>625</v>
      </c>
      <c r="F13" s="17">
        <v>8060013797</v>
      </c>
      <c r="G13" s="11">
        <v>37</v>
      </c>
      <c r="H13" s="11" t="s">
        <v>626</v>
      </c>
      <c r="I13" s="470" t="s">
        <v>627</v>
      </c>
      <c r="J13" s="380" t="s">
        <v>35</v>
      </c>
      <c r="K13" s="55" t="s">
        <v>36</v>
      </c>
      <c r="L13" s="11">
        <v>9</v>
      </c>
      <c r="M13" s="11" t="s">
        <v>628</v>
      </c>
      <c r="N13" s="11"/>
      <c r="O13" s="11"/>
      <c r="P13" s="381" t="s">
        <v>585</v>
      </c>
      <c r="Q13" s="381"/>
      <c r="R13" s="381"/>
      <c r="S13" s="447" t="s">
        <v>127</v>
      </c>
      <c r="T13" s="447" t="s">
        <v>445</v>
      </c>
      <c r="U13" s="450" t="s">
        <v>446</v>
      </c>
      <c r="V13" s="447" t="s">
        <v>127</v>
      </c>
      <c r="W13" s="482" t="s">
        <v>501</v>
      </c>
      <c r="X13" s="447" t="s">
        <v>447</v>
      </c>
      <c r="Y13" s="447" t="s">
        <v>502</v>
      </c>
      <c r="Z13" s="552"/>
      <c r="AA13" s="550"/>
      <c r="AB13" s="183">
        <v>970</v>
      </c>
      <c r="AC13" s="925"/>
      <c r="AD13" s="925"/>
      <c r="AE13" s="925"/>
      <c r="AF13" s="925"/>
      <c r="AG13" s="552" t="s">
        <v>444</v>
      </c>
      <c r="AH13" s="557"/>
      <c r="AI13" s="9">
        <v>3.11</v>
      </c>
      <c r="AJ13" s="9">
        <v>74.3</v>
      </c>
      <c r="AK13" s="189">
        <v>2.31073</v>
      </c>
      <c r="AL13" s="9">
        <v>12275</v>
      </c>
      <c r="AM13" s="185">
        <v>8.1833333333333336</v>
      </c>
      <c r="AN13" s="7">
        <v>6</v>
      </c>
      <c r="AO13" s="934">
        <v>81.8</v>
      </c>
      <c r="AP13" s="39">
        <v>13.1</v>
      </c>
      <c r="AQ13" s="40">
        <v>2.4900000000000002</v>
      </c>
      <c r="AR13" s="41">
        <f t="shared" si="0"/>
        <v>97.389999999999986</v>
      </c>
      <c r="AS13" s="42">
        <f t="shared" si="1"/>
        <v>6.2442748091603049</v>
      </c>
      <c r="AT13" s="43">
        <f t="shared" si="2"/>
        <v>15.548244274809161</v>
      </c>
      <c r="AU13" s="44">
        <f t="shared" si="3"/>
        <v>5.2469531751122513</v>
      </c>
      <c r="AV13" s="84">
        <v>62.41</v>
      </c>
      <c r="AW13" s="45">
        <f t="shared" si="4"/>
        <v>76.295843520782398</v>
      </c>
      <c r="AX13" s="227">
        <v>15.3</v>
      </c>
      <c r="AY13" s="45">
        <f t="shared" si="5"/>
        <v>18.704156479217605</v>
      </c>
      <c r="AZ13" s="7"/>
      <c r="BA13" s="47" t="s">
        <v>121</v>
      </c>
      <c r="BB13" s="48"/>
      <c r="BC13" s="193">
        <v>4.3199999999999985</v>
      </c>
      <c r="BD13" s="193"/>
      <c r="BE13" s="7"/>
      <c r="BF13" s="7"/>
      <c r="BG13" s="7"/>
      <c r="BH13" s="7"/>
      <c r="BI13" s="48"/>
      <c r="BJ13" s="277">
        <v>45.1</v>
      </c>
      <c r="BK13" s="277">
        <v>51.7</v>
      </c>
      <c r="BL13" s="195">
        <v>0.87234042553191482</v>
      </c>
      <c r="BM13" s="306">
        <v>1.84</v>
      </c>
      <c r="BN13" s="80">
        <f>BM13*100/AO13</f>
        <v>2.2493887530562349</v>
      </c>
      <c r="BO13" s="279">
        <v>0.31</v>
      </c>
      <c r="BP13" s="7"/>
      <c r="BQ13" s="48"/>
      <c r="BR13" s="197" t="s">
        <v>121</v>
      </c>
      <c r="BS13" s="80">
        <f t="shared" si="7"/>
        <v>13.700000000000001</v>
      </c>
      <c r="BT13" s="199">
        <v>89.9</v>
      </c>
      <c r="BU13" s="199" t="s">
        <v>121</v>
      </c>
      <c r="BV13" s="199">
        <f t="shared" si="8"/>
        <v>10.099999999999994</v>
      </c>
      <c r="BW13" s="561">
        <f t="shared" si="9"/>
        <v>12.6022</v>
      </c>
      <c r="BX13" s="199">
        <v>9.8000000000000007</v>
      </c>
      <c r="BY13" s="84">
        <f t="shared" si="10"/>
        <v>1.2838000000000001</v>
      </c>
      <c r="BZ13" s="199">
        <v>3.9</v>
      </c>
      <c r="CA13" s="84">
        <f t="shared" si="11"/>
        <v>0.51089999999999991</v>
      </c>
      <c r="CB13" s="199">
        <v>82.5</v>
      </c>
      <c r="CC13" s="84">
        <f t="shared" si="12"/>
        <v>10.807499999999999</v>
      </c>
      <c r="CD13" s="199"/>
      <c r="CE13" s="82">
        <v>100</v>
      </c>
      <c r="CF13" s="82"/>
      <c r="CG13" s="240">
        <v>98.2</v>
      </c>
      <c r="CH13" s="82"/>
      <c r="CI13" s="82">
        <v>48.3</v>
      </c>
      <c r="CJ13" s="82">
        <v>57.2</v>
      </c>
      <c r="CK13" s="7"/>
      <c r="CL13" s="45">
        <f t="shared" si="6"/>
        <v>2.5128205128205132</v>
      </c>
      <c r="CM13" s="7"/>
      <c r="CN13" s="7"/>
      <c r="CO13" s="618"/>
      <c r="CP13" s="13"/>
      <c r="CQ13" s="13"/>
      <c r="CR13" s="13"/>
      <c r="CS13" s="13"/>
      <c r="CT13" s="13"/>
      <c r="CU13" s="13"/>
      <c r="CV13" s="13"/>
      <c r="CW13" s="36"/>
      <c r="CX13" s="7"/>
      <c r="CY13" s="9" t="s">
        <v>506</v>
      </c>
      <c r="CZ13" s="9">
        <v>2</v>
      </c>
      <c r="DA13" s="9" t="s">
        <v>18</v>
      </c>
      <c r="DB13" s="49" t="s">
        <v>18</v>
      </c>
      <c r="DC13" s="35"/>
      <c r="DD13" s="35"/>
      <c r="DE13" s="457"/>
      <c r="DF13" s="457"/>
      <c r="DG13" s="457"/>
      <c r="DH13" s="457"/>
      <c r="DI13" s="202" t="s">
        <v>294</v>
      </c>
      <c r="DJ13" s="260" t="s">
        <v>444</v>
      </c>
      <c r="DK13" s="261">
        <v>2</v>
      </c>
      <c r="DL13" s="203" t="s">
        <v>703</v>
      </c>
      <c r="DM13" s="7"/>
      <c r="DN13" s="203">
        <v>0</v>
      </c>
      <c r="DO13" s="203">
        <v>0</v>
      </c>
      <c r="DP13" s="204" t="s">
        <v>38</v>
      </c>
      <c r="DQ13" s="203" t="s">
        <v>38</v>
      </c>
      <c r="DR13" s="11" t="s">
        <v>38</v>
      </c>
      <c r="DS13" s="11" t="s">
        <v>38</v>
      </c>
      <c r="DT13" s="11">
        <v>970</v>
      </c>
      <c r="DU13" s="11">
        <v>3.8</v>
      </c>
      <c r="DV13" s="11">
        <v>96.2</v>
      </c>
      <c r="DW13" s="11" t="s">
        <v>38</v>
      </c>
      <c r="DX13" s="11" t="s">
        <v>38</v>
      </c>
      <c r="DY13" s="11" t="s">
        <v>38</v>
      </c>
      <c r="DZ13" s="11" t="s">
        <v>38</v>
      </c>
      <c r="EA13" s="11">
        <v>0</v>
      </c>
      <c r="EB13" s="7"/>
      <c r="EC13" s="205">
        <v>2</v>
      </c>
      <c r="ED13" s="203">
        <v>3</v>
      </c>
      <c r="EE13" s="203">
        <v>9</v>
      </c>
      <c r="EF13" s="203"/>
      <c r="EG13" s="203">
        <v>2</v>
      </c>
      <c r="EH13" s="203">
        <v>1</v>
      </c>
      <c r="EI13" s="203" t="s">
        <v>38</v>
      </c>
      <c r="EJ13" s="203" t="s">
        <v>38</v>
      </c>
      <c r="EK13" s="206" t="s">
        <v>38</v>
      </c>
      <c r="EL13" s="203">
        <v>2</v>
      </c>
      <c r="EM13" s="203" t="s">
        <v>38</v>
      </c>
      <c r="EN13" s="208">
        <v>1</v>
      </c>
      <c r="EO13" s="203">
        <v>1</v>
      </c>
      <c r="EP13" s="568">
        <v>3</v>
      </c>
      <c r="EQ13" s="104"/>
      <c r="ER13" s="620">
        <v>6256</v>
      </c>
      <c r="ES13" s="550"/>
      <c r="ET13" s="550"/>
      <c r="EU13" s="550"/>
      <c r="EV13" s="550"/>
      <c r="EW13" s="550"/>
      <c r="EX13" s="773"/>
      <c r="EY13" s="586"/>
      <c r="EZ13" s="550"/>
      <c r="FA13" s="550"/>
      <c r="FB13" s="550"/>
      <c r="FC13" s="550"/>
      <c r="FD13" s="586"/>
      <c r="FE13" s="586"/>
      <c r="FF13" s="586"/>
      <c r="FG13" s="885"/>
      <c r="FH13" s="974"/>
      <c r="FI13" s="624"/>
      <c r="FJ13" s="625">
        <v>970</v>
      </c>
      <c r="FK13" s="552" t="s">
        <v>444</v>
      </c>
      <c r="FL13" s="114"/>
      <c r="FM13" s="7"/>
      <c r="FN13" s="216"/>
      <c r="FO13" s="114"/>
      <c r="FP13" s="157"/>
      <c r="FQ13" s="217"/>
      <c r="FR13" s="114"/>
      <c r="FS13" s="114"/>
      <c r="FT13" s="114"/>
      <c r="FU13" s="114"/>
      <c r="FV13" s="114"/>
      <c r="FW13" s="114"/>
      <c r="FX13" s="55"/>
      <c r="FY13" s="152"/>
      <c r="FZ13" s="213"/>
      <c r="GA13" s="11"/>
      <c r="GB13" s="215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</row>
    <row r="14" spans="1:231" x14ac:dyDescent="0.3">
      <c r="A14" s="7">
        <v>163</v>
      </c>
      <c r="B14" s="7">
        <f>COUNTIFS($D$3:D14,D14,$F$3:F14,F14)</f>
        <v>1</v>
      </c>
      <c r="C14" s="223">
        <v>6703</v>
      </c>
      <c r="D14" s="328" t="s">
        <v>1549</v>
      </c>
      <c r="E14" s="11" t="s">
        <v>530</v>
      </c>
      <c r="F14" s="17">
        <v>6054171002</v>
      </c>
      <c r="G14" s="11">
        <v>57</v>
      </c>
      <c r="H14" s="11" t="s">
        <v>942</v>
      </c>
      <c r="I14" s="470" t="s">
        <v>1550</v>
      </c>
      <c r="J14" s="380" t="s">
        <v>35</v>
      </c>
      <c r="K14" s="55" t="s">
        <v>36</v>
      </c>
      <c r="L14" s="11">
        <v>10</v>
      </c>
      <c r="M14" s="11">
        <v>1</v>
      </c>
      <c r="N14" s="11"/>
      <c r="O14" s="11"/>
      <c r="P14" s="381" t="s">
        <v>726</v>
      </c>
      <c r="Q14" s="381"/>
      <c r="R14" s="381"/>
      <c r="S14" s="454" t="s">
        <v>959</v>
      </c>
      <c r="T14" s="454" t="s">
        <v>447</v>
      </c>
      <c r="U14" s="909" t="s">
        <v>495</v>
      </c>
      <c r="V14" s="454" t="s">
        <v>447</v>
      </c>
      <c r="W14" s="653" t="s">
        <v>496</v>
      </c>
      <c r="X14" s="454" t="s">
        <v>447</v>
      </c>
      <c r="Y14" s="454" t="s">
        <v>124</v>
      </c>
      <c r="Z14" s="917"/>
      <c r="AA14" s="921"/>
      <c r="AB14" s="224">
        <v>5236</v>
      </c>
      <c r="AC14" s="923"/>
      <c r="AD14" s="923"/>
      <c r="AE14" s="923"/>
      <c r="AF14" s="923"/>
      <c r="AG14" s="555" t="s">
        <v>444</v>
      </c>
      <c r="AH14" s="555" t="s">
        <v>960</v>
      </c>
      <c r="AI14" s="7">
        <v>95.6</v>
      </c>
      <c r="AJ14" s="7">
        <v>44.3</v>
      </c>
      <c r="AK14" s="189">
        <v>42.3508</v>
      </c>
      <c r="AL14" s="7">
        <v>21384</v>
      </c>
      <c r="AM14" s="185">
        <v>6.4151999999999996</v>
      </c>
      <c r="AN14" s="7">
        <v>3</v>
      </c>
      <c r="AO14" s="934">
        <v>60.4</v>
      </c>
      <c r="AP14" s="39">
        <v>18.600000000000001</v>
      </c>
      <c r="AQ14" s="40">
        <v>19.7</v>
      </c>
      <c r="AR14" s="41">
        <f t="shared" si="0"/>
        <v>98.7</v>
      </c>
      <c r="AS14" s="42">
        <f t="shared" si="1"/>
        <v>3.247311827956989</v>
      </c>
      <c r="AT14" s="43">
        <f t="shared" si="2"/>
        <v>63.972043010752678</v>
      </c>
      <c r="AU14" s="44">
        <f t="shared" si="3"/>
        <v>1.5770234986945171</v>
      </c>
      <c r="AV14" s="45">
        <v>56.98</v>
      </c>
      <c r="AW14" s="45">
        <f t="shared" si="4"/>
        <v>94.337748344370866</v>
      </c>
      <c r="AX14" s="46">
        <v>0.4</v>
      </c>
      <c r="AY14" s="84">
        <f t="shared" si="5"/>
        <v>0.66225165562913912</v>
      </c>
      <c r="AZ14" s="7"/>
      <c r="BA14" s="47" t="s">
        <v>121</v>
      </c>
      <c r="BB14" s="48"/>
      <c r="BC14" s="193">
        <v>0.42000000000000026</v>
      </c>
      <c r="BD14" s="193"/>
      <c r="BE14" s="7"/>
      <c r="BF14" s="7"/>
      <c r="BG14" s="7"/>
      <c r="BH14" s="7"/>
      <c r="BI14" s="48"/>
      <c r="BJ14" s="9">
        <v>45.3</v>
      </c>
      <c r="BK14" s="9">
        <v>54.4</v>
      </c>
      <c r="BL14" s="195">
        <v>0.83272058823529405</v>
      </c>
      <c r="BM14" s="82" t="s">
        <v>121</v>
      </c>
      <c r="BN14" s="7" t="s">
        <v>121</v>
      </c>
      <c r="BO14" s="9" t="s">
        <v>121</v>
      </c>
      <c r="BP14" s="7">
        <v>23.8</v>
      </c>
      <c r="BQ14" s="48">
        <v>32.9</v>
      </c>
      <c r="BR14" s="197">
        <v>1.3823529411764706</v>
      </c>
      <c r="BS14" s="80">
        <f t="shared" si="7"/>
        <v>20.080000000000002</v>
      </c>
      <c r="BT14" s="199">
        <v>90.7</v>
      </c>
      <c r="BU14" s="199" t="s">
        <v>121</v>
      </c>
      <c r="BV14" s="199">
        <f t="shared" si="8"/>
        <v>9.2999999999999972</v>
      </c>
      <c r="BW14" s="561">
        <f t="shared" si="9"/>
        <v>18.521880000000003</v>
      </c>
      <c r="BX14" s="199">
        <v>2.48</v>
      </c>
      <c r="BY14" s="84">
        <f t="shared" si="10"/>
        <v>0.46128000000000002</v>
      </c>
      <c r="BZ14" s="199">
        <v>17.600000000000001</v>
      </c>
      <c r="CA14" s="84">
        <f t="shared" si="11"/>
        <v>3.2736000000000005</v>
      </c>
      <c r="CB14" s="199">
        <v>79.5</v>
      </c>
      <c r="CC14" s="84">
        <f t="shared" si="12"/>
        <v>14.787000000000001</v>
      </c>
      <c r="CD14" s="306"/>
      <c r="CE14" s="82">
        <v>100</v>
      </c>
      <c r="CF14" s="240"/>
      <c r="CG14" s="82">
        <v>96.1</v>
      </c>
      <c r="CH14" s="82"/>
      <c r="CI14" s="82">
        <v>50.6</v>
      </c>
      <c r="CJ14" s="82">
        <v>59.9</v>
      </c>
      <c r="CK14" s="82"/>
      <c r="CL14" s="45">
        <f t="shared" si="6"/>
        <v>0.1409090909090909</v>
      </c>
      <c r="CM14" s="7"/>
      <c r="CN14" s="7"/>
      <c r="CO14" s="618"/>
      <c r="CP14" s="13"/>
      <c r="CQ14" s="13"/>
      <c r="CR14" s="13"/>
      <c r="CS14" s="13"/>
      <c r="CT14" s="13"/>
      <c r="CU14" s="13"/>
      <c r="CV14" s="13"/>
      <c r="CW14" s="36"/>
      <c r="CX14" s="7"/>
      <c r="CY14" s="9" t="s">
        <v>510</v>
      </c>
      <c r="CZ14" s="9">
        <v>3</v>
      </c>
      <c r="DA14" s="9" t="s">
        <v>18</v>
      </c>
      <c r="DB14" s="49" t="s">
        <v>18</v>
      </c>
      <c r="DC14" s="35"/>
      <c r="DD14" s="35"/>
      <c r="DE14" s="457"/>
      <c r="DF14" s="457"/>
      <c r="DG14" s="457"/>
      <c r="DH14" s="457"/>
      <c r="DI14" s="202" t="s">
        <v>294</v>
      </c>
      <c r="DJ14" s="244" t="s">
        <v>444</v>
      </c>
      <c r="DK14" s="245">
        <v>2</v>
      </c>
      <c r="DL14" s="212" t="s">
        <v>511</v>
      </c>
      <c r="DM14" s="212" t="s">
        <v>511</v>
      </c>
      <c r="DN14" s="212"/>
      <c r="DO14" s="212">
        <v>0</v>
      </c>
      <c r="DP14" s="249" t="s">
        <v>38</v>
      </c>
      <c r="DQ14" s="212" t="s">
        <v>38</v>
      </c>
      <c r="DR14" s="11" t="s">
        <v>38</v>
      </c>
      <c r="DS14" s="11" t="s">
        <v>38</v>
      </c>
      <c r="DT14" s="11">
        <v>2564</v>
      </c>
      <c r="DU14" s="11">
        <v>0.18099999999999999</v>
      </c>
      <c r="DV14" s="11">
        <v>0.81899999999999995</v>
      </c>
      <c r="DW14" s="11">
        <v>5.8</v>
      </c>
      <c r="DX14" s="11" t="s">
        <v>38</v>
      </c>
      <c r="DY14" s="11" t="s">
        <v>38</v>
      </c>
      <c r="DZ14" s="11">
        <v>3.09</v>
      </c>
      <c r="EA14" s="11">
        <v>0</v>
      </c>
      <c r="EB14" s="9" t="s">
        <v>704</v>
      </c>
      <c r="EC14" s="246">
        <v>3</v>
      </c>
      <c r="ED14" s="212">
        <v>1</v>
      </c>
      <c r="EE14" s="212">
        <v>10</v>
      </c>
      <c r="EF14" s="212">
        <v>25</v>
      </c>
      <c r="EG14" s="212">
        <v>3</v>
      </c>
      <c r="EH14" s="212">
        <v>1</v>
      </c>
      <c r="EI14" s="212" t="s">
        <v>38</v>
      </c>
      <c r="EJ14" s="212" t="s">
        <v>38</v>
      </c>
      <c r="EK14" s="309" t="s">
        <v>38</v>
      </c>
      <c r="EL14" s="212">
        <v>0</v>
      </c>
      <c r="EM14" s="212" t="s">
        <v>38</v>
      </c>
      <c r="EN14" s="247">
        <v>1</v>
      </c>
      <c r="EO14" s="212">
        <v>1</v>
      </c>
      <c r="EP14" s="926" t="s">
        <v>38</v>
      </c>
      <c r="EQ14" s="212" t="s">
        <v>38</v>
      </c>
      <c r="ER14" s="620">
        <v>6703</v>
      </c>
      <c r="ES14" s="921"/>
      <c r="ET14" s="921"/>
      <c r="EU14" s="921"/>
      <c r="EV14" s="921"/>
      <c r="EW14" s="921"/>
      <c r="EX14" s="736"/>
      <c r="EY14" s="960"/>
      <c r="EZ14" s="921"/>
      <c r="FA14" s="921"/>
      <c r="FB14" s="921"/>
      <c r="FC14" s="921"/>
      <c r="FD14" s="960"/>
      <c r="FE14" s="960"/>
      <c r="FF14" s="960"/>
      <c r="FG14" s="779"/>
      <c r="FH14" s="977"/>
      <c r="FI14" s="624"/>
      <c r="FJ14" s="642">
        <v>5236</v>
      </c>
      <c r="FK14" s="555" t="s">
        <v>1551</v>
      </c>
      <c r="FL14" s="114"/>
      <c r="FM14" s="7"/>
      <c r="FN14" s="216"/>
      <c r="FO14" s="114"/>
      <c r="FP14" s="157"/>
      <c r="FQ14" s="217"/>
      <c r="FR14" s="114"/>
      <c r="FS14" s="114"/>
      <c r="FT14" s="114"/>
      <c r="FU14" s="114"/>
      <c r="FV14" s="114"/>
      <c r="FW14" s="114"/>
      <c r="FX14" s="55"/>
      <c r="FY14" s="152"/>
      <c r="FZ14" s="213"/>
      <c r="GA14" s="218">
        <v>5.8</v>
      </c>
      <c r="GB14" s="215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</row>
    <row r="15" spans="1:231" x14ac:dyDescent="0.3">
      <c r="A15" s="550">
        <v>165</v>
      </c>
      <c r="B15" s="7">
        <f>COUNTIFS($D$3:D15,D15,$F$3:F15,F15)</f>
        <v>1</v>
      </c>
      <c r="C15" s="223">
        <v>6717</v>
      </c>
      <c r="D15" s="328" t="s">
        <v>1495</v>
      </c>
      <c r="E15" s="11" t="s">
        <v>1066</v>
      </c>
      <c r="F15" s="17">
        <v>5851282393</v>
      </c>
      <c r="G15" s="11">
        <v>59</v>
      </c>
      <c r="H15" s="11" t="s">
        <v>1496</v>
      </c>
      <c r="I15" s="470" t="s">
        <v>461</v>
      </c>
      <c r="J15" s="380" t="s">
        <v>35</v>
      </c>
      <c r="K15" s="55" t="s">
        <v>36</v>
      </c>
      <c r="L15" s="11">
        <v>5</v>
      </c>
      <c r="M15" s="11" t="s">
        <v>1497</v>
      </c>
      <c r="N15" s="11"/>
      <c r="O15" s="11"/>
      <c r="P15" s="381" t="s">
        <v>647</v>
      </c>
      <c r="Q15" s="381"/>
      <c r="R15" s="381"/>
      <c r="S15" s="447" t="s">
        <v>127</v>
      </c>
      <c r="T15" s="447" t="s">
        <v>447</v>
      </c>
      <c r="U15" s="450" t="s">
        <v>495</v>
      </c>
      <c r="V15" s="447" t="s">
        <v>447</v>
      </c>
      <c r="W15" s="482" t="s">
        <v>496</v>
      </c>
      <c r="X15" s="447" t="s">
        <v>447</v>
      </c>
      <c r="Y15" s="447" t="s">
        <v>124</v>
      </c>
      <c r="Z15" s="455"/>
      <c r="AA15" s="11"/>
      <c r="AB15" s="183">
        <v>240</v>
      </c>
      <c r="AC15" s="183"/>
      <c r="AD15" s="183"/>
      <c r="AE15" s="183"/>
      <c r="AF15" s="183"/>
      <c r="AG15" s="514" t="s">
        <v>444</v>
      </c>
      <c r="AH15" s="557"/>
      <c r="AI15" s="550">
        <v>88.3</v>
      </c>
      <c r="AJ15" s="550">
        <v>36.5</v>
      </c>
      <c r="AK15" s="579">
        <v>32.229500000000002</v>
      </c>
      <c r="AL15" s="550">
        <v>3576</v>
      </c>
      <c r="AM15" s="580">
        <v>2.1456</v>
      </c>
      <c r="AN15" s="550">
        <v>3</v>
      </c>
      <c r="AO15" s="934">
        <v>61.8</v>
      </c>
      <c r="AP15" s="936">
        <v>32.4</v>
      </c>
      <c r="AQ15" s="559">
        <v>1.34</v>
      </c>
      <c r="AR15" s="41">
        <f t="shared" si="0"/>
        <v>95.539999999999992</v>
      </c>
      <c r="AS15" s="42">
        <f t="shared" si="1"/>
        <v>1.9074074074074074</v>
      </c>
      <c r="AT15" s="43">
        <f t="shared" si="2"/>
        <v>2.5559259259259259</v>
      </c>
      <c r="AU15" s="44">
        <f t="shared" si="3"/>
        <v>1.8316538233550679</v>
      </c>
      <c r="AV15" s="581">
        <v>58.21</v>
      </c>
      <c r="AW15" s="45">
        <f t="shared" si="4"/>
        <v>94.190938511326863</v>
      </c>
      <c r="AX15" s="582">
        <v>0.5</v>
      </c>
      <c r="AY15" s="564">
        <f t="shared" si="5"/>
        <v>0.80906148867313921</v>
      </c>
      <c r="AZ15" s="550"/>
      <c r="BA15" s="47" t="s">
        <v>121</v>
      </c>
      <c r="BB15" s="48"/>
      <c r="BC15" s="1046">
        <v>0.5</v>
      </c>
      <c r="BD15" s="1046"/>
      <c r="BE15" s="550"/>
      <c r="BF15" s="550"/>
      <c r="BG15" s="550"/>
      <c r="BH15" s="550"/>
      <c r="BI15" s="48"/>
      <c r="BJ15" s="565">
        <v>47</v>
      </c>
      <c r="BK15" s="565">
        <v>52.9</v>
      </c>
      <c r="BL15" s="938">
        <v>0.88846880907372405</v>
      </c>
      <c r="BM15" s="1047" t="s">
        <v>121</v>
      </c>
      <c r="BN15" s="7" t="s">
        <v>121</v>
      </c>
      <c r="BO15" s="565" t="s">
        <v>121</v>
      </c>
      <c r="BP15" s="550">
        <v>16.899999999999999</v>
      </c>
      <c r="BQ15" s="48">
        <v>34.6</v>
      </c>
      <c r="BR15" s="1048">
        <v>2.0473372781065091</v>
      </c>
      <c r="BS15" s="561">
        <f t="shared" si="7"/>
        <v>29.1</v>
      </c>
      <c r="BT15" s="562">
        <v>70.900000000000006</v>
      </c>
      <c r="BU15" s="562" t="s">
        <v>121</v>
      </c>
      <c r="BV15" s="562">
        <f t="shared" si="8"/>
        <v>29.099999999999994</v>
      </c>
      <c r="BW15" s="561">
        <f t="shared" si="9"/>
        <v>31.752000000000002</v>
      </c>
      <c r="BX15" s="562">
        <v>18.100000000000001</v>
      </c>
      <c r="BY15" s="564">
        <f t="shared" si="10"/>
        <v>5.8644000000000007</v>
      </c>
      <c r="BZ15" s="562">
        <v>11</v>
      </c>
      <c r="CA15" s="564">
        <f t="shared" si="11"/>
        <v>3.5639999999999996</v>
      </c>
      <c r="CB15" s="562">
        <v>68.900000000000006</v>
      </c>
      <c r="CC15" s="564">
        <f t="shared" si="12"/>
        <v>22.323600000000003</v>
      </c>
      <c r="CD15" s="1049"/>
      <c r="CE15" s="1047">
        <v>90.2</v>
      </c>
      <c r="CF15" s="1050"/>
      <c r="CG15" s="1047">
        <v>94.8</v>
      </c>
      <c r="CH15" s="1047"/>
      <c r="CI15" s="1047">
        <v>35.5</v>
      </c>
      <c r="CJ15" s="1047">
        <v>52.2</v>
      </c>
      <c r="CK15" s="1047"/>
      <c r="CL15" s="45">
        <f t="shared" si="6"/>
        <v>1.6454545454545455</v>
      </c>
      <c r="CM15" s="550"/>
      <c r="CN15" s="550"/>
      <c r="CO15" s="618"/>
      <c r="CP15" s="551"/>
      <c r="CQ15" s="551"/>
      <c r="CR15" s="551"/>
      <c r="CS15" s="551"/>
      <c r="CT15" s="551"/>
      <c r="CU15" s="551"/>
      <c r="CV15" s="551"/>
      <c r="CW15" s="36"/>
      <c r="CX15" s="550"/>
      <c r="CY15" s="565" t="s">
        <v>506</v>
      </c>
      <c r="CZ15" s="565">
        <v>2</v>
      </c>
      <c r="DA15" s="565" t="s">
        <v>18</v>
      </c>
      <c r="DB15" s="569" t="s">
        <v>18</v>
      </c>
      <c r="DC15" s="552"/>
      <c r="DD15" s="552"/>
      <c r="DE15" s="457"/>
      <c r="DF15" s="457"/>
      <c r="DG15" s="457"/>
      <c r="DH15" s="457"/>
      <c r="DI15" s="202" t="s">
        <v>294</v>
      </c>
      <c r="DJ15" s="1051" t="s">
        <v>444</v>
      </c>
      <c r="DK15" s="1052">
        <v>2</v>
      </c>
      <c r="DL15" s="926" t="s">
        <v>461</v>
      </c>
      <c r="DM15" s="212" t="s">
        <v>461</v>
      </c>
      <c r="DN15" s="926"/>
      <c r="DO15" s="926">
        <v>0</v>
      </c>
      <c r="DP15" s="1053" t="s">
        <v>38</v>
      </c>
      <c r="DQ15" s="926" t="s">
        <v>38</v>
      </c>
      <c r="DR15" s="11" t="s">
        <v>38</v>
      </c>
      <c r="DS15" s="11" t="s">
        <v>38</v>
      </c>
      <c r="DT15" s="11">
        <v>240</v>
      </c>
      <c r="DU15" s="11">
        <v>0.112</v>
      </c>
      <c r="DV15" s="11">
        <v>0.88800000000000001</v>
      </c>
      <c r="DW15" s="11" t="s">
        <v>38</v>
      </c>
      <c r="DX15" s="11" t="s">
        <v>38</v>
      </c>
      <c r="DY15" s="11" t="s">
        <v>38</v>
      </c>
      <c r="DZ15" s="11" t="s">
        <v>38</v>
      </c>
      <c r="EA15" s="11">
        <v>0</v>
      </c>
      <c r="EB15" s="550"/>
      <c r="EC15" s="1054">
        <v>2</v>
      </c>
      <c r="ED15" s="926" t="s">
        <v>1497</v>
      </c>
      <c r="EE15" s="926">
        <v>5</v>
      </c>
      <c r="EF15" s="926" t="s">
        <v>38</v>
      </c>
      <c r="EG15" s="926" t="s">
        <v>38</v>
      </c>
      <c r="EH15" s="926">
        <v>0</v>
      </c>
      <c r="EI15" s="926" t="s">
        <v>38</v>
      </c>
      <c r="EJ15" s="926" t="s">
        <v>38</v>
      </c>
      <c r="EK15" s="309" t="s">
        <v>38</v>
      </c>
      <c r="EL15" s="926">
        <v>1</v>
      </c>
      <c r="EM15" s="926" t="s">
        <v>38</v>
      </c>
      <c r="EN15" s="1056">
        <v>2</v>
      </c>
      <c r="EO15" s="926">
        <v>2</v>
      </c>
      <c r="EP15" s="926">
        <v>1</v>
      </c>
      <c r="EQ15" s="1053">
        <v>42875</v>
      </c>
      <c r="ER15" s="620">
        <v>6717</v>
      </c>
      <c r="ES15" s="11"/>
      <c r="ET15" s="11"/>
      <c r="EU15" s="11"/>
      <c r="EV15" s="11"/>
      <c r="EW15" s="213"/>
      <c r="EX15" s="821"/>
      <c r="EY15" s="679"/>
      <c r="EZ15" s="215"/>
      <c r="FA15" s="11"/>
      <c r="FB15" s="11"/>
      <c r="FC15" s="11"/>
      <c r="FD15" s="328"/>
      <c r="FE15" s="15"/>
      <c r="FF15" s="15"/>
      <c r="FG15" s="822"/>
      <c r="FH15" s="680"/>
      <c r="FI15" s="624"/>
      <c r="FJ15" s="625">
        <v>240</v>
      </c>
      <c r="FK15" s="514" t="s">
        <v>444</v>
      </c>
      <c r="FL15" s="114"/>
      <c r="FM15" s="7"/>
      <c r="FN15" s="593"/>
      <c r="FO15" s="557"/>
      <c r="FP15" s="594"/>
      <c r="FQ15" s="592"/>
      <c r="FR15" s="557"/>
      <c r="FS15" s="557"/>
      <c r="FT15" s="557"/>
      <c r="FU15" s="557"/>
      <c r="FV15" s="557"/>
      <c r="FW15" s="557"/>
      <c r="FX15" s="55"/>
      <c r="FY15" s="152"/>
      <c r="FZ15" s="213"/>
      <c r="GA15" s="11"/>
      <c r="GB15" s="215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</row>
    <row r="16" spans="1:231" x14ac:dyDescent="0.3">
      <c r="A16" s="7">
        <v>268</v>
      </c>
      <c r="B16" s="7">
        <f>COUNTIFS($D$3:D16,D16,$F$3:F16,F16)</f>
        <v>1</v>
      </c>
      <c r="C16" s="223">
        <v>7360</v>
      </c>
      <c r="D16" s="328" t="s">
        <v>783</v>
      </c>
      <c r="E16" s="17" t="s">
        <v>819</v>
      </c>
      <c r="F16" s="17">
        <v>385406432</v>
      </c>
      <c r="G16" s="11">
        <v>79</v>
      </c>
      <c r="H16" s="17" t="s">
        <v>820</v>
      </c>
      <c r="I16" s="379" t="s">
        <v>821</v>
      </c>
      <c r="J16" s="380" t="s">
        <v>35</v>
      </c>
      <c r="K16" s="55" t="s">
        <v>36</v>
      </c>
      <c r="L16" s="11">
        <v>3</v>
      </c>
      <c r="M16" s="17" t="s">
        <v>822</v>
      </c>
      <c r="N16" s="17"/>
      <c r="O16" s="17"/>
      <c r="P16" s="381" t="s">
        <v>823</v>
      </c>
      <c r="Q16" s="381"/>
      <c r="R16" s="381"/>
      <c r="S16" s="454" t="s">
        <v>522</v>
      </c>
      <c r="T16" s="453" t="s">
        <v>523</v>
      </c>
      <c r="U16" s="601" t="s">
        <v>124</v>
      </c>
      <c r="V16" s="454" t="s">
        <v>524</v>
      </c>
      <c r="W16" s="653" t="s">
        <v>126</v>
      </c>
      <c r="X16" s="454" t="s">
        <v>124</v>
      </c>
      <c r="Y16" s="454" t="s">
        <v>124</v>
      </c>
      <c r="Z16" s="603"/>
      <c r="AA16" s="604"/>
      <c r="AB16" s="275">
        <v>143</v>
      </c>
      <c r="AC16" s="275"/>
      <c r="AD16" s="275"/>
      <c r="AE16" s="275"/>
      <c r="AF16" s="275"/>
      <c r="AG16" s="643" t="s">
        <v>444</v>
      </c>
      <c r="AH16" s="557"/>
      <c r="AI16" s="7">
        <v>7.6</v>
      </c>
      <c r="AJ16" s="7">
        <v>92.1</v>
      </c>
      <c r="AK16" s="189">
        <v>6.9995999999999992</v>
      </c>
      <c r="AL16" s="7">
        <v>4528</v>
      </c>
      <c r="AM16" s="185">
        <v>6.0373333333333337</v>
      </c>
      <c r="AN16" s="7">
        <v>4</v>
      </c>
      <c r="AO16" s="934">
        <v>73.7</v>
      </c>
      <c r="AP16" s="39">
        <v>21.4</v>
      </c>
      <c r="AQ16" s="40">
        <v>3.29</v>
      </c>
      <c r="AR16" s="41">
        <f t="shared" si="0"/>
        <v>98.39</v>
      </c>
      <c r="AS16" s="42">
        <f t="shared" si="1"/>
        <v>3.44392523364486</v>
      </c>
      <c r="AT16" s="43">
        <f t="shared" si="2"/>
        <v>11.33051401869159</v>
      </c>
      <c r="AU16" s="44">
        <f t="shared" si="3"/>
        <v>2.9850141757796682</v>
      </c>
      <c r="AV16" s="45">
        <v>68.010360000000006</v>
      </c>
      <c r="AW16" s="45">
        <f t="shared" si="4"/>
        <v>92.28</v>
      </c>
      <c r="AX16" s="46">
        <v>2.0046400000000002</v>
      </c>
      <c r="AY16" s="84">
        <v>2.72</v>
      </c>
      <c r="AZ16" s="9" t="s">
        <v>121</v>
      </c>
      <c r="BA16" s="235">
        <v>53.3</v>
      </c>
      <c r="BB16" s="192">
        <v>0.15558031887536433</v>
      </c>
      <c r="BC16" s="193">
        <v>3.2400000000000007</v>
      </c>
      <c r="BD16" s="193"/>
      <c r="BE16" s="9" t="s">
        <v>121</v>
      </c>
      <c r="BF16" s="9" t="s">
        <v>121</v>
      </c>
      <c r="BG16" s="9" t="s">
        <v>121</v>
      </c>
      <c r="BH16" s="9" t="s">
        <v>121</v>
      </c>
      <c r="BI16" s="48"/>
      <c r="BJ16" s="9">
        <v>70.7</v>
      </c>
      <c r="BK16" s="9">
        <v>28.4</v>
      </c>
      <c r="BL16" s="78">
        <v>2.48943661971831</v>
      </c>
      <c r="BM16" s="79">
        <v>0.8</v>
      </c>
      <c r="BN16" s="80">
        <f>BM16*100/AO16</f>
        <v>1.0854816824966078</v>
      </c>
      <c r="BO16" s="9" t="s">
        <v>121</v>
      </c>
      <c r="BP16" s="9">
        <v>17.8</v>
      </c>
      <c r="BQ16" s="187">
        <v>10.1</v>
      </c>
      <c r="BR16" s="197">
        <v>0.56741573033707859</v>
      </c>
      <c r="BS16" s="80">
        <f t="shared" si="7"/>
        <v>35.900000000000006</v>
      </c>
      <c r="BT16" s="279">
        <v>77.7</v>
      </c>
      <c r="BU16" s="280">
        <v>33068</v>
      </c>
      <c r="BV16" s="279">
        <f t="shared" si="8"/>
        <v>22.299999999999997</v>
      </c>
      <c r="BW16" s="561">
        <f t="shared" si="9"/>
        <v>21.1004</v>
      </c>
      <c r="BX16" s="279">
        <v>16.600000000000001</v>
      </c>
      <c r="BY16" s="84">
        <f t="shared" si="10"/>
        <v>3.5524</v>
      </c>
      <c r="BZ16" s="279">
        <v>19.3</v>
      </c>
      <c r="CA16" s="84">
        <f t="shared" si="11"/>
        <v>4.1301999999999994</v>
      </c>
      <c r="CB16" s="279">
        <v>62.7</v>
      </c>
      <c r="CC16" s="84">
        <f t="shared" si="12"/>
        <v>13.4178</v>
      </c>
      <c r="CD16" s="281"/>
      <c r="CE16" s="7"/>
      <c r="CF16" s="7"/>
      <c r="CG16" s="7"/>
      <c r="CH16" s="7"/>
      <c r="CI16" s="7"/>
      <c r="CJ16" s="7"/>
      <c r="CK16" s="7"/>
      <c r="CL16" s="45">
        <f t="shared" si="6"/>
        <v>0.86010362694300524</v>
      </c>
      <c r="CM16" s="7"/>
      <c r="CN16" s="7"/>
      <c r="CO16" s="605">
        <v>20.6</v>
      </c>
      <c r="CP16" s="606">
        <v>48.4</v>
      </c>
      <c r="CQ16" s="606">
        <v>9.9600000000000009</v>
      </c>
      <c r="CR16" s="606">
        <v>10</v>
      </c>
      <c r="CS16" s="606">
        <v>2.06</v>
      </c>
      <c r="CT16" s="606">
        <v>26.4</v>
      </c>
      <c r="CU16" s="606">
        <v>5.43</v>
      </c>
      <c r="CV16" s="606">
        <v>2</v>
      </c>
      <c r="CW16" s="36"/>
      <c r="CX16" s="7"/>
      <c r="CY16" s="121" t="s">
        <v>828</v>
      </c>
      <c r="CZ16" s="121">
        <v>3</v>
      </c>
      <c r="DA16" s="9" t="s">
        <v>18</v>
      </c>
      <c r="DB16" s="49" t="s">
        <v>18</v>
      </c>
      <c r="DC16" s="35"/>
      <c r="DD16" s="35"/>
      <c r="DE16" s="457">
        <v>272.1578227</v>
      </c>
      <c r="DF16" s="880">
        <v>27.1</v>
      </c>
      <c r="DG16" s="457">
        <v>2.0926166875000001</v>
      </c>
      <c r="DH16" s="457">
        <v>0</v>
      </c>
      <c r="DI16" s="202" t="s">
        <v>294</v>
      </c>
      <c r="DJ16" s="881" t="s">
        <v>444</v>
      </c>
      <c r="DK16" s="245">
        <v>2</v>
      </c>
      <c r="DL16" s="7"/>
      <c r="DM16" s="7"/>
      <c r="DN16" s="7"/>
      <c r="DO16" s="7"/>
      <c r="DP16" s="7"/>
      <c r="DQ16" s="7"/>
      <c r="DR16" s="11" t="s">
        <v>38</v>
      </c>
      <c r="DS16" s="11" t="s">
        <v>38</v>
      </c>
      <c r="DT16" s="11">
        <v>143</v>
      </c>
      <c r="DU16" s="11">
        <v>23.8</v>
      </c>
      <c r="DV16" s="11">
        <v>76.2</v>
      </c>
      <c r="DW16" s="11" t="s">
        <v>38</v>
      </c>
      <c r="DX16" s="11" t="s">
        <v>38</v>
      </c>
      <c r="DY16" s="11" t="s">
        <v>38</v>
      </c>
      <c r="DZ16" s="11" t="s">
        <v>38</v>
      </c>
      <c r="EA16" s="11">
        <v>0</v>
      </c>
      <c r="EB16" s="7"/>
      <c r="EC16" s="7"/>
      <c r="ED16" s="125" t="s">
        <v>822</v>
      </c>
      <c r="EE16" s="125">
        <v>3</v>
      </c>
      <c r="EF16" s="7"/>
      <c r="EG16" s="9">
        <v>1</v>
      </c>
      <c r="EH16" s="9">
        <v>0</v>
      </c>
      <c r="EI16" s="9">
        <v>153</v>
      </c>
      <c r="EJ16" s="9">
        <v>84</v>
      </c>
      <c r="EK16" s="84">
        <f>EJ16/(EI16*EI16*0.01*0.01)</f>
        <v>35.883634499551455</v>
      </c>
      <c r="EL16" s="9">
        <v>1</v>
      </c>
      <c r="EM16" s="9" t="s">
        <v>38</v>
      </c>
      <c r="EN16" s="9">
        <v>2</v>
      </c>
      <c r="EO16" s="9">
        <v>1</v>
      </c>
      <c r="EP16" s="565" t="s">
        <v>38</v>
      </c>
      <c r="EQ16" s="9"/>
      <c r="ER16" s="608">
        <v>7360</v>
      </c>
      <c r="ES16" s="865"/>
      <c r="ET16" s="865"/>
      <c r="EU16" s="865"/>
      <c r="EV16" s="865"/>
      <c r="EW16" s="865"/>
      <c r="EX16" s="957"/>
      <c r="EY16" s="960"/>
      <c r="EZ16" s="921">
        <v>75</v>
      </c>
      <c r="FA16" s="865">
        <v>64722</v>
      </c>
      <c r="FB16" s="865">
        <v>6.7</v>
      </c>
      <c r="FC16" s="831">
        <v>128.80000000000001</v>
      </c>
      <c r="FD16" s="867">
        <v>9.7888000000000002</v>
      </c>
      <c r="FE16" s="867"/>
      <c r="FF16" s="867"/>
      <c r="FG16" s="869">
        <v>14.608532200065381</v>
      </c>
      <c r="FH16" s="976"/>
      <c r="FI16" s="624" t="e">
        <v>#DIV/0!</v>
      </c>
      <c r="FJ16" s="625">
        <v>143</v>
      </c>
      <c r="FK16" s="871" t="s">
        <v>444</v>
      </c>
      <c r="FL16" s="557"/>
      <c r="FM16" s="7">
        <v>7.6</v>
      </c>
      <c r="FN16" s="216"/>
      <c r="FO16" s="114"/>
      <c r="FP16" s="157">
        <v>7.6</v>
      </c>
      <c r="FQ16" s="145">
        <f t="shared" ref="FQ16:FQ21" si="13">FD16/1000</f>
        <v>9.7888000000000003E-3</v>
      </c>
      <c r="FR16" s="114"/>
      <c r="FS16" s="114"/>
      <c r="FT16" s="114"/>
      <c r="FU16" s="114"/>
      <c r="FV16" s="114"/>
      <c r="FW16" s="114"/>
      <c r="FX16" s="55"/>
      <c r="FY16" s="152"/>
      <c r="FZ16" s="213"/>
      <c r="GA16" s="214">
        <v>0.46982348770064014</v>
      </c>
      <c r="GB16" s="215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</row>
    <row r="17" spans="1:231" x14ac:dyDescent="0.3">
      <c r="A17" s="7">
        <v>269</v>
      </c>
      <c r="B17" s="7">
        <f>COUNTIFS($D$3:D17,D17,$F$3:F17,F17)</f>
        <v>1</v>
      </c>
      <c r="C17" s="223">
        <v>7361</v>
      </c>
      <c r="D17" s="328" t="s">
        <v>1460</v>
      </c>
      <c r="E17" s="17" t="s">
        <v>552</v>
      </c>
      <c r="F17" s="17">
        <v>375319463</v>
      </c>
      <c r="G17" s="11">
        <v>80</v>
      </c>
      <c r="H17" s="17" t="s">
        <v>820</v>
      </c>
      <c r="I17" s="379" t="s">
        <v>513</v>
      </c>
      <c r="J17" s="380" t="s">
        <v>35</v>
      </c>
      <c r="K17" s="55" t="s">
        <v>36</v>
      </c>
      <c r="L17" s="11">
        <v>4</v>
      </c>
      <c r="M17" s="17" t="s">
        <v>628</v>
      </c>
      <c r="N17" s="17"/>
      <c r="O17" s="17"/>
      <c r="P17" s="381" t="s">
        <v>823</v>
      </c>
      <c r="Q17" s="381"/>
      <c r="R17" s="381"/>
      <c r="S17" s="454" t="s">
        <v>522</v>
      </c>
      <c r="T17" s="453" t="s">
        <v>523</v>
      </c>
      <c r="U17" s="601" t="s">
        <v>124</v>
      </c>
      <c r="V17" s="454" t="s">
        <v>524</v>
      </c>
      <c r="W17" s="653" t="s">
        <v>126</v>
      </c>
      <c r="X17" s="454" t="s">
        <v>124</v>
      </c>
      <c r="Y17" s="454" t="s">
        <v>124</v>
      </c>
      <c r="Z17" s="603"/>
      <c r="AA17" s="604"/>
      <c r="AB17" s="275">
        <v>706</v>
      </c>
      <c r="AC17" s="275"/>
      <c r="AD17" s="275"/>
      <c r="AE17" s="275"/>
      <c r="AF17" s="275"/>
      <c r="AG17" s="643" t="s">
        <v>444</v>
      </c>
      <c r="AH17" s="557"/>
      <c r="AI17" s="7">
        <v>22.4</v>
      </c>
      <c r="AJ17" s="7">
        <v>86</v>
      </c>
      <c r="AK17" s="189">
        <v>19.263999999999999</v>
      </c>
      <c r="AL17" s="7">
        <v>70366</v>
      </c>
      <c r="AM17" s="185">
        <v>70.366</v>
      </c>
      <c r="AN17" s="7">
        <v>4</v>
      </c>
      <c r="AO17" s="934">
        <v>64.3</v>
      </c>
      <c r="AP17" s="39">
        <v>23.2</v>
      </c>
      <c r="AQ17" s="40">
        <v>11.5</v>
      </c>
      <c r="AR17" s="41">
        <f t="shared" si="0"/>
        <v>99</v>
      </c>
      <c r="AS17" s="42">
        <f t="shared" si="1"/>
        <v>2.771551724137931</v>
      </c>
      <c r="AT17" s="43">
        <f t="shared" si="2"/>
        <v>31.872844827586206</v>
      </c>
      <c r="AU17" s="44">
        <f t="shared" si="3"/>
        <v>1.8530259365994235</v>
      </c>
      <c r="AV17" s="45">
        <v>60.602749999999993</v>
      </c>
      <c r="AW17" s="45">
        <f t="shared" si="4"/>
        <v>94.25</v>
      </c>
      <c r="AX17" s="46">
        <v>0.48224999999999996</v>
      </c>
      <c r="AY17" s="84">
        <v>0.75</v>
      </c>
      <c r="AZ17" s="9" t="s">
        <v>121</v>
      </c>
      <c r="BA17" s="235">
        <v>19.899999999999999</v>
      </c>
      <c r="BB17" s="192">
        <v>7.4423795681063123E-2</v>
      </c>
      <c r="BC17" s="193">
        <v>1.1359551495016604</v>
      </c>
      <c r="BD17" s="193"/>
      <c r="BE17" s="9" t="s">
        <v>121</v>
      </c>
      <c r="BF17" s="9" t="s">
        <v>121</v>
      </c>
      <c r="BG17" s="9" t="s">
        <v>121</v>
      </c>
      <c r="BH17" s="9" t="s">
        <v>121</v>
      </c>
      <c r="BI17" s="48"/>
      <c r="BJ17" s="9">
        <v>74.900000000000006</v>
      </c>
      <c r="BK17" s="9">
        <v>24.7</v>
      </c>
      <c r="BL17" s="78">
        <v>3.0323886639676116</v>
      </c>
      <c r="BM17" s="79">
        <v>2.7</v>
      </c>
      <c r="BN17" s="80">
        <f>BM17*100/AO17</f>
        <v>4.1990668740279942</v>
      </c>
      <c r="BO17" s="9" t="s">
        <v>121</v>
      </c>
      <c r="BP17" s="9">
        <v>16.5</v>
      </c>
      <c r="BQ17" s="187">
        <v>13.3</v>
      </c>
      <c r="BR17" s="197">
        <v>0.80606060606060614</v>
      </c>
      <c r="BS17" s="80">
        <f t="shared" si="7"/>
        <v>37.900000000000006</v>
      </c>
      <c r="BT17" s="279">
        <v>90</v>
      </c>
      <c r="BU17" s="280">
        <v>47042</v>
      </c>
      <c r="BV17" s="279">
        <f t="shared" si="8"/>
        <v>10</v>
      </c>
      <c r="BW17" s="561">
        <f t="shared" si="9"/>
        <v>23.037599999999998</v>
      </c>
      <c r="BX17" s="279">
        <v>23.1</v>
      </c>
      <c r="BY17" s="84">
        <f t="shared" si="10"/>
        <v>5.3592000000000004</v>
      </c>
      <c r="BZ17" s="279">
        <v>14.8</v>
      </c>
      <c r="CA17" s="84">
        <f t="shared" si="11"/>
        <v>3.4336000000000002</v>
      </c>
      <c r="CB17" s="279">
        <v>61.4</v>
      </c>
      <c r="CC17" s="84">
        <f t="shared" si="12"/>
        <v>14.2448</v>
      </c>
      <c r="CD17" s="281"/>
      <c r="CE17" s="7"/>
      <c r="CF17" s="7"/>
      <c r="CG17" s="7"/>
      <c r="CH17" s="7"/>
      <c r="CI17" s="7"/>
      <c r="CJ17" s="7"/>
      <c r="CK17" s="7"/>
      <c r="CL17" s="45">
        <f t="shared" si="6"/>
        <v>1.5608108108108107</v>
      </c>
      <c r="CM17" s="7"/>
      <c r="CN17" s="7"/>
      <c r="CO17" s="605">
        <v>21.3</v>
      </c>
      <c r="CP17" s="606">
        <v>44.8</v>
      </c>
      <c r="CQ17" s="606">
        <v>9.5399999999999991</v>
      </c>
      <c r="CR17" s="606">
        <v>9.0500000000000007</v>
      </c>
      <c r="CS17" s="606">
        <v>1.93</v>
      </c>
      <c r="CT17" s="606">
        <v>38</v>
      </c>
      <c r="CU17" s="606">
        <v>8.11</v>
      </c>
      <c r="CV17" s="606">
        <v>1</v>
      </c>
      <c r="CW17" s="36"/>
      <c r="CX17" s="7"/>
      <c r="CY17" s="121" t="s">
        <v>510</v>
      </c>
      <c r="CZ17" s="121">
        <v>3</v>
      </c>
      <c r="DA17" s="9" t="s">
        <v>18</v>
      </c>
      <c r="DB17" s="49" t="s">
        <v>18</v>
      </c>
      <c r="DC17" s="35"/>
      <c r="DD17" s="35"/>
      <c r="DE17" s="457">
        <v>51.934469490000005</v>
      </c>
      <c r="DF17" s="457">
        <v>35.866073229999998</v>
      </c>
      <c r="DG17" s="457">
        <v>0.66717700000000013</v>
      </c>
      <c r="DH17" s="457">
        <v>0</v>
      </c>
      <c r="DI17" s="202" t="s">
        <v>294</v>
      </c>
      <c r="DJ17" s="881" t="s">
        <v>444</v>
      </c>
      <c r="DK17" s="245">
        <v>2</v>
      </c>
      <c r="DL17" s="7"/>
      <c r="DM17" s="7"/>
      <c r="DN17" s="7"/>
      <c r="DO17" s="7"/>
      <c r="DP17" s="7"/>
      <c r="DQ17" s="7"/>
      <c r="DR17" s="11" t="s">
        <v>38</v>
      </c>
      <c r="DS17" s="11" t="s">
        <v>38</v>
      </c>
      <c r="DT17" s="11">
        <v>706</v>
      </c>
      <c r="DU17" s="11">
        <v>12.9</v>
      </c>
      <c r="DV17" s="11">
        <v>87.1</v>
      </c>
      <c r="DW17" s="11" t="s">
        <v>38</v>
      </c>
      <c r="DX17" s="11" t="s">
        <v>38</v>
      </c>
      <c r="DY17" s="11" t="s">
        <v>38</v>
      </c>
      <c r="DZ17" s="11" t="s">
        <v>38</v>
      </c>
      <c r="EA17" s="11">
        <v>0</v>
      </c>
      <c r="EB17" s="7"/>
      <c r="EC17" s="7"/>
      <c r="ED17" s="125" t="s">
        <v>628</v>
      </c>
      <c r="EE17" s="125">
        <v>4</v>
      </c>
      <c r="EF17" s="7"/>
      <c r="EG17" s="9">
        <v>2</v>
      </c>
      <c r="EH17" s="9">
        <v>0</v>
      </c>
      <c r="EI17" s="9">
        <v>168</v>
      </c>
      <c r="EJ17" s="9">
        <v>70</v>
      </c>
      <c r="EK17" s="84">
        <f>EJ17/(EI17*EI17*0.01*0.01)</f>
        <v>24.801587301587301</v>
      </c>
      <c r="EL17" s="9">
        <v>2</v>
      </c>
      <c r="EM17" s="9" t="s">
        <v>38</v>
      </c>
      <c r="EN17" s="9">
        <v>2</v>
      </c>
      <c r="EO17" s="9">
        <v>2</v>
      </c>
      <c r="EP17" s="565">
        <v>4</v>
      </c>
      <c r="EQ17" s="288">
        <v>42948</v>
      </c>
      <c r="ER17" s="608">
        <v>7361</v>
      </c>
      <c r="ES17" s="865"/>
      <c r="ET17" s="865"/>
      <c r="EU17" s="865"/>
      <c r="EV17" s="865"/>
      <c r="EW17" s="865"/>
      <c r="EX17" s="957"/>
      <c r="EY17" s="960"/>
      <c r="EZ17" s="921">
        <v>39</v>
      </c>
      <c r="FA17" s="865">
        <v>365366</v>
      </c>
      <c r="FB17" s="865">
        <v>10</v>
      </c>
      <c r="FC17" s="831">
        <v>936.83589743589744</v>
      </c>
      <c r="FD17" s="867">
        <v>209.85124102564103</v>
      </c>
      <c r="FE17" s="867"/>
      <c r="FF17" s="867"/>
      <c r="FG17" s="869">
        <v>3.3642879429706882</v>
      </c>
      <c r="FH17" s="976"/>
      <c r="FI17" s="624" t="e">
        <v>#REF!</v>
      </c>
      <c r="FJ17" s="625">
        <v>706</v>
      </c>
      <c r="FK17" s="871" t="s">
        <v>444</v>
      </c>
      <c r="FL17" s="557"/>
      <c r="FM17" s="7">
        <v>22.4</v>
      </c>
      <c r="FN17" s="216"/>
      <c r="FO17" s="114"/>
      <c r="FP17" s="157">
        <v>22.4</v>
      </c>
      <c r="FQ17" s="145">
        <f t="shared" si="13"/>
        <v>0.20985124102564104</v>
      </c>
      <c r="FR17" s="114"/>
      <c r="FS17" s="114"/>
      <c r="FT17" s="114"/>
      <c r="FU17" s="114"/>
      <c r="FV17" s="114"/>
      <c r="FW17" s="114"/>
      <c r="FX17" s="55"/>
      <c r="FY17" s="152"/>
      <c r="FZ17" s="213"/>
      <c r="GA17" s="214">
        <v>0.44560680190250002</v>
      </c>
      <c r="GB17" s="215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  <c r="GT17" s="156"/>
      <c r="GU17" s="156"/>
      <c r="GV17" s="156"/>
      <c r="GW17" s="156"/>
      <c r="GX17" s="156"/>
      <c r="GY17" s="156"/>
      <c r="GZ17" s="156"/>
      <c r="HA17" s="156"/>
      <c r="HB17" s="156"/>
      <c r="HC17" s="156"/>
      <c r="HD17" s="156"/>
      <c r="HE17" s="156"/>
      <c r="HF17" s="156"/>
      <c r="HG17" s="156"/>
      <c r="HH17" s="156"/>
      <c r="HI17" s="156"/>
      <c r="HJ17" s="156"/>
      <c r="HK17" s="156"/>
      <c r="HL17" s="156"/>
      <c r="HM17" s="156"/>
      <c r="HN17" s="156"/>
      <c r="HO17" s="156"/>
      <c r="HP17" s="156"/>
      <c r="HQ17" s="156"/>
      <c r="HR17" s="156"/>
      <c r="HS17" s="156"/>
      <c r="HT17" s="156"/>
      <c r="HU17" s="156"/>
      <c r="HV17" s="156"/>
      <c r="HW17" s="156"/>
    </row>
    <row r="18" spans="1:231" x14ac:dyDescent="0.3">
      <c r="A18" s="7">
        <v>288</v>
      </c>
      <c r="B18" s="7">
        <f>COUNTIFS($D$3:D18,D18,$F$3:F18,F18)</f>
        <v>1</v>
      </c>
      <c r="C18" s="14">
        <v>7428</v>
      </c>
      <c r="D18" s="328" t="s">
        <v>1468</v>
      </c>
      <c r="E18" s="17" t="s">
        <v>516</v>
      </c>
      <c r="F18" s="17">
        <v>7203315350</v>
      </c>
      <c r="G18" s="11">
        <v>45</v>
      </c>
      <c r="H18" s="17" t="s">
        <v>1469</v>
      </c>
      <c r="I18" s="379" t="s">
        <v>1470</v>
      </c>
      <c r="J18" s="380" t="s">
        <v>35</v>
      </c>
      <c r="K18" s="55" t="s">
        <v>36</v>
      </c>
      <c r="L18" s="11">
        <v>18</v>
      </c>
      <c r="M18" s="17">
        <v>1</v>
      </c>
      <c r="N18" s="17" t="s">
        <v>38</v>
      </c>
      <c r="O18" s="17">
        <v>8</v>
      </c>
      <c r="P18" s="381" t="s">
        <v>519</v>
      </c>
      <c r="Q18" s="381"/>
      <c r="R18" s="381"/>
      <c r="S18" s="454" t="s">
        <v>522</v>
      </c>
      <c r="T18" s="453" t="s">
        <v>523</v>
      </c>
      <c r="U18" s="601" t="s">
        <v>124</v>
      </c>
      <c r="V18" s="454" t="s">
        <v>524</v>
      </c>
      <c r="W18" s="653" t="s">
        <v>126</v>
      </c>
      <c r="X18" s="454" t="s">
        <v>124</v>
      </c>
      <c r="Y18" s="454" t="s">
        <v>124</v>
      </c>
      <c r="Z18" s="603"/>
      <c r="AA18" s="604"/>
      <c r="AB18" s="275"/>
      <c r="AC18" s="275"/>
      <c r="AD18" s="275"/>
      <c r="AE18" s="275"/>
      <c r="AF18" s="275"/>
      <c r="AG18" s="643" t="s">
        <v>128</v>
      </c>
      <c r="AH18" s="557"/>
      <c r="AI18" s="7">
        <v>51.5</v>
      </c>
      <c r="AJ18" s="7">
        <v>92.6</v>
      </c>
      <c r="AK18" s="189">
        <v>47.688999999999993</v>
      </c>
      <c r="AL18" s="7">
        <v>14275</v>
      </c>
      <c r="AM18" s="185">
        <v>3.1722222222222221</v>
      </c>
      <c r="AN18" s="7">
        <v>4</v>
      </c>
      <c r="AO18" s="934">
        <v>63.7</v>
      </c>
      <c r="AP18" s="39">
        <v>29.9</v>
      </c>
      <c r="AQ18" s="40">
        <v>3.92</v>
      </c>
      <c r="AR18" s="41">
        <f t="shared" si="0"/>
        <v>97.52</v>
      </c>
      <c r="AS18" s="42">
        <f t="shared" si="1"/>
        <v>2.1304347826086958</v>
      </c>
      <c r="AT18" s="43">
        <f t="shared" si="2"/>
        <v>8.3513043478260869</v>
      </c>
      <c r="AU18" s="44">
        <f t="shared" si="3"/>
        <v>1.8835008870490835</v>
      </c>
      <c r="AV18" s="45">
        <v>59.897110000000005</v>
      </c>
      <c r="AW18" s="45">
        <f t="shared" si="4"/>
        <v>94.03</v>
      </c>
      <c r="AX18" s="46">
        <v>0.61789000000000005</v>
      </c>
      <c r="AY18" s="84">
        <v>0.97</v>
      </c>
      <c r="AZ18" s="9" t="s">
        <v>121</v>
      </c>
      <c r="BA18" s="235">
        <v>16.3</v>
      </c>
      <c r="BB18" s="192">
        <v>0.12017446371280591</v>
      </c>
      <c r="BC18" s="193">
        <v>1.1814015810773952</v>
      </c>
      <c r="BD18" s="193"/>
      <c r="BE18" s="9" t="s">
        <v>121</v>
      </c>
      <c r="BF18" s="9" t="s">
        <v>121</v>
      </c>
      <c r="BG18" s="9" t="s">
        <v>121</v>
      </c>
      <c r="BH18" s="9" t="s">
        <v>121</v>
      </c>
      <c r="BI18" s="48"/>
      <c r="BJ18" s="9">
        <v>24.6</v>
      </c>
      <c r="BK18" s="9">
        <v>75.8</v>
      </c>
      <c r="BL18" s="78">
        <v>0.32453825857519791</v>
      </c>
      <c r="BM18" s="79">
        <v>0.6</v>
      </c>
      <c r="BN18" s="80">
        <f>BM18*100/AO18</f>
        <v>0.9419152276295133</v>
      </c>
      <c r="BO18" s="9" t="s">
        <v>121</v>
      </c>
      <c r="BP18" s="9">
        <v>7.5</v>
      </c>
      <c r="BQ18" s="187">
        <v>15.2</v>
      </c>
      <c r="BR18" s="197">
        <v>2.0266666666666664</v>
      </c>
      <c r="BS18" s="80">
        <f t="shared" si="7"/>
        <v>38.700000000000003</v>
      </c>
      <c r="BT18" s="279">
        <v>89.2</v>
      </c>
      <c r="BU18" s="342">
        <v>37076</v>
      </c>
      <c r="BV18" s="279">
        <f t="shared" si="8"/>
        <v>10.799999999999997</v>
      </c>
      <c r="BW18" s="561">
        <f t="shared" si="9"/>
        <v>29.840199999999999</v>
      </c>
      <c r="BX18" s="279">
        <v>18.399999999999999</v>
      </c>
      <c r="BY18" s="84">
        <f t="shared" si="10"/>
        <v>5.5015999999999998</v>
      </c>
      <c r="BZ18" s="279">
        <v>20.3</v>
      </c>
      <c r="CA18" s="84">
        <f t="shared" si="11"/>
        <v>6.0697000000000001</v>
      </c>
      <c r="CB18" s="279">
        <v>61.1</v>
      </c>
      <c r="CC18" s="84">
        <f t="shared" si="12"/>
        <v>18.268899999999999</v>
      </c>
      <c r="CD18" s="281"/>
      <c r="CE18" s="7"/>
      <c r="CF18" s="7"/>
      <c r="CG18" s="7"/>
      <c r="CH18" s="7"/>
      <c r="CI18" s="7"/>
      <c r="CJ18" s="7"/>
      <c r="CK18" s="7"/>
      <c r="CL18" s="45">
        <f t="shared" si="6"/>
        <v>0.9064039408866994</v>
      </c>
      <c r="CM18" s="7"/>
      <c r="CN18" s="7"/>
      <c r="CO18" s="605">
        <v>30.3</v>
      </c>
      <c r="CP18" s="606">
        <v>32.4</v>
      </c>
      <c r="CQ18" s="606">
        <v>9.81</v>
      </c>
      <c r="CR18" s="606">
        <v>10.1</v>
      </c>
      <c r="CS18" s="606">
        <v>3.07</v>
      </c>
      <c r="CT18" s="606">
        <v>45.7</v>
      </c>
      <c r="CU18" s="606">
        <v>13.9</v>
      </c>
      <c r="CV18" s="606">
        <v>0.71</v>
      </c>
      <c r="CW18" s="36"/>
      <c r="CX18" s="7"/>
      <c r="CY18" s="121" t="s">
        <v>510</v>
      </c>
      <c r="CZ18" s="121">
        <v>3</v>
      </c>
      <c r="DA18" s="9" t="s">
        <v>884</v>
      </c>
      <c r="DB18" s="49" t="s">
        <v>295</v>
      </c>
      <c r="DC18" s="35"/>
      <c r="DD18" s="35"/>
      <c r="DE18" s="457"/>
      <c r="DF18" s="457"/>
      <c r="DG18" s="457"/>
      <c r="DH18" s="457"/>
      <c r="DI18" s="243" t="s">
        <v>297</v>
      </c>
      <c r="DJ18" s="287" t="s">
        <v>128</v>
      </c>
      <c r="DK18" s="245">
        <v>2</v>
      </c>
      <c r="DL18" s="7"/>
      <c r="DM18" s="7"/>
      <c r="DN18" s="7"/>
      <c r="DO18" s="7"/>
      <c r="DP18" s="7"/>
      <c r="DQ18" s="7"/>
      <c r="DR18" s="11" t="s">
        <v>38</v>
      </c>
      <c r="DS18" s="11" t="s">
        <v>38</v>
      </c>
      <c r="DT18" s="11">
        <v>362</v>
      </c>
      <c r="DU18" s="11">
        <v>23.8</v>
      </c>
      <c r="DV18" s="11">
        <v>76.2</v>
      </c>
      <c r="DW18" s="11" t="s">
        <v>38</v>
      </c>
      <c r="DX18" s="11" t="s">
        <v>38</v>
      </c>
      <c r="DY18" s="11" t="s">
        <v>38</v>
      </c>
      <c r="DZ18" s="11" t="s">
        <v>38</v>
      </c>
      <c r="EA18" s="11">
        <v>0</v>
      </c>
      <c r="EB18" s="7"/>
      <c r="EC18" s="7"/>
      <c r="ED18" s="125">
        <v>1</v>
      </c>
      <c r="EE18" s="125">
        <v>18</v>
      </c>
      <c r="EF18" s="7"/>
      <c r="EG18" s="9">
        <v>2</v>
      </c>
      <c r="EH18" s="9">
        <v>1</v>
      </c>
      <c r="EI18" s="9">
        <v>173</v>
      </c>
      <c r="EJ18" s="9">
        <v>110</v>
      </c>
      <c r="EK18" s="84">
        <f>EJ18/(EI18*EI18*0.01*0.01)</f>
        <v>36.753650305723546</v>
      </c>
      <c r="EL18" s="9">
        <v>2</v>
      </c>
      <c r="EM18" s="9" t="s">
        <v>38</v>
      </c>
      <c r="EN18" s="9">
        <v>2</v>
      </c>
      <c r="EO18" s="9">
        <v>1</v>
      </c>
      <c r="EP18" s="565">
        <v>4</v>
      </c>
      <c r="EQ18" s="288">
        <v>43108</v>
      </c>
      <c r="ER18" s="328">
        <v>7428</v>
      </c>
      <c r="ES18" s="604">
        <v>75</v>
      </c>
      <c r="ET18" s="604">
        <v>4245</v>
      </c>
      <c r="EU18" s="604">
        <v>2</v>
      </c>
      <c r="EV18" s="494">
        <v>113.2</v>
      </c>
      <c r="EW18" s="1013"/>
      <c r="EX18" s="1014">
        <v>58.298000000000002</v>
      </c>
      <c r="EY18" s="1017"/>
      <c r="EZ18" s="638">
        <v>75</v>
      </c>
      <c r="FA18" s="604">
        <v>29932</v>
      </c>
      <c r="FB18" s="604">
        <v>10</v>
      </c>
      <c r="FC18" s="494">
        <v>39.909333333333329</v>
      </c>
      <c r="FD18" s="639">
        <v>20.553306666666664</v>
      </c>
      <c r="FE18" s="640"/>
      <c r="FF18" s="877">
        <v>2.8364292396097825</v>
      </c>
      <c r="FG18" s="641">
        <v>17.612737739523503</v>
      </c>
      <c r="FH18" s="611">
        <v>6.2094754537033863</v>
      </c>
      <c r="FI18" s="624" t="e">
        <v>#DIV/0!</v>
      </c>
      <c r="FJ18" s="616">
        <v>362</v>
      </c>
      <c r="FK18" s="643" t="s">
        <v>128</v>
      </c>
      <c r="FL18" s="114"/>
      <c r="FM18" s="7">
        <v>51.5</v>
      </c>
      <c r="FN18" s="216"/>
      <c r="FO18" s="114"/>
      <c r="FP18" s="157">
        <v>51.5</v>
      </c>
      <c r="FQ18" s="145">
        <f t="shared" si="13"/>
        <v>2.0553306666666663E-2</v>
      </c>
      <c r="FR18" s="114"/>
      <c r="FS18" s="114"/>
      <c r="FT18" s="114"/>
      <c r="FU18" s="114"/>
      <c r="FV18" s="114"/>
      <c r="FW18" s="114"/>
      <c r="FX18" s="55"/>
      <c r="FY18" s="152"/>
      <c r="FZ18" s="213"/>
      <c r="GA18" s="214">
        <v>0.95030150736542984</v>
      </c>
      <c r="GB18" s="215"/>
      <c r="GC18" s="156"/>
      <c r="GD18" s="156"/>
      <c r="GE18" s="156"/>
      <c r="GF18" s="156"/>
      <c r="GG18" s="156"/>
      <c r="GH18" s="156"/>
      <c r="GI18" s="156"/>
      <c r="GJ18" s="156"/>
      <c r="GK18" s="156"/>
      <c r="GL18" s="156"/>
      <c r="GM18" s="156"/>
      <c r="GN18" s="156"/>
      <c r="GO18" s="156"/>
      <c r="GP18" s="156"/>
      <c r="GQ18" s="156"/>
      <c r="GR18" s="156"/>
      <c r="GS18" s="156"/>
      <c r="GT18" s="156"/>
      <c r="GU18" s="156"/>
      <c r="GV18" s="156"/>
      <c r="GW18" s="156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156"/>
      <c r="HJ18" s="156"/>
      <c r="HK18" s="156"/>
      <c r="HL18" s="156"/>
      <c r="HM18" s="156"/>
      <c r="HN18" s="156"/>
      <c r="HO18" s="156"/>
      <c r="HP18" s="156"/>
      <c r="HQ18" s="156"/>
      <c r="HR18" s="156"/>
      <c r="HS18" s="156"/>
      <c r="HT18" s="156"/>
      <c r="HU18" s="156"/>
      <c r="HV18" s="156"/>
      <c r="HW18" s="156"/>
    </row>
    <row r="19" spans="1:231" x14ac:dyDescent="0.3">
      <c r="A19" s="7">
        <v>295</v>
      </c>
      <c r="B19" s="7">
        <f>COUNTIFS($D$3:D19,D19,$F$3:F19,F19)</f>
        <v>1</v>
      </c>
      <c r="C19" s="14">
        <v>7462</v>
      </c>
      <c r="D19" s="328" t="s">
        <v>780</v>
      </c>
      <c r="E19" s="17" t="s">
        <v>683</v>
      </c>
      <c r="F19" s="17">
        <v>6355091644</v>
      </c>
      <c r="G19" s="11">
        <v>54</v>
      </c>
      <c r="H19" s="17" t="s">
        <v>781</v>
      </c>
      <c r="I19" s="379" t="s">
        <v>782</v>
      </c>
      <c r="J19" s="380" t="s">
        <v>35</v>
      </c>
      <c r="K19" s="55" t="s">
        <v>36</v>
      </c>
      <c r="L19" s="11">
        <v>5</v>
      </c>
      <c r="M19" s="17">
        <v>9</v>
      </c>
      <c r="N19" s="17"/>
      <c r="O19" s="17" t="s">
        <v>447</v>
      </c>
      <c r="P19" s="381" t="s">
        <v>519</v>
      </c>
      <c r="Q19" s="381"/>
      <c r="R19" s="381"/>
      <c r="S19" s="454" t="s">
        <v>522</v>
      </c>
      <c r="T19" s="453" t="s">
        <v>523</v>
      </c>
      <c r="U19" s="601" t="s">
        <v>124</v>
      </c>
      <c r="V19" s="454" t="s">
        <v>524</v>
      </c>
      <c r="W19" s="653" t="s">
        <v>126</v>
      </c>
      <c r="X19" s="454" t="s">
        <v>124</v>
      </c>
      <c r="Y19" s="454" t="s">
        <v>124</v>
      </c>
      <c r="Z19" s="603"/>
      <c r="AA19" s="604"/>
      <c r="AB19" s="275"/>
      <c r="AC19" s="275"/>
      <c r="AD19" s="275"/>
      <c r="AE19" s="275"/>
      <c r="AF19" s="275"/>
      <c r="AG19" s="643" t="s">
        <v>444</v>
      </c>
      <c r="AH19" s="557"/>
      <c r="AI19" s="7">
        <v>84.9</v>
      </c>
      <c r="AJ19" s="7">
        <v>90.1</v>
      </c>
      <c r="AK19" s="189">
        <v>76.494900000000001</v>
      </c>
      <c r="AL19" s="7">
        <v>106429</v>
      </c>
      <c r="AM19" s="185">
        <v>85.143199999999993</v>
      </c>
      <c r="AN19" s="7">
        <v>4</v>
      </c>
      <c r="AO19" s="934">
        <v>75.5</v>
      </c>
      <c r="AP19" s="39">
        <v>17.5</v>
      </c>
      <c r="AQ19" s="40">
        <v>4.3499999999999996</v>
      </c>
      <c r="AR19" s="41">
        <f t="shared" si="0"/>
        <v>97.35</v>
      </c>
      <c r="AS19" s="42">
        <f t="shared" si="1"/>
        <v>4.3142857142857141</v>
      </c>
      <c r="AT19" s="43">
        <f t="shared" si="2"/>
        <v>18.767142857142854</v>
      </c>
      <c r="AU19" s="44">
        <f t="shared" si="3"/>
        <v>3.4553775743707091</v>
      </c>
      <c r="AV19" s="45">
        <v>69.565699999999993</v>
      </c>
      <c r="AW19" s="45">
        <f t="shared" si="4"/>
        <v>92.14</v>
      </c>
      <c r="AX19" s="46">
        <v>2.1593</v>
      </c>
      <c r="AY19" s="84">
        <v>2.86</v>
      </c>
      <c r="AZ19" s="9" t="s">
        <v>121</v>
      </c>
      <c r="BA19" s="235">
        <v>4.93</v>
      </c>
      <c r="BB19" s="192">
        <v>2.6437056588086264E-2</v>
      </c>
      <c r="BC19" s="193">
        <v>1.3723135790752081</v>
      </c>
      <c r="BD19" s="193"/>
      <c r="BE19" s="9" t="s">
        <v>121</v>
      </c>
      <c r="BF19" s="9" t="s">
        <v>121</v>
      </c>
      <c r="BG19" s="9" t="s">
        <v>121</v>
      </c>
      <c r="BH19" s="9" t="s">
        <v>121</v>
      </c>
      <c r="BI19" s="48"/>
      <c r="BJ19" s="9">
        <v>57.2</v>
      </c>
      <c r="BK19" s="9">
        <v>42.4</v>
      </c>
      <c r="BL19" s="195">
        <v>1.3490566037735849</v>
      </c>
      <c r="BM19" s="79">
        <v>0.7</v>
      </c>
      <c r="BN19" s="80">
        <f>BM19*100/AO19</f>
        <v>0.92715231788079466</v>
      </c>
      <c r="BO19" s="9" t="s">
        <v>121</v>
      </c>
      <c r="BP19" s="9">
        <v>5.84</v>
      </c>
      <c r="BQ19" s="187">
        <v>19.600000000000001</v>
      </c>
      <c r="BR19" s="197">
        <v>3.3561643835616444</v>
      </c>
      <c r="BS19" s="80">
        <f t="shared" si="7"/>
        <v>46.2</v>
      </c>
      <c r="BT19" s="279">
        <v>99.8</v>
      </c>
      <c r="BU19" s="342">
        <v>57513</v>
      </c>
      <c r="BV19" s="279">
        <f t="shared" si="8"/>
        <v>0.20000000000000284</v>
      </c>
      <c r="BW19" s="561">
        <f t="shared" si="9"/>
        <v>17.202500000000001</v>
      </c>
      <c r="BX19" s="279">
        <v>28</v>
      </c>
      <c r="BY19" s="84">
        <f t="shared" si="10"/>
        <v>4.9000000000000004</v>
      </c>
      <c r="BZ19" s="279">
        <v>18.2</v>
      </c>
      <c r="CA19" s="84">
        <f t="shared" si="11"/>
        <v>3.1850000000000001</v>
      </c>
      <c r="CB19" s="279">
        <v>52.1</v>
      </c>
      <c r="CC19" s="84">
        <f t="shared" si="12"/>
        <v>9.1174999999999997</v>
      </c>
      <c r="CD19" s="281"/>
      <c r="CE19" s="7"/>
      <c r="CF19" s="7"/>
      <c r="CG19" s="7"/>
      <c r="CH19" s="7"/>
      <c r="CI19" s="7"/>
      <c r="CJ19" s="7"/>
      <c r="CK19" s="7"/>
      <c r="CL19" s="45">
        <f t="shared" si="6"/>
        <v>1.5384615384615385</v>
      </c>
      <c r="CM19" s="7"/>
      <c r="CN19" s="7"/>
      <c r="CO19" s="605">
        <v>15.2</v>
      </c>
      <c r="CP19" s="606">
        <v>28.4</v>
      </c>
      <c r="CQ19" s="606">
        <v>4.3099999999999996</v>
      </c>
      <c r="CR19" s="606">
        <v>12.4</v>
      </c>
      <c r="CS19" s="606">
        <v>1.89</v>
      </c>
      <c r="CT19" s="606">
        <v>56.4</v>
      </c>
      <c r="CU19" s="606">
        <v>8.57</v>
      </c>
      <c r="CV19" s="606">
        <v>9.8200000000000006E-3</v>
      </c>
      <c r="CW19" s="36"/>
      <c r="CX19" s="7"/>
      <c r="CY19" s="121" t="s">
        <v>506</v>
      </c>
      <c r="CZ19" s="310" t="s">
        <v>525</v>
      </c>
      <c r="DA19" s="9" t="s">
        <v>18</v>
      </c>
      <c r="DB19" s="363" t="s">
        <v>18</v>
      </c>
      <c r="DC19" s="35"/>
      <c r="DD19" s="35"/>
      <c r="DE19" s="457"/>
      <c r="DF19" s="457"/>
      <c r="DG19" s="457"/>
      <c r="DH19" s="457"/>
      <c r="DI19" s="202" t="s">
        <v>294</v>
      </c>
      <c r="DJ19" s="287" t="s">
        <v>444</v>
      </c>
      <c r="DK19" s="245">
        <v>2</v>
      </c>
      <c r="DL19" s="7"/>
      <c r="DM19" s="7"/>
      <c r="DN19" s="7"/>
      <c r="DO19" s="7"/>
      <c r="DP19" s="7"/>
      <c r="DQ19" s="7"/>
      <c r="DR19" s="11" t="s">
        <v>38</v>
      </c>
      <c r="DS19" s="11" t="s">
        <v>38</v>
      </c>
      <c r="DT19" s="11">
        <v>1788</v>
      </c>
      <c r="DU19" s="11">
        <v>5.9</v>
      </c>
      <c r="DV19" s="11">
        <v>94.1</v>
      </c>
      <c r="DW19" s="11">
        <v>1.9</v>
      </c>
      <c r="DX19" s="11">
        <v>894.3</v>
      </c>
      <c r="DY19" s="11" t="s">
        <v>38</v>
      </c>
      <c r="DZ19" s="11">
        <v>3.16</v>
      </c>
      <c r="EA19" s="11">
        <v>0</v>
      </c>
      <c r="EB19" s="7"/>
      <c r="EC19" s="7"/>
      <c r="ED19" s="125">
        <v>9</v>
      </c>
      <c r="EE19" s="125">
        <v>5</v>
      </c>
      <c r="EF19" s="7"/>
      <c r="EG19" s="9">
        <v>2</v>
      </c>
      <c r="EH19" s="9">
        <v>1</v>
      </c>
      <c r="EI19" s="9">
        <v>165</v>
      </c>
      <c r="EJ19" s="9">
        <v>95</v>
      </c>
      <c r="EK19" s="84">
        <f>EJ19/(EI19*EI19*0.01*0.01)</f>
        <v>34.894398530762167</v>
      </c>
      <c r="EL19" s="9">
        <v>1</v>
      </c>
      <c r="EM19" s="9" t="s">
        <v>38</v>
      </c>
      <c r="EN19" s="9">
        <v>1</v>
      </c>
      <c r="EO19" s="9">
        <v>1</v>
      </c>
      <c r="EP19" s="565">
        <v>2</v>
      </c>
      <c r="EQ19" s="288">
        <v>43055</v>
      </c>
      <c r="ER19" s="328">
        <v>7462</v>
      </c>
      <c r="ES19" s="604"/>
      <c r="ET19" s="604"/>
      <c r="EU19" s="604"/>
      <c r="EV19" s="604"/>
      <c r="EW19" s="607"/>
      <c r="EX19" s="875"/>
      <c r="EY19" s="876"/>
      <c r="EZ19" s="638">
        <v>8</v>
      </c>
      <c r="FA19" s="604">
        <v>139135</v>
      </c>
      <c r="FB19" s="604">
        <v>10</v>
      </c>
      <c r="FC19" s="494">
        <v>1739.1875</v>
      </c>
      <c r="FD19" s="639">
        <v>1476.5701875000002</v>
      </c>
      <c r="FE19" s="640"/>
      <c r="FF19" s="877"/>
      <c r="FG19" s="641">
        <v>1.2109143304777714</v>
      </c>
      <c r="FH19" s="611"/>
      <c r="FI19" s="624" t="e">
        <v>#DIV/0!</v>
      </c>
      <c r="FJ19" s="616">
        <v>1788</v>
      </c>
      <c r="FK19" s="643" t="s">
        <v>444</v>
      </c>
      <c r="FL19" s="114"/>
      <c r="FM19" s="7">
        <v>84.9</v>
      </c>
      <c r="FN19" s="216"/>
      <c r="FO19" s="114"/>
      <c r="FP19" s="157">
        <v>84.9</v>
      </c>
      <c r="FQ19" s="145">
        <f t="shared" si="13"/>
        <v>1.4765701875000001</v>
      </c>
      <c r="FR19" s="114"/>
      <c r="FS19" s="114"/>
      <c r="FT19" s="114"/>
      <c r="FU19" s="114"/>
      <c r="FV19" s="114"/>
      <c r="FW19" s="114"/>
      <c r="FX19" s="55"/>
      <c r="FY19" s="152"/>
      <c r="FZ19" s="213"/>
      <c r="GA19" s="218">
        <v>1.9</v>
      </c>
      <c r="GB19" s="215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  <c r="GS19" s="156"/>
      <c r="GT19" s="156"/>
      <c r="GU19" s="156"/>
      <c r="GV19" s="156"/>
      <c r="GW19" s="156"/>
      <c r="GX19" s="156"/>
      <c r="GY19" s="156"/>
      <c r="GZ19" s="156"/>
      <c r="HA19" s="156"/>
      <c r="HB19" s="156"/>
      <c r="HC19" s="156"/>
      <c r="HD19" s="156"/>
      <c r="HE19" s="156"/>
      <c r="HF19" s="156"/>
      <c r="HG19" s="156"/>
      <c r="HH19" s="156"/>
      <c r="HI19" s="156"/>
      <c r="HJ19" s="156"/>
      <c r="HK19" s="156"/>
      <c r="HL19" s="156"/>
      <c r="HM19" s="156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</row>
    <row r="20" spans="1:231" x14ac:dyDescent="0.3">
      <c r="A20" s="550">
        <v>296</v>
      </c>
      <c r="B20" s="7">
        <f>COUNTIFS($D$3:D20,D20,$F$3:F20,F20)</f>
        <v>1</v>
      </c>
      <c r="C20" s="14">
        <v>7466</v>
      </c>
      <c r="D20" s="328" t="s">
        <v>666</v>
      </c>
      <c r="E20" s="17" t="s">
        <v>667</v>
      </c>
      <c r="F20" s="17">
        <v>657316176</v>
      </c>
      <c r="G20" s="11">
        <v>11</v>
      </c>
      <c r="H20" s="17" t="s">
        <v>668</v>
      </c>
      <c r="I20" s="379" t="s">
        <v>669</v>
      </c>
      <c r="J20" s="380" t="s">
        <v>470</v>
      </c>
      <c r="K20" s="55" t="s">
        <v>36</v>
      </c>
      <c r="L20" s="11">
        <v>4</v>
      </c>
      <c r="M20" s="17">
        <v>2</v>
      </c>
      <c r="N20" s="17" t="s">
        <v>475</v>
      </c>
      <c r="O20" s="17" t="s">
        <v>447</v>
      </c>
      <c r="P20" s="381" t="s">
        <v>519</v>
      </c>
      <c r="Q20" s="381"/>
      <c r="R20" s="381"/>
      <c r="S20" s="454" t="s">
        <v>522</v>
      </c>
      <c r="T20" s="453" t="s">
        <v>523</v>
      </c>
      <c r="U20" s="601" t="s">
        <v>124</v>
      </c>
      <c r="V20" s="454" t="s">
        <v>524</v>
      </c>
      <c r="W20" s="653" t="s">
        <v>126</v>
      </c>
      <c r="X20" s="454" t="s">
        <v>124</v>
      </c>
      <c r="Y20" s="454" t="s">
        <v>124</v>
      </c>
      <c r="Z20" s="603"/>
      <c r="AA20" s="604"/>
      <c r="AB20" s="275"/>
      <c r="AC20" s="275"/>
      <c r="AD20" s="275"/>
      <c r="AE20" s="275"/>
      <c r="AF20" s="275"/>
      <c r="AG20" s="504" t="s">
        <v>444</v>
      </c>
      <c r="AH20" s="557"/>
      <c r="AI20" s="550">
        <v>66.599999999999994</v>
      </c>
      <c r="AJ20" s="550">
        <v>91.9</v>
      </c>
      <c r="AK20" s="579">
        <v>61.205399999999997</v>
      </c>
      <c r="AL20" s="550">
        <v>64715</v>
      </c>
      <c r="AM20" s="580">
        <v>64.715000000000003</v>
      </c>
      <c r="AN20" s="550">
        <v>4</v>
      </c>
      <c r="AO20" s="934">
        <v>78.900000000000006</v>
      </c>
      <c r="AP20" s="936">
        <v>10.1</v>
      </c>
      <c r="AQ20" s="559">
        <v>8.57</v>
      </c>
      <c r="AR20" s="41">
        <f t="shared" si="0"/>
        <v>97.57</v>
      </c>
      <c r="AS20" s="42">
        <f t="shared" si="1"/>
        <v>7.8118811881188126</v>
      </c>
      <c r="AT20" s="43">
        <f t="shared" si="2"/>
        <v>66.947821782178224</v>
      </c>
      <c r="AU20" s="44">
        <f t="shared" si="3"/>
        <v>4.2260310658810925</v>
      </c>
      <c r="AV20" s="581">
        <v>72.240840000000006</v>
      </c>
      <c r="AW20" s="45">
        <f t="shared" si="4"/>
        <v>91.56</v>
      </c>
      <c r="AX20" s="582">
        <v>2.7141600000000001</v>
      </c>
      <c r="AY20" s="564">
        <v>3.44</v>
      </c>
      <c r="AZ20" s="565" t="s">
        <v>121</v>
      </c>
      <c r="BA20" s="235">
        <v>3.95</v>
      </c>
      <c r="BB20" s="192">
        <v>0.24087743891878821</v>
      </c>
      <c r="BC20" s="1046">
        <v>1.4530288503955546</v>
      </c>
      <c r="BD20" s="1046"/>
      <c r="BE20" s="565" t="s">
        <v>121</v>
      </c>
      <c r="BF20" s="565" t="s">
        <v>121</v>
      </c>
      <c r="BG20" s="565" t="s">
        <v>121</v>
      </c>
      <c r="BH20" s="565" t="s">
        <v>121</v>
      </c>
      <c r="BI20" s="48"/>
      <c r="BJ20" s="565">
        <v>27.7</v>
      </c>
      <c r="BK20" s="565">
        <v>72.2</v>
      </c>
      <c r="BL20" s="1009">
        <v>0.38365650969529086</v>
      </c>
      <c r="BM20" s="583">
        <v>3.1</v>
      </c>
      <c r="BN20" s="80">
        <f>BM20*100/AO20</f>
        <v>3.9290240811153354</v>
      </c>
      <c r="BO20" s="565" t="s">
        <v>121</v>
      </c>
      <c r="BP20" s="565">
        <v>16.100000000000001</v>
      </c>
      <c r="BQ20" s="187">
        <v>16.5</v>
      </c>
      <c r="BR20" s="1048">
        <v>1.0248447204968942</v>
      </c>
      <c r="BS20" s="561">
        <f t="shared" si="7"/>
        <v>49.400000000000006</v>
      </c>
      <c r="BT20" s="584">
        <v>99.1</v>
      </c>
      <c r="BU20" s="1101">
        <v>40679</v>
      </c>
      <c r="BV20" s="584">
        <f t="shared" si="8"/>
        <v>0.90000000000000568</v>
      </c>
      <c r="BW20" s="561">
        <f t="shared" si="9"/>
        <v>10.069699999999999</v>
      </c>
      <c r="BX20" s="584">
        <v>30.3</v>
      </c>
      <c r="BY20" s="564">
        <f t="shared" si="10"/>
        <v>3.0602999999999998</v>
      </c>
      <c r="BZ20" s="584">
        <v>19.100000000000001</v>
      </c>
      <c r="CA20" s="564">
        <f t="shared" si="11"/>
        <v>1.9291</v>
      </c>
      <c r="CB20" s="584">
        <v>50.3</v>
      </c>
      <c r="CC20" s="564">
        <f t="shared" si="12"/>
        <v>5.0802999999999994</v>
      </c>
      <c r="CD20" s="560"/>
      <c r="CE20" s="550"/>
      <c r="CF20" s="550"/>
      <c r="CG20" s="550"/>
      <c r="CH20" s="550"/>
      <c r="CI20" s="550"/>
      <c r="CJ20" s="550"/>
      <c r="CK20" s="550"/>
      <c r="CL20" s="45">
        <f t="shared" si="6"/>
        <v>1.5863874345549738</v>
      </c>
      <c r="CM20" s="550"/>
      <c r="CN20" s="550"/>
      <c r="CO20" s="605">
        <v>10.8</v>
      </c>
      <c r="CP20" s="1098">
        <v>43.4</v>
      </c>
      <c r="CQ20" s="1098">
        <v>4.67</v>
      </c>
      <c r="CR20" s="1098">
        <v>5.98</v>
      </c>
      <c r="CS20" s="1098">
        <v>0.64</v>
      </c>
      <c r="CT20" s="1098">
        <v>48.8</v>
      </c>
      <c r="CU20" s="1098">
        <v>5.25</v>
      </c>
      <c r="CV20" s="1098">
        <v>0.12</v>
      </c>
      <c r="CW20" s="36"/>
      <c r="CX20" s="550"/>
      <c r="CY20" s="585" t="s">
        <v>506</v>
      </c>
      <c r="CZ20" s="585"/>
      <c r="DA20" s="565" t="s">
        <v>18</v>
      </c>
      <c r="DB20" s="569" t="s">
        <v>18</v>
      </c>
      <c r="DC20" s="552"/>
      <c r="DD20" s="552"/>
      <c r="DE20" s="457">
        <v>73.773560209999985</v>
      </c>
      <c r="DF20" s="457">
        <v>103.87264299999995</v>
      </c>
      <c r="DG20" s="457">
        <v>0</v>
      </c>
      <c r="DH20" s="457">
        <v>0</v>
      </c>
      <c r="DI20" s="202" t="s">
        <v>294</v>
      </c>
      <c r="DJ20" s="930" t="s">
        <v>444</v>
      </c>
      <c r="DK20" s="565">
        <v>2</v>
      </c>
      <c r="DL20" s="550"/>
      <c r="DM20" s="7"/>
      <c r="DN20" s="550"/>
      <c r="DO20" s="550"/>
      <c r="DP20" s="550"/>
      <c r="DQ20" s="550"/>
      <c r="DR20" s="11" t="s">
        <v>38</v>
      </c>
      <c r="DS20" s="11" t="s">
        <v>38</v>
      </c>
      <c r="DT20" s="11" t="s">
        <v>38</v>
      </c>
      <c r="DU20" s="11" t="s">
        <v>38</v>
      </c>
      <c r="DV20" s="11" t="s">
        <v>38</v>
      </c>
      <c r="DW20" s="11" t="s">
        <v>38</v>
      </c>
      <c r="DX20" s="11" t="s">
        <v>38</v>
      </c>
      <c r="DY20" s="11" t="s">
        <v>38</v>
      </c>
      <c r="DZ20" s="11" t="s">
        <v>38</v>
      </c>
      <c r="EA20" s="11">
        <v>0</v>
      </c>
      <c r="EB20" s="565" t="s">
        <v>704</v>
      </c>
      <c r="EC20" s="550"/>
      <c r="ED20" s="567"/>
      <c r="EE20" s="567"/>
      <c r="EF20" s="557"/>
      <c r="EG20" s="557"/>
      <c r="EH20" s="557"/>
      <c r="EI20" s="557"/>
      <c r="EJ20" s="557"/>
      <c r="EK20" s="114"/>
      <c r="EL20" s="557"/>
      <c r="EM20" s="557"/>
      <c r="EN20" s="557"/>
      <c r="EO20" s="557"/>
      <c r="EP20" s="557"/>
      <c r="EQ20" s="557"/>
      <c r="ER20" s="608">
        <v>7466</v>
      </c>
      <c r="ES20" s="604">
        <v>75</v>
      </c>
      <c r="ET20" s="604">
        <v>74886</v>
      </c>
      <c r="EU20" s="604">
        <v>2</v>
      </c>
      <c r="EV20" s="494">
        <v>1996.96</v>
      </c>
      <c r="EW20" s="1013"/>
      <c r="EX20" s="1014">
        <v>1329.9753599999999</v>
      </c>
      <c r="EY20" s="1017"/>
      <c r="EZ20" s="686">
        <v>22</v>
      </c>
      <c r="FA20" s="494">
        <v>105673</v>
      </c>
      <c r="FB20" s="494">
        <v>10</v>
      </c>
      <c r="FC20" s="494">
        <v>480.33181818181822</v>
      </c>
      <c r="FD20" s="639">
        <v>319.90099090909092</v>
      </c>
      <c r="FE20" s="640"/>
      <c r="FF20" s="877">
        <v>4.1574593320905056</v>
      </c>
      <c r="FG20" s="641"/>
      <c r="FH20" s="611"/>
      <c r="FI20" s="666"/>
      <c r="FJ20" s="870" t="s">
        <v>124</v>
      </c>
      <c r="FK20" s="643" t="s">
        <v>444</v>
      </c>
      <c r="FL20" s="557"/>
      <c r="FM20" s="7">
        <v>66.599999999999994</v>
      </c>
      <c r="FN20" s="593"/>
      <c r="FO20" s="557"/>
      <c r="FP20" s="594">
        <v>66.599999999999994</v>
      </c>
      <c r="FQ20" s="595">
        <f t="shared" si="13"/>
        <v>0.31990099090909091</v>
      </c>
      <c r="FR20" s="557"/>
      <c r="FS20" s="557"/>
      <c r="FT20" s="557"/>
      <c r="FU20" s="557"/>
      <c r="FV20" s="557"/>
      <c r="FW20" s="557"/>
      <c r="FX20" s="55"/>
      <c r="FY20" s="152"/>
      <c r="FZ20" s="213"/>
      <c r="GA20" s="214">
        <v>4.4676269556619984E-2</v>
      </c>
      <c r="GB20" s="215"/>
      <c r="GC20" s="156"/>
      <c r="GD20" s="156"/>
      <c r="GE20" s="156"/>
      <c r="GF20" s="156"/>
      <c r="GG20" s="156"/>
      <c r="GH20" s="156"/>
      <c r="GI20" s="156"/>
      <c r="GJ20" s="156"/>
      <c r="GK20" s="156"/>
      <c r="GL20" s="156"/>
      <c r="GM20" s="156"/>
      <c r="GN20" s="156"/>
      <c r="GO20" s="156"/>
      <c r="GP20" s="156"/>
      <c r="GQ20" s="156"/>
      <c r="GR20" s="156"/>
      <c r="GS20" s="156"/>
      <c r="GT20" s="156"/>
      <c r="GU20" s="156"/>
      <c r="GV20" s="156"/>
      <c r="GW20" s="156"/>
      <c r="GX20" s="156"/>
      <c r="GY20" s="156"/>
      <c r="GZ20" s="156"/>
      <c r="HA20" s="156"/>
      <c r="HB20" s="156"/>
      <c r="HC20" s="156"/>
      <c r="HD20" s="156"/>
      <c r="HE20" s="156"/>
      <c r="HF20" s="156"/>
      <c r="HG20" s="156"/>
      <c r="HH20" s="156"/>
      <c r="HI20" s="156"/>
      <c r="HJ20" s="156"/>
      <c r="HK20" s="156"/>
      <c r="HL20" s="156"/>
      <c r="HM20" s="156"/>
      <c r="HN20" s="156"/>
      <c r="HO20" s="156"/>
      <c r="HP20" s="156"/>
      <c r="HQ20" s="156"/>
      <c r="HR20" s="156"/>
      <c r="HS20" s="156"/>
      <c r="HT20" s="156"/>
      <c r="HU20" s="156"/>
      <c r="HV20" s="156"/>
      <c r="HW20" s="156"/>
    </row>
    <row r="21" spans="1:231" x14ac:dyDescent="0.3">
      <c r="A21" s="7">
        <v>297</v>
      </c>
      <c r="B21" s="7">
        <f>COUNTIFS($D$3:D21,D21,$F$3:F21,F21)</f>
        <v>2</v>
      </c>
      <c r="C21" s="14">
        <v>7467</v>
      </c>
      <c r="D21" s="328" t="s">
        <v>666</v>
      </c>
      <c r="E21" s="17" t="s">
        <v>667</v>
      </c>
      <c r="F21" s="17">
        <v>657316176</v>
      </c>
      <c r="G21" s="11">
        <v>11</v>
      </c>
      <c r="H21" s="17" t="s">
        <v>668</v>
      </c>
      <c r="I21" s="379" t="s">
        <v>669</v>
      </c>
      <c r="J21" s="380" t="s">
        <v>470</v>
      </c>
      <c r="K21" s="55" t="s">
        <v>36</v>
      </c>
      <c r="L21" s="11">
        <v>1</v>
      </c>
      <c r="M21" s="17">
        <v>2</v>
      </c>
      <c r="N21" s="17" t="s">
        <v>475</v>
      </c>
      <c r="O21" s="17" t="s">
        <v>447</v>
      </c>
      <c r="P21" s="381" t="s">
        <v>519</v>
      </c>
      <c r="Q21" s="381"/>
      <c r="R21" s="381"/>
      <c r="S21" s="454" t="s">
        <v>124</v>
      </c>
      <c r="T21" s="453" t="s">
        <v>124</v>
      </c>
      <c r="U21" s="601" t="s">
        <v>124</v>
      </c>
      <c r="V21" s="454" t="s">
        <v>124</v>
      </c>
      <c r="W21" s="653" t="s">
        <v>700</v>
      </c>
      <c r="X21" s="454" t="s">
        <v>124</v>
      </c>
      <c r="Y21" s="454" t="s">
        <v>124</v>
      </c>
      <c r="Z21" s="603"/>
      <c r="AA21" s="604"/>
      <c r="AB21" s="275"/>
      <c r="AC21" s="275"/>
      <c r="AD21" s="275"/>
      <c r="AE21" s="275"/>
      <c r="AF21" s="275"/>
      <c r="AG21" s="504" t="s">
        <v>128</v>
      </c>
      <c r="AH21" s="557"/>
      <c r="AI21" s="7">
        <v>41.8</v>
      </c>
      <c r="AJ21" s="7">
        <v>86.4</v>
      </c>
      <c r="AK21" s="189">
        <v>36.115200000000002</v>
      </c>
      <c r="AL21" s="7">
        <v>64286</v>
      </c>
      <c r="AM21" s="185">
        <v>128.572</v>
      </c>
      <c r="AN21" s="7">
        <v>2</v>
      </c>
      <c r="AO21" s="411">
        <v>78.2</v>
      </c>
      <c r="AP21" s="39">
        <v>11.8</v>
      </c>
      <c r="AQ21" s="40">
        <v>9.2100000000000009</v>
      </c>
      <c r="AR21" s="41">
        <f t="shared" si="0"/>
        <v>99.210000000000008</v>
      </c>
      <c r="AS21" s="42">
        <f t="shared" si="1"/>
        <v>6.6271186440677967</v>
      </c>
      <c r="AT21" s="43">
        <f t="shared" si="2"/>
        <v>61.035762711864415</v>
      </c>
      <c r="AU21" s="44">
        <f t="shared" si="3"/>
        <v>3.7220371251784865</v>
      </c>
      <c r="AV21" s="45">
        <v>71.865800000000007</v>
      </c>
      <c r="AW21" s="45">
        <f t="shared" si="4"/>
        <v>91.9</v>
      </c>
      <c r="AX21" s="46">
        <v>2.4242000000000004</v>
      </c>
      <c r="AY21" s="84">
        <v>3.1</v>
      </c>
      <c r="AZ21" s="9" t="s">
        <v>121</v>
      </c>
      <c r="BA21" s="235" t="s">
        <v>121</v>
      </c>
      <c r="BB21" s="298" t="s">
        <v>121</v>
      </c>
      <c r="BC21" s="193">
        <v>1.3200000000000016</v>
      </c>
      <c r="BD21" s="193"/>
      <c r="BE21" s="9" t="s">
        <v>121</v>
      </c>
      <c r="BF21" s="9" t="s">
        <v>121</v>
      </c>
      <c r="BG21" s="9" t="s">
        <v>121</v>
      </c>
      <c r="BH21" s="9" t="s">
        <v>121</v>
      </c>
      <c r="BI21" s="187" t="s">
        <v>121</v>
      </c>
      <c r="BJ21" s="7">
        <v>32.4</v>
      </c>
      <c r="BK21" s="7">
        <v>67.3</v>
      </c>
      <c r="BL21" s="78">
        <v>0.48142644873699852</v>
      </c>
      <c r="BM21" s="82" t="s">
        <v>121</v>
      </c>
      <c r="BN21" s="7" t="s">
        <v>121</v>
      </c>
      <c r="BO21" s="7">
        <v>0.1</v>
      </c>
      <c r="BP21" s="9" t="s">
        <v>121</v>
      </c>
      <c r="BQ21" s="222" t="s">
        <v>121</v>
      </c>
      <c r="BR21" s="197" t="s">
        <v>121</v>
      </c>
      <c r="BS21" s="80">
        <f t="shared" si="7"/>
        <v>39.700000000000003</v>
      </c>
      <c r="BT21" s="279">
        <v>93.6</v>
      </c>
      <c r="BU21" s="342">
        <v>19190</v>
      </c>
      <c r="BV21" s="279">
        <f t="shared" si="8"/>
        <v>6.4000000000000057</v>
      </c>
      <c r="BW21" s="80">
        <f t="shared" si="9"/>
        <v>11.233600000000003</v>
      </c>
      <c r="BX21" s="279">
        <v>29.6</v>
      </c>
      <c r="BY21" s="84">
        <f t="shared" si="10"/>
        <v>3.4928000000000003</v>
      </c>
      <c r="BZ21" s="279">
        <v>10.1</v>
      </c>
      <c r="CA21" s="84">
        <f t="shared" si="11"/>
        <v>1.1918</v>
      </c>
      <c r="CB21" s="279">
        <v>55.5</v>
      </c>
      <c r="CC21" s="84">
        <f t="shared" si="12"/>
        <v>6.5490000000000013</v>
      </c>
      <c r="CD21" s="281"/>
      <c r="CE21" s="45"/>
      <c r="CF21" s="7"/>
      <c r="CG21" s="7"/>
      <c r="CH21" s="9"/>
      <c r="CI21" s="9"/>
      <c r="CJ21" s="9"/>
      <c r="CK21" s="9"/>
      <c r="CL21" s="45">
        <f t="shared" si="6"/>
        <v>2.9306930693069311</v>
      </c>
      <c r="CM21" s="9"/>
      <c r="CN21" s="9"/>
      <c r="CO21" s="605"/>
      <c r="CP21" s="606"/>
      <c r="CQ21" s="606"/>
      <c r="CR21" s="606"/>
      <c r="CS21" s="606"/>
      <c r="CT21" s="606"/>
      <c r="CU21" s="606"/>
      <c r="CV21" s="606"/>
      <c r="CW21" s="619" t="s">
        <v>121</v>
      </c>
      <c r="CX21" s="9" t="s">
        <v>121</v>
      </c>
      <c r="CY21" s="121" t="s">
        <v>506</v>
      </c>
      <c r="CZ21" s="121"/>
      <c r="DA21" s="9" t="s">
        <v>18</v>
      </c>
      <c r="DB21" s="49" t="s">
        <v>18</v>
      </c>
      <c r="DC21" s="35"/>
      <c r="DD21" s="35"/>
      <c r="DE21" s="11"/>
      <c r="DF21" s="11"/>
      <c r="DG21" s="11"/>
      <c r="DH21" s="11"/>
      <c r="DI21" s="202" t="s">
        <v>294</v>
      </c>
      <c r="DJ21" s="123" t="s">
        <v>128</v>
      </c>
      <c r="DK21" s="9">
        <v>2</v>
      </c>
      <c r="DL21" s="7"/>
      <c r="DM21" s="7"/>
      <c r="DN21" s="7"/>
      <c r="DO21" s="7"/>
      <c r="DP21" s="7"/>
      <c r="DQ21" s="7"/>
      <c r="DR21" s="11" t="s">
        <v>38</v>
      </c>
      <c r="DS21" s="11" t="s">
        <v>38</v>
      </c>
      <c r="DT21" s="11" t="s">
        <v>38</v>
      </c>
      <c r="DU21" s="11" t="s">
        <v>38</v>
      </c>
      <c r="DV21" s="11" t="s">
        <v>38</v>
      </c>
      <c r="DW21" s="11" t="s">
        <v>38</v>
      </c>
      <c r="DX21" s="11" t="s">
        <v>38</v>
      </c>
      <c r="DY21" s="11" t="s">
        <v>38</v>
      </c>
      <c r="DZ21" s="11" t="s">
        <v>38</v>
      </c>
      <c r="EA21" s="11">
        <v>0</v>
      </c>
      <c r="EB21" s="9" t="s">
        <v>705</v>
      </c>
      <c r="EC21" s="7"/>
      <c r="ED21" s="125"/>
      <c r="EE21" s="125"/>
      <c r="EF21" s="114"/>
      <c r="EG21" s="7">
        <v>1</v>
      </c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608">
        <v>7467</v>
      </c>
      <c r="ES21" s="604">
        <v>46</v>
      </c>
      <c r="ET21" s="604">
        <v>201910</v>
      </c>
      <c r="EU21" s="604">
        <v>2</v>
      </c>
      <c r="EV21" s="494">
        <v>8778.6956521739139</v>
      </c>
      <c r="EW21" s="1013"/>
      <c r="EX21" s="1014">
        <v>3669.4947826086955</v>
      </c>
      <c r="EY21" s="1017"/>
      <c r="EZ21" s="686">
        <v>4</v>
      </c>
      <c r="FA21" s="494">
        <v>177972</v>
      </c>
      <c r="FB21" s="494">
        <v>10</v>
      </c>
      <c r="FC21" s="494">
        <v>4449.3</v>
      </c>
      <c r="FD21" s="639">
        <v>1859.8073999999999</v>
      </c>
      <c r="FE21" s="640"/>
      <c r="FF21" s="877">
        <v>1.9730509635614395</v>
      </c>
      <c r="FG21" s="641"/>
      <c r="FH21" s="611"/>
      <c r="FI21" s="666"/>
      <c r="FJ21" s="870" t="s">
        <v>124</v>
      </c>
      <c r="FK21" s="643" t="s">
        <v>128</v>
      </c>
      <c r="FL21" s="114"/>
      <c r="FM21" s="7">
        <v>41.8</v>
      </c>
      <c r="FN21" s="216"/>
      <c r="FO21" s="114"/>
      <c r="FP21" s="157">
        <v>41.8</v>
      </c>
      <c r="FQ21" s="145">
        <f t="shared" si="13"/>
        <v>1.8598074</v>
      </c>
      <c r="FR21" s="114"/>
      <c r="FS21" s="114"/>
      <c r="FT21" s="114"/>
      <c r="FU21" s="114"/>
      <c r="FV21" s="114"/>
      <c r="FW21" s="114"/>
      <c r="FX21" s="55"/>
      <c r="FY21" s="152"/>
      <c r="FZ21" s="213"/>
      <c r="GA21" s="11"/>
      <c r="GB21" s="215"/>
      <c r="GC21" s="156"/>
      <c r="GD21" s="156"/>
      <c r="GE21" s="156"/>
      <c r="GF21" s="156"/>
      <c r="GG21" s="156"/>
      <c r="GH21" s="156"/>
      <c r="GI21" s="156"/>
      <c r="GJ21" s="156"/>
      <c r="GK21" s="156"/>
      <c r="GL21" s="156"/>
      <c r="GM21" s="156"/>
      <c r="GN21" s="156"/>
      <c r="GO21" s="156"/>
      <c r="GP21" s="156"/>
      <c r="GQ21" s="156"/>
      <c r="GR21" s="156"/>
      <c r="GS21" s="156"/>
      <c r="GT21" s="156"/>
      <c r="GU21" s="156"/>
      <c r="GV21" s="156"/>
      <c r="GW21" s="156"/>
      <c r="GX21" s="156"/>
      <c r="GY21" s="156"/>
      <c r="GZ21" s="156"/>
      <c r="HA21" s="156"/>
      <c r="HB21" s="156"/>
      <c r="HC21" s="156"/>
      <c r="HD21" s="156"/>
      <c r="HE21" s="156"/>
      <c r="HF21" s="156"/>
      <c r="HG21" s="156"/>
      <c r="HH21" s="156"/>
      <c r="HI21" s="156"/>
      <c r="HJ21" s="156"/>
      <c r="HK21" s="156"/>
      <c r="HL21" s="156"/>
      <c r="HM21" s="156"/>
      <c r="HN21" s="156"/>
      <c r="HO21" s="156"/>
      <c r="HP21" s="156"/>
      <c r="HQ21" s="156"/>
      <c r="HR21" s="156"/>
      <c r="HS21" s="156"/>
      <c r="HT21" s="156"/>
      <c r="HU21" s="156"/>
      <c r="HV21" s="156"/>
      <c r="HW21" s="156"/>
    </row>
    <row r="22" spans="1:231" x14ac:dyDescent="0.3">
      <c r="A22" s="7">
        <v>68</v>
      </c>
      <c r="B22" s="7">
        <f>COUNTIFS($D$3:D22,D22,$F$3:F22,F22)</f>
        <v>1</v>
      </c>
      <c r="C22" s="14">
        <v>8300</v>
      </c>
      <c r="D22" s="328" t="s">
        <v>1387</v>
      </c>
      <c r="E22" s="17" t="s">
        <v>792</v>
      </c>
      <c r="F22" s="17">
        <v>6858061617</v>
      </c>
      <c r="G22" s="11">
        <v>50</v>
      </c>
      <c r="H22" s="17" t="s">
        <v>1388</v>
      </c>
      <c r="I22" s="379" t="s">
        <v>1389</v>
      </c>
      <c r="J22" s="380" t="s">
        <v>35</v>
      </c>
      <c r="K22" s="55" t="s">
        <v>36</v>
      </c>
      <c r="L22" s="11">
        <v>6</v>
      </c>
      <c r="M22" s="17">
        <v>12</v>
      </c>
      <c r="N22" s="17" t="s">
        <v>38</v>
      </c>
      <c r="O22" s="17"/>
      <c r="P22" s="381" t="s">
        <v>937</v>
      </c>
      <c r="Q22" s="381"/>
      <c r="R22" s="381"/>
      <c r="S22" s="454" t="s">
        <v>122</v>
      </c>
      <c r="T22" s="453" t="s">
        <v>123</v>
      </c>
      <c r="U22" s="601" t="s">
        <v>124</v>
      </c>
      <c r="V22" s="454" t="s">
        <v>125</v>
      </c>
      <c r="W22" s="653" t="s">
        <v>126</v>
      </c>
      <c r="X22" s="454" t="s">
        <v>124</v>
      </c>
      <c r="Y22" s="454" t="s">
        <v>124</v>
      </c>
      <c r="Z22" s="603"/>
      <c r="AA22" s="604"/>
      <c r="AB22" s="275"/>
      <c r="AC22" s="275"/>
      <c r="AD22" s="275"/>
      <c r="AE22" s="275"/>
      <c r="AF22" s="275"/>
      <c r="AG22" s="504" t="s">
        <v>128</v>
      </c>
      <c r="AH22" s="557"/>
      <c r="AI22" s="7"/>
      <c r="AJ22" s="7"/>
      <c r="AK22" s="37"/>
      <c r="AL22" s="7"/>
      <c r="AM22" s="7"/>
      <c r="AN22" s="7"/>
      <c r="AO22" s="934">
        <v>69.900000000000006</v>
      </c>
      <c r="AP22" s="39">
        <v>18.399999999999999</v>
      </c>
      <c r="AQ22" s="40">
        <v>9.02</v>
      </c>
      <c r="AR22" s="41">
        <f t="shared" si="0"/>
        <v>97.320000000000007</v>
      </c>
      <c r="AS22" s="42">
        <f t="shared" si="1"/>
        <v>3.7989130434782616</v>
      </c>
      <c r="AT22" s="43">
        <f t="shared" si="2"/>
        <v>34.26619565217392</v>
      </c>
      <c r="AU22" s="44">
        <f t="shared" si="3"/>
        <v>2.5492341356673967</v>
      </c>
      <c r="AV22" s="45">
        <v>66.202290000000005</v>
      </c>
      <c r="AW22" s="45">
        <f t="shared" si="4"/>
        <v>94.71</v>
      </c>
      <c r="AX22" s="46">
        <v>0.20271</v>
      </c>
      <c r="AY22" s="45">
        <v>0.28999999999999998</v>
      </c>
      <c r="AZ22" s="9" t="s">
        <v>121</v>
      </c>
      <c r="BA22" s="235">
        <v>0</v>
      </c>
      <c r="BB22" s="192">
        <v>0.21</v>
      </c>
      <c r="BC22" s="193">
        <v>0.84000000000000052</v>
      </c>
      <c r="BD22" s="193"/>
      <c r="BE22" s="7"/>
      <c r="BF22" s="7"/>
      <c r="BG22" s="7"/>
      <c r="BH22" s="7"/>
      <c r="BI22" s="48"/>
      <c r="BJ22" s="7">
        <v>10.1</v>
      </c>
      <c r="BK22" s="7">
        <v>90.2</v>
      </c>
      <c r="BL22" s="78">
        <v>0.11197339246119734</v>
      </c>
      <c r="BM22" s="79">
        <v>0.1</v>
      </c>
      <c r="BN22" s="80">
        <f t="shared" ref="BN22:BN27" si="14">BM22*100/AO22</f>
        <v>0.14306151645207438</v>
      </c>
      <c r="BO22" s="9" t="s">
        <v>121</v>
      </c>
      <c r="BP22" s="45">
        <v>1.01</v>
      </c>
      <c r="BQ22" s="194">
        <v>2.0699999999999998</v>
      </c>
      <c r="BR22" s="81"/>
      <c r="BS22" s="80">
        <f t="shared" si="7"/>
        <v>15.55</v>
      </c>
      <c r="BT22" s="84">
        <v>84.6</v>
      </c>
      <c r="BU22" s="305">
        <v>32966</v>
      </c>
      <c r="BV22" s="84">
        <v>15.400000000000006</v>
      </c>
      <c r="BW22" s="564">
        <v>15.6</v>
      </c>
      <c r="BX22" s="84">
        <v>7.92</v>
      </c>
      <c r="BY22" s="84">
        <v>1.48</v>
      </c>
      <c r="BZ22" s="84">
        <v>7.63</v>
      </c>
      <c r="CA22" s="84">
        <v>1.42</v>
      </c>
      <c r="CB22" s="84">
        <v>68.099999999999994</v>
      </c>
      <c r="CC22" s="84">
        <v>12.7</v>
      </c>
      <c r="CD22" s="84">
        <v>0.53</v>
      </c>
      <c r="CE22" s="7"/>
      <c r="CF22" s="7"/>
      <c r="CG22" s="7"/>
      <c r="CH22" s="7"/>
      <c r="CI22" s="7"/>
      <c r="CJ22" s="7"/>
      <c r="CK22" s="7"/>
      <c r="CL22" s="45">
        <f t="shared" si="6"/>
        <v>1.0380078636959371</v>
      </c>
      <c r="CM22" s="7"/>
      <c r="CN22" s="7"/>
      <c r="CO22" s="605">
        <v>15.1</v>
      </c>
      <c r="CP22" s="606">
        <v>14.1</v>
      </c>
      <c r="CQ22" s="606">
        <v>2.14</v>
      </c>
      <c r="CR22" s="606">
        <v>4.79</v>
      </c>
      <c r="CS22" s="606">
        <v>0.73</v>
      </c>
      <c r="CT22" s="606">
        <v>62.7</v>
      </c>
      <c r="CU22" s="606">
        <v>9.5</v>
      </c>
      <c r="CV22" s="606">
        <v>1.01</v>
      </c>
      <c r="CW22" s="512"/>
      <c r="CX22" s="7"/>
      <c r="CY22" s="121"/>
      <c r="CZ22" s="121">
        <v>3</v>
      </c>
      <c r="DA22" s="9" t="s">
        <v>18</v>
      </c>
      <c r="DB22" s="49" t="s">
        <v>18</v>
      </c>
      <c r="DC22" s="35"/>
      <c r="DD22" s="35"/>
      <c r="DE22" s="11"/>
      <c r="DF22" s="11"/>
      <c r="DG22" s="11"/>
      <c r="DH22" s="11"/>
      <c r="DI22" s="202" t="s">
        <v>294</v>
      </c>
      <c r="DJ22" s="545" t="s">
        <v>128</v>
      </c>
      <c r="DK22" s="245">
        <v>2</v>
      </c>
      <c r="DL22" s="7"/>
      <c r="DM22" s="7"/>
      <c r="DN22" s="7"/>
      <c r="DO22" s="7"/>
      <c r="DP22" s="7"/>
      <c r="DQ22" s="7"/>
      <c r="DR22" s="11">
        <v>12.5</v>
      </c>
      <c r="DS22" s="11" t="s">
        <v>38</v>
      </c>
      <c r="DT22" s="11">
        <v>290</v>
      </c>
      <c r="DU22" s="11">
        <v>22.1</v>
      </c>
      <c r="DV22" s="11">
        <v>77.900000000000006</v>
      </c>
      <c r="DW22" s="11">
        <v>3.74</v>
      </c>
      <c r="DX22" s="11">
        <v>77.599999999999994</v>
      </c>
      <c r="DY22" s="11" t="s">
        <v>38</v>
      </c>
      <c r="DZ22" s="11">
        <v>3.68</v>
      </c>
      <c r="EA22" s="11">
        <v>0</v>
      </c>
      <c r="EB22" s="7"/>
      <c r="EC22" s="7"/>
      <c r="ED22" s="527" t="s">
        <v>674</v>
      </c>
      <c r="EE22" s="527">
        <v>6</v>
      </c>
      <c r="EF22" s="529"/>
      <c r="EG22" s="529">
        <v>2</v>
      </c>
      <c r="EH22" s="529">
        <v>1</v>
      </c>
      <c r="EI22" s="529">
        <v>164</v>
      </c>
      <c r="EJ22" s="529">
        <v>114</v>
      </c>
      <c r="EK22" s="84">
        <f>EJ22/(EI22*EI22*0.01*0.01)</f>
        <v>42.385484830458061</v>
      </c>
      <c r="EL22" s="529">
        <v>1</v>
      </c>
      <c r="EM22" s="529" t="s">
        <v>38</v>
      </c>
      <c r="EN22" s="529">
        <v>2</v>
      </c>
      <c r="EO22" s="529">
        <v>1</v>
      </c>
      <c r="EP22" s="1090">
        <v>4</v>
      </c>
      <c r="EQ22" s="546">
        <v>43227</v>
      </c>
      <c r="ER22" s="778">
        <v>8300</v>
      </c>
      <c r="ES22" s="476">
        <v>75</v>
      </c>
      <c r="ET22" s="604">
        <v>1878</v>
      </c>
      <c r="EU22" s="604">
        <v>2</v>
      </c>
      <c r="EV22" s="494">
        <v>50.08</v>
      </c>
      <c r="EW22" s="607">
        <v>982</v>
      </c>
      <c r="EX22" s="496">
        <v>26.186666666666667</v>
      </c>
      <c r="EY22" s="489">
        <v>157.12</v>
      </c>
      <c r="EZ22" s="598"/>
      <c r="FA22" s="55"/>
      <c r="FB22" s="55"/>
      <c r="FC22" s="55"/>
      <c r="FD22" s="608"/>
      <c r="FE22" s="609"/>
      <c r="FF22" s="609"/>
      <c r="FG22" s="610"/>
      <c r="FH22" s="611">
        <v>11.074338085539715</v>
      </c>
      <c r="FI22" s="612"/>
      <c r="FJ22" s="616">
        <v>290</v>
      </c>
      <c r="FK22" s="514"/>
      <c r="FL22" s="114"/>
      <c r="FM22" s="157">
        <v>52.289669861554849</v>
      </c>
      <c r="FN22" s="145">
        <f t="shared" ref="FN22:FN59" si="15">EX22/1000</f>
        <v>2.6186666666666667E-2</v>
      </c>
      <c r="FO22" s="114"/>
      <c r="FP22" s="157">
        <v>52.289669861554849</v>
      </c>
      <c r="FQ22" s="145">
        <v>2.6186666666666667E-2</v>
      </c>
      <c r="FR22" s="147">
        <f t="shared" ref="FR22:FR32" si="16">DT22/EX22</f>
        <v>11.074338085539715</v>
      </c>
      <c r="FS22" s="114"/>
      <c r="FT22" s="114"/>
      <c r="FU22" s="114"/>
      <c r="FV22" s="114"/>
      <c r="FW22" s="114"/>
      <c r="FX22" s="55"/>
      <c r="FY22" s="152"/>
      <c r="FZ22" s="213"/>
      <c r="GA22" s="991">
        <v>3.74</v>
      </c>
      <c r="GB22" s="215"/>
      <c r="GC22" s="156"/>
      <c r="GD22" s="156"/>
      <c r="GE22" s="156"/>
      <c r="GF22" s="156"/>
      <c r="GG22" s="156"/>
      <c r="GH22" s="156"/>
      <c r="GI22" s="156"/>
      <c r="GJ22" s="156"/>
      <c r="GK22" s="156"/>
      <c r="GL22" s="156"/>
      <c r="GM22" s="156"/>
      <c r="GN22" s="156"/>
      <c r="GO22" s="156"/>
      <c r="GP22" s="156"/>
      <c r="GQ22" s="156"/>
      <c r="GR22" s="156"/>
      <c r="GS22" s="156"/>
      <c r="GT22" s="156"/>
      <c r="GU22" s="156"/>
      <c r="GV22" s="156"/>
      <c r="GW22" s="156"/>
      <c r="GX22" s="156"/>
      <c r="GY22" s="156"/>
      <c r="GZ22" s="156"/>
      <c r="HA22" s="156"/>
      <c r="HB22" s="156"/>
      <c r="HC22" s="156"/>
      <c r="HD22" s="156"/>
      <c r="HE22" s="156"/>
      <c r="HF22" s="156"/>
      <c r="HG22" s="156"/>
      <c r="HH22" s="156"/>
      <c r="HI22" s="156"/>
      <c r="HJ22" s="156"/>
      <c r="HK22" s="156"/>
      <c r="HL22" s="156"/>
      <c r="HM22" s="156"/>
      <c r="HN22" s="156"/>
      <c r="HO22" s="156"/>
      <c r="HP22" s="156"/>
      <c r="HQ22" s="156"/>
      <c r="HR22" s="156"/>
      <c r="HS22" s="156"/>
      <c r="HT22" s="156"/>
      <c r="HU22" s="156"/>
      <c r="HV22" s="156"/>
      <c r="HW22" s="156"/>
    </row>
    <row r="23" spans="1:231" x14ac:dyDescent="0.3">
      <c r="A23" s="7">
        <v>72</v>
      </c>
      <c r="B23" s="7">
        <f>COUNTIFS($D$3:D23,D23,$F$3:F23,F23)</f>
        <v>1</v>
      </c>
      <c r="C23" s="14">
        <v>8335</v>
      </c>
      <c r="D23" s="328" t="s">
        <v>1404</v>
      </c>
      <c r="E23" s="17" t="s">
        <v>725</v>
      </c>
      <c r="F23" s="17">
        <v>6201190457</v>
      </c>
      <c r="G23" s="11">
        <v>56</v>
      </c>
      <c r="H23" s="17" t="s">
        <v>1405</v>
      </c>
      <c r="I23" s="379" t="s">
        <v>1406</v>
      </c>
      <c r="J23" s="380" t="s">
        <v>35</v>
      </c>
      <c r="K23" s="55" t="s">
        <v>36</v>
      </c>
      <c r="L23" s="11">
        <v>7</v>
      </c>
      <c r="M23" s="17" t="s">
        <v>493</v>
      </c>
      <c r="N23" s="17" t="s">
        <v>38</v>
      </c>
      <c r="O23" s="17"/>
      <c r="P23" s="381" t="s">
        <v>937</v>
      </c>
      <c r="Q23" s="381"/>
      <c r="R23" s="381"/>
      <c r="S23" s="454" t="s">
        <v>122</v>
      </c>
      <c r="T23" s="453" t="s">
        <v>123</v>
      </c>
      <c r="U23" s="601" t="s">
        <v>124</v>
      </c>
      <c r="V23" s="454" t="s">
        <v>125</v>
      </c>
      <c r="W23" s="653" t="s">
        <v>126</v>
      </c>
      <c r="X23" s="454" t="s">
        <v>124</v>
      </c>
      <c r="Y23" s="454" t="s">
        <v>124</v>
      </c>
      <c r="Z23" s="603"/>
      <c r="AA23" s="604"/>
      <c r="AB23" s="275"/>
      <c r="AC23" s="275"/>
      <c r="AD23" s="275"/>
      <c r="AE23" s="275"/>
      <c r="AF23" s="275"/>
      <c r="AG23" s="504" t="s">
        <v>444</v>
      </c>
      <c r="AH23" s="557"/>
      <c r="AI23" s="7"/>
      <c r="AJ23" s="7"/>
      <c r="AK23" s="37"/>
      <c r="AL23" s="7"/>
      <c r="AM23" s="7"/>
      <c r="AN23" s="7"/>
      <c r="AO23" s="934">
        <v>67.8</v>
      </c>
      <c r="AP23" s="39">
        <v>25.3</v>
      </c>
      <c r="AQ23" s="40">
        <v>3.47</v>
      </c>
      <c r="AR23" s="41">
        <f t="shared" si="0"/>
        <v>96.57</v>
      </c>
      <c r="AS23" s="42">
        <f t="shared" si="1"/>
        <v>2.6798418972332012</v>
      </c>
      <c r="AT23" s="43">
        <f t="shared" si="2"/>
        <v>9.2990513833992079</v>
      </c>
      <c r="AU23" s="44">
        <f t="shared" si="3"/>
        <v>2.3566214807090717</v>
      </c>
      <c r="AV23" s="45">
        <v>63.982860000000002</v>
      </c>
      <c r="AW23" s="45">
        <f t="shared" si="4"/>
        <v>94.37</v>
      </c>
      <c r="AX23" s="46">
        <v>0.42713999999999996</v>
      </c>
      <c r="AY23" s="45">
        <v>0.63</v>
      </c>
      <c r="AZ23" s="9" t="s">
        <v>121</v>
      </c>
      <c r="BA23" s="235">
        <v>4.91</v>
      </c>
      <c r="BB23" s="192">
        <v>0.06</v>
      </c>
      <c r="BC23" s="193">
        <v>2.1799999999999997</v>
      </c>
      <c r="BD23" s="193"/>
      <c r="BE23" s="7"/>
      <c r="BF23" s="7"/>
      <c r="BG23" s="7"/>
      <c r="BH23" s="7"/>
      <c r="BI23" s="48"/>
      <c r="BJ23" s="7">
        <v>32.200000000000003</v>
      </c>
      <c r="BK23" s="7">
        <v>66.7</v>
      </c>
      <c r="BL23" s="78">
        <v>0.48275862068965519</v>
      </c>
      <c r="BM23" s="79">
        <v>0.33</v>
      </c>
      <c r="BN23" s="80">
        <f t="shared" si="14"/>
        <v>0.48672566371681419</v>
      </c>
      <c r="BO23" s="9" t="s">
        <v>121</v>
      </c>
      <c r="BP23" s="45">
        <v>0.16</v>
      </c>
      <c r="BQ23" s="194">
        <v>0.42</v>
      </c>
      <c r="BR23" s="81"/>
      <c r="BS23" s="80">
        <f t="shared" si="7"/>
        <v>10.309999999999999</v>
      </c>
      <c r="BT23" s="84">
        <v>82.5</v>
      </c>
      <c r="BU23" s="305">
        <v>51934</v>
      </c>
      <c r="BV23" s="84">
        <v>17.5</v>
      </c>
      <c r="BW23" s="564">
        <v>18.46</v>
      </c>
      <c r="BX23" s="84">
        <v>5.72</v>
      </c>
      <c r="BY23" s="84">
        <v>1.31</v>
      </c>
      <c r="BZ23" s="84">
        <v>4.59</v>
      </c>
      <c r="CA23" s="84">
        <v>1.05</v>
      </c>
      <c r="CB23" s="84">
        <v>70.5</v>
      </c>
      <c r="CC23" s="84">
        <v>16.100000000000001</v>
      </c>
      <c r="CD23" s="84">
        <v>1.97</v>
      </c>
      <c r="CE23" s="7"/>
      <c r="CF23" s="7"/>
      <c r="CG23" s="7"/>
      <c r="CH23" s="7"/>
      <c r="CI23" s="7"/>
      <c r="CJ23" s="7"/>
      <c r="CK23" s="7"/>
      <c r="CL23" s="45">
        <f t="shared" si="6"/>
        <v>1.2461873638344227</v>
      </c>
      <c r="CM23" s="7"/>
      <c r="CN23" s="7"/>
      <c r="CO23" s="605">
        <v>16.399999999999999</v>
      </c>
      <c r="CP23" s="606">
        <v>9.98</v>
      </c>
      <c r="CQ23" s="606">
        <v>1.64</v>
      </c>
      <c r="CR23" s="606">
        <v>6.16</v>
      </c>
      <c r="CS23" s="606">
        <v>1.01</v>
      </c>
      <c r="CT23" s="606">
        <v>65</v>
      </c>
      <c r="CU23" s="606">
        <v>10.7</v>
      </c>
      <c r="CV23" s="606">
        <v>1.31</v>
      </c>
      <c r="CW23" s="512"/>
      <c r="CX23" s="7"/>
      <c r="CY23" s="121"/>
      <c r="CZ23" s="121">
        <v>3</v>
      </c>
      <c r="DA23" s="9" t="s">
        <v>884</v>
      </c>
      <c r="DB23" s="9" t="s">
        <v>295</v>
      </c>
      <c r="DC23" s="35"/>
      <c r="DD23" s="35"/>
      <c r="DE23" s="11"/>
      <c r="DF23" s="11"/>
      <c r="DG23" s="11"/>
      <c r="DH23" s="11"/>
      <c r="DI23" s="243" t="s">
        <v>297</v>
      </c>
      <c r="DJ23" s="287" t="s">
        <v>444</v>
      </c>
      <c r="DK23" s="245">
        <v>2</v>
      </c>
      <c r="DL23" s="7"/>
      <c r="DM23" s="7"/>
      <c r="DN23" s="7"/>
      <c r="DO23" s="7"/>
      <c r="DP23" s="7"/>
      <c r="DQ23" s="7"/>
      <c r="DR23" s="11" t="s">
        <v>38</v>
      </c>
      <c r="DS23" s="11" t="s">
        <v>38</v>
      </c>
      <c r="DT23" s="11">
        <v>266</v>
      </c>
      <c r="DU23" s="11">
        <v>15.4</v>
      </c>
      <c r="DV23" s="11">
        <v>84.6</v>
      </c>
      <c r="DW23" s="11" t="s">
        <v>38</v>
      </c>
      <c r="DX23" s="11" t="s">
        <v>38</v>
      </c>
      <c r="DY23" s="11" t="s">
        <v>38</v>
      </c>
      <c r="DZ23" s="11" t="s">
        <v>38</v>
      </c>
      <c r="EA23" s="11">
        <v>0</v>
      </c>
      <c r="EB23" s="7"/>
      <c r="EC23" s="7"/>
      <c r="ED23" s="125" t="s">
        <v>493</v>
      </c>
      <c r="EE23" s="125">
        <v>7</v>
      </c>
      <c r="EF23" s="7"/>
      <c r="EG23" s="9">
        <v>2</v>
      </c>
      <c r="EH23" s="9">
        <v>0</v>
      </c>
      <c r="EI23" s="9" t="s">
        <v>121</v>
      </c>
      <c r="EJ23" s="9" t="s">
        <v>121</v>
      </c>
      <c r="EK23" s="9" t="s">
        <v>121</v>
      </c>
      <c r="EL23" s="9">
        <v>0</v>
      </c>
      <c r="EM23" s="9" t="s">
        <v>38</v>
      </c>
      <c r="EN23" s="9">
        <v>1</v>
      </c>
      <c r="EO23" s="9">
        <v>1</v>
      </c>
      <c r="EP23" s="565" t="s">
        <v>38</v>
      </c>
      <c r="EQ23" s="9"/>
      <c r="ER23" s="608">
        <v>8335</v>
      </c>
      <c r="ES23" s="476">
        <v>75</v>
      </c>
      <c r="ET23" s="604">
        <v>3153</v>
      </c>
      <c r="EU23" s="604">
        <v>2</v>
      </c>
      <c r="EV23" s="494">
        <v>84.08</v>
      </c>
      <c r="EW23" s="607">
        <v>2688</v>
      </c>
      <c r="EX23" s="496">
        <v>71.680000000000007</v>
      </c>
      <c r="EY23" s="489">
        <v>501.76000000000005</v>
      </c>
      <c r="EZ23" s="598"/>
      <c r="FA23" s="55"/>
      <c r="FB23" s="55"/>
      <c r="FC23" s="55"/>
      <c r="FD23" s="608"/>
      <c r="FE23" s="609"/>
      <c r="FF23" s="609"/>
      <c r="FG23" s="610"/>
      <c r="FH23" s="611">
        <v>3.7109374999999996</v>
      </c>
      <c r="FI23" s="612"/>
      <c r="FJ23" s="616">
        <v>266</v>
      </c>
      <c r="FK23" s="514"/>
      <c r="FL23" s="114"/>
      <c r="FM23" s="157">
        <v>85.252140818268316</v>
      </c>
      <c r="FN23" s="145">
        <f t="shared" si="15"/>
        <v>7.1680000000000008E-2</v>
      </c>
      <c r="FO23" s="114"/>
      <c r="FP23" s="157">
        <v>85.252140818268316</v>
      </c>
      <c r="FQ23" s="145">
        <v>7.1680000000000008E-2</v>
      </c>
      <c r="FR23" s="147">
        <f t="shared" si="16"/>
        <v>3.7109374999999996</v>
      </c>
      <c r="FS23" s="114"/>
      <c r="FT23" s="114"/>
      <c r="FU23" s="114"/>
      <c r="FV23" s="114"/>
      <c r="FW23" s="114"/>
      <c r="FX23" s="55"/>
      <c r="FY23" s="152"/>
      <c r="FZ23" s="213"/>
      <c r="GA23" s="214">
        <v>0.98962899219648026</v>
      </c>
      <c r="GB23" s="215"/>
      <c r="GC23" s="156"/>
      <c r="GD23" s="156"/>
      <c r="GE23" s="156"/>
      <c r="GF23" s="156"/>
      <c r="GG23" s="156"/>
      <c r="GH23" s="156"/>
      <c r="GI23" s="156"/>
      <c r="GJ23" s="156"/>
      <c r="GK23" s="156"/>
      <c r="GL23" s="156"/>
      <c r="GM23" s="156"/>
      <c r="GN23" s="156"/>
      <c r="GO23" s="156"/>
      <c r="GP23" s="156"/>
      <c r="GQ23" s="156"/>
      <c r="GR23" s="156"/>
      <c r="GS23" s="156"/>
      <c r="GT23" s="156"/>
      <c r="GU23" s="156"/>
      <c r="GV23" s="156"/>
      <c r="GW23" s="156"/>
      <c r="GX23" s="156"/>
      <c r="GY23" s="156"/>
      <c r="GZ23" s="156"/>
      <c r="HA23" s="156"/>
      <c r="HB23" s="156"/>
      <c r="HC23" s="156"/>
      <c r="HD23" s="156"/>
      <c r="HE23" s="156"/>
      <c r="HF23" s="156"/>
      <c r="HG23" s="156"/>
      <c r="HH23" s="156"/>
      <c r="HI23" s="156"/>
      <c r="HJ23" s="156"/>
      <c r="HK23" s="156"/>
      <c r="HL23" s="156"/>
      <c r="HM23" s="156"/>
      <c r="HN23" s="156"/>
      <c r="HO23" s="156"/>
      <c r="HP23" s="156"/>
      <c r="HQ23" s="156"/>
      <c r="HR23" s="156"/>
      <c r="HS23" s="156"/>
      <c r="HT23" s="156"/>
      <c r="HU23" s="156"/>
      <c r="HV23" s="156"/>
      <c r="HW23" s="156"/>
    </row>
    <row r="24" spans="1:231" x14ac:dyDescent="0.3">
      <c r="A24" s="7">
        <v>76</v>
      </c>
      <c r="B24" s="7">
        <f>COUNTIFS($D$3:D24,D24,$F$3:F24,F24)</f>
        <v>1</v>
      </c>
      <c r="C24" s="14">
        <v>8359</v>
      </c>
      <c r="D24" s="328" t="s">
        <v>826</v>
      </c>
      <c r="E24" s="17" t="s">
        <v>784</v>
      </c>
      <c r="F24" s="17">
        <v>355213409</v>
      </c>
      <c r="G24" s="11">
        <v>83</v>
      </c>
      <c r="H24" s="17" t="s">
        <v>827</v>
      </c>
      <c r="I24" s="379" t="s">
        <v>511</v>
      </c>
      <c r="J24" s="380" t="s">
        <v>35</v>
      </c>
      <c r="K24" s="55" t="s">
        <v>36</v>
      </c>
      <c r="L24" s="11">
        <v>9</v>
      </c>
      <c r="M24" s="17">
        <v>3</v>
      </c>
      <c r="N24" s="17" t="s">
        <v>475</v>
      </c>
      <c r="O24" s="17"/>
      <c r="P24" s="381"/>
      <c r="Q24" s="381"/>
      <c r="R24" s="381"/>
      <c r="S24" s="454" t="s">
        <v>122</v>
      </c>
      <c r="T24" s="453" t="s">
        <v>123</v>
      </c>
      <c r="U24" s="601" t="s">
        <v>124</v>
      </c>
      <c r="V24" s="454" t="s">
        <v>125</v>
      </c>
      <c r="W24" s="653" t="s">
        <v>126</v>
      </c>
      <c r="X24" s="454" t="s">
        <v>124</v>
      </c>
      <c r="Y24" s="454" t="s">
        <v>124</v>
      </c>
      <c r="Z24" s="603"/>
      <c r="AA24" s="604"/>
      <c r="AB24" s="275"/>
      <c r="AC24" s="275"/>
      <c r="AD24" s="275"/>
      <c r="AE24" s="275"/>
      <c r="AF24" s="275"/>
      <c r="AG24" s="504" t="s">
        <v>444</v>
      </c>
      <c r="AH24" s="557"/>
      <c r="AI24" s="7"/>
      <c r="AJ24" s="7"/>
      <c r="AK24" s="37"/>
      <c r="AL24" s="7"/>
      <c r="AM24" s="7"/>
      <c r="AN24" s="7"/>
      <c r="AO24" s="934">
        <v>72.2</v>
      </c>
      <c r="AP24" s="39">
        <v>21.3</v>
      </c>
      <c r="AQ24" s="40">
        <v>2.5299999999999998</v>
      </c>
      <c r="AR24" s="41">
        <f t="shared" si="0"/>
        <v>96.03</v>
      </c>
      <c r="AS24" s="42">
        <f t="shared" si="1"/>
        <v>3.3896713615023475</v>
      </c>
      <c r="AT24" s="43">
        <f t="shared" si="2"/>
        <v>8.5758685446009384</v>
      </c>
      <c r="AU24" s="44">
        <f t="shared" si="3"/>
        <v>3.029794376835921</v>
      </c>
      <c r="AV24" s="45">
        <v>67.283180000000002</v>
      </c>
      <c r="AW24" s="45">
        <f t="shared" si="4"/>
        <v>93.19</v>
      </c>
      <c r="AX24" s="46">
        <v>1.3068200000000001</v>
      </c>
      <c r="AY24" s="45">
        <v>1.81</v>
      </c>
      <c r="AZ24" s="9" t="s">
        <v>121</v>
      </c>
      <c r="BA24" s="235">
        <v>5.55</v>
      </c>
      <c r="BB24" s="192">
        <v>6.0999999999999999E-2</v>
      </c>
      <c r="BC24" s="193">
        <v>2.580000000000001</v>
      </c>
      <c r="BD24" s="193"/>
      <c r="BE24" s="7"/>
      <c r="BF24" s="7"/>
      <c r="BG24" s="7"/>
      <c r="BH24" s="7"/>
      <c r="BI24" s="48"/>
      <c r="BJ24" s="7">
        <v>38.700000000000003</v>
      </c>
      <c r="BK24" s="7">
        <v>60.3</v>
      </c>
      <c r="BL24" s="195">
        <v>0.64179104477611948</v>
      </c>
      <c r="BM24" s="79">
        <v>1.76</v>
      </c>
      <c r="BN24" s="80">
        <f t="shared" si="14"/>
        <v>2.4376731301939056</v>
      </c>
      <c r="BO24" s="9" t="s">
        <v>121</v>
      </c>
      <c r="BP24" s="45">
        <v>7.87</v>
      </c>
      <c r="BQ24" s="194">
        <v>5.86</v>
      </c>
      <c r="BR24" s="81"/>
      <c r="BS24" s="80">
        <f t="shared" si="7"/>
        <v>31.8</v>
      </c>
      <c r="BT24" s="84">
        <v>83.8</v>
      </c>
      <c r="BU24" s="305">
        <v>38122</v>
      </c>
      <c r="BV24" s="84">
        <v>16.200000000000003</v>
      </c>
      <c r="BW24" s="564">
        <v>18.869999999999997</v>
      </c>
      <c r="BX24" s="84">
        <v>16</v>
      </c>
      <c r="BY24" s="84">
        <v>3.66</v>
      </c>
      <c r="BZ24" s="84">
        <v>15.8</v>
      </c>
      <c r="CA24" s="84">
        <v>3.61</v>
      </c>
      <c r="CB24" s="84">
        <v>50.6</v>
      </c>
      <c r="CC24" s="84">
        <v>11.6</v>
      </c>
      <c r="CD24" s="84">
        <v>2.46</v>
      </c>
      <c r="CE24" s="7"/>
      <c r="CF24" s="7"/>
      <c r="CG24" s="7"/>
      <c r="CH24" s="7"/>
      <c r="CI24" s="7"/>
      <c r="CJ24" s="7"/>
      <c r="CK24" s="7"/>
      <c r="CL24" s="45">
        <f t="shared" si="6"/>
        <v>1.0126582278481011</v>
      </c>
      <c r="CM24" s="7"/>
      <c r="CN24" s="7"/>
      <c r="CO24" s="605">
        <v>21.2</v>
      </c>
      <c r="CP24" s="606">
        <v>29.2</v>
      </c>
      <c r="CQ24" s="606">
        <v>6.18</v>
      </c>
      <c r="CR24" s="606">
        <v>6.78</v>
      </c>
      <c r="CS24" s="606">
        <v>1.44</v>
      </c>
      <c r="CT24" s="606">
        <v>51.6</v>
      </c>
      <c r="CU24" s="606">
        <v>10.9</v>
      </c>
      <c r="CV24" s="606">
        <v>0.36</v>
      </c>
      <c r="CW24" s="36"/>
      <c r="CX24" s="7"/>
      <c r="CY24" s="121" t="s">
        <v>510</v>
      </c>
      <c r="CZ24" s="121">
        <v>3</v>
      </c>
      <c r="DA24" s="9" t="s">
        <v>18</v>
      </c>
      <c r="DB24" s="49" t="s">
        <v>18</v>
      </c>
      <c r="DC24" s="35"/>
      <c r="DD24" s="35"/>
      <c r="DE24" s="11"/>
      <c r="DF24" s="11"/>
      <c r="DG24" s="11"/>
      <c r="DH24" s="11"/>
      <c r="DI24" s="202" t="s">
        <v>294</v>
      </c>
      <c r="DJ24" s="287" t="s">
        <v>444</v>
      </c>
      <c r="DK24" s="245">
        <v>2</v>
      </c>
      <c r="DL24" s="7"/>
      <c r="DM24" s="7"/>
      <c r="DN24" s="7"/>
      <c r="DO24" s="7"/>
      <c r="DP24" s="7"/>
      <c r="DQ24" s="7"/>
      <c r="DR24" s="11" t="s">
        <v>38</v>
      </c>
      <c r="DS24" s="11" t="s">
        <v>38</v>
      </c>
      <c r="DT24" s="11">
        <v>478</v>
      </c>
      <c r="DU24" s="11">
        <v>3.1</v>
      </c>
      <c r="DV24" s="11">
        <v>96.9</v>
      </c>
      <c r="DW24" s="11" t="s">
        <v>38</v>
      </c>
      <c r="DX24" s="11" t="s">
        <v>38</v>
      </c>
      <c r="DY24" s="11" t="s">
        <v>38</v>
      </c>
      <c r="DZ24" s="11" t="s">
        <v>38</v>
      </c>
      <c r="EA24" s="11">
        <v>0</v>
      </c>
      <c r="EB24" s="7"/>
      <c r="EC24" s="7"/>
      <c r="ED24" s="125">
        <v>3</v>
      </c>
      <c r="EE24" s="125">
        <v>9</v>
      </c>
      <c r="EF24" s="7"/>
      <c r="EG24" s="9">
        <v>2</v>
      </c>
      <c r="EH24" s="9">
        <v>0</v>
      </c>
      <c r="EI24" s="9">
        <v>154</v>
      </c>
      <c r="EJ24" s="9">
        <v>58</v>
      </c>
      <c r="EK24" s="84">
        <f>EJ24/(EI24*EI24*0.01*0.01)</f>
        <v>24.456063417102378</v>
      </c>
      <c r="EL24" s="9">
        <v>2</v>
      </c>
      <c r="EM24" s="9" t="s">
        <v>38</v>
      </c>
      <c r="EN24" s="9">
        <v>2</v>
      </c>
      <c r="EO24" s="9">
        <v>1</v>
      </c>
      <c r="EP24" s="565" t="s">
        <v>38</v>
      </c>
      <c r="EQ24" s="9"/>
      <c r="ER24" s="328">
        <v>8359</v>
      </c>
      <c r="ES24" s="476">
        <v>75</v>
      </c>
      <c r="ET24" s="604">
        <v>5725</v>
      </c>
      <c r="EU24" s="604">
        <v>2</v>
      </c>
      <c r="EV24" s="494">
        <v>152.66666666666666</v>
      </c>
      <c r="EW24" s="607">
        <v>4880</v>
      </c>
      <c r="EX24" s="496">
        <v>130.13333333333333</v>
      </c>
      <c r="EY24" s="489">
        <v>1171.1999999999998</v>
      </c>
      <c r="EZ24" s="598"/>
      <c r="FA24" s="55"/>
      <c r="FB24" s="55"/>
      <c r="FC24" s="55"/>
      <c r="FD24" s="608"/>
      <c r="FE24" s="609"/>
      <c r="FF24" s="609"/>
      <c r="FG24" s="610"/>
      <c r="FH24" s="611">
        <v>3.6731557377049184</v>
      </c>
      <c r="FI24" s="612"/>
      <c r="FJ24" s="616">
        <v>478</v>
      </c>
      <c r="FK24" s="514"/>
      <c r="FL24" s="114"/>
      <c r="FM24" s="157">
        <v>85.24017467248909</v>
      </c>
      <c r="FN24" s="145">
        <f t="shared" si="15"/>
        <v>0.13013333333333332</v>
      </c>
      <c r="FO24" s="114"/>
      <c r="FP24" s="157">
        <v>85.24017467248909</v>
      </c>
      <c r="FQ24" s="145">
        <v>0.13013333333333332</v>
      </c>
      <c r="FR24" s="147">
        <f t="shared" si="16"/>
        <v>3.6731557377049184</v>
      </c>
      <c r="FS24" s="114"/>
      <c r="FT24" s="114"/>
      <c r="FU24" s="114"/>
      <c r="FV24" s="114"/>
      <c r="FW24" s="114"/>
      <c r="FX24" s="55"/>
      <c r="FY24" s="152"/>
      <c r="FZ24" s="213"/>
      <c r="GA24" s="626">
        <v>1.1201287709824801</v>
      </c>
      <c r="GB24" s="215"/>
      <c r="GC24" s="156"/>
      <c r="GD24" s="156"/>
      <c r="GE24" s="156"/>
      <c r="GF24" s="156"/>
      <c r="GG24" s="156"/>
      <c r="GH24" s="156"/>
      <c r="GI24" s="156"/>
      <c r="GJ24" s="156"/>
      <c r="GK24" s="156"/>
      <c r="GL24" s="156"/>
      <c r="GM24" s="156"/>
      <c r="GN24" s="156"/>
      <c r="GO24" s="156"/>
      <c r="GP24" s="156"/>
      <c r="GQ24" s="156"/>
      <c r="GR24" s="156"/>
      <c r="GS24" s="156"/>
      <c r="GT24" s="156"/>
      <c r="GU24" s="156"/>
      <c r="GV24" s="156"/>
      <c r="GW24" s="156"/>
      <c r="GX24" s="156"/>
      <c r="GY24" s="156"/>
      <c r="GZ24" s="156"/>
      <c r="HA24" s="156"/>
      <c r="HB24" s="156"/>
      <c r="HC24" s="156"/>
      <c r="HD24" s="156"/>
      <c r="HE24" s="156"/>
      <c r="HF24" s="156"/>
      <c r="HG24" s="156"/>
      <c r="HH24" s="156"/>
      <c r="HI24" s="156"/>
      <c r="HJ24" s="156"/>
      <c r="HK24" s="156"/>
      <c r="HL24" s="156"/>
      <c r="HM24" s="156"/>
      <c r="HN24" s="156"/>
      <c r="HO24" s="156"/>
      <c r="HP24" s="156"/>
      <c r="HQ24" s="156"/>
      <c r="HR24" s="156"/>
      <c r="HS24" s="156"/>
      <c r="HT24" s="156"/>
      <c r="HU24" s="156"/>
      <c r="HV24" s="156"/>
      <c r="HW24" s="156"/>
    </row>
    <row r="25" spans="1:231" x14ac:dyDescent="0.3">
      <c r="A25" s="7">
        <v>139</v>
      </c>
      <c r="B25" s="7">
        <f>COUNTIFS($D$3:D25,D25,$F$3:F25,F25)</f>
        <v>1</v>
      </c>
      <c r="C25" s="14">
        <v>8794</v>
      </c>
      <c r="D25" s="328" t="s">
        <v>1390</v>
      </c>
      <c r="E25" s="17" t="s">
        <v>512</v>
      </c>
      <c r="F25" s="17">
        <v>430517417</v>
      </c>
      <c r="G25" s="11">
        <v>75</v>
      </c>
      <c r="H25" s="17" t="s">
        <v>954</v>
      </c>
      <c r="I25" s="379" t="s">
        <v>1233</v>
      </c>
      <c r="J25" s="380" t="s">
        <v>35</v>
      </c>
      <c r="K25" s="55" t="s">
        <v>36</v>
      </c>
      <c r="L25" s="11">
        <v>7</v>
      </c>
      <c r="M25" s="17" t="s">
        <v>618</v>
      </c>
      <c r="N25" s="17" t="s">
        <v>38</v>
      </c>
      <c r="O25" s="11"/>
      <c r="P25" s="17" t="s">
        <v>600</v>
      </c>
      <c r="Q25" s="11"/>
      <c r="R25" s="11"/>
      <c r="S25" s="770" t="s">
        <v>122</v>
      </c>
      <c r="T25" s="453" t="s">
        <v>123</v>
      </c>
      <c r="U25" s="601" t="s">
        <v>124</v>
      </c>
      <c r="V25" s="602" t="s">
        <v>125</v>
      </c>
      <c r="W25" s="454" t="s">
        <v>126</v>
      </c>
      <c r="X25" s="454" t="s">
        <v>124</v>
      </c>
      <c r="Y25" s="454" t="s">
        <v>124</v>
      </c>
      <c r="Z25" s="863" t="s">
        <v>124</v>
      </c>
      <c r="AA25" s="476" t="s">
        <v>124</v>
      </c>
      <c r="AB25" s="11"/>
      <c r="AC25" s="163"/>
      <c r="AD25" s="864"/>
      <c r="AE25" s="17" t="s">
        <v>124</v>
      </c>
      <c r="AF25" s="11"/>
      <c r="AG25" s="504" t="s">
        <v>128</v>
      </c>
      <c r="AH25" s="554"/>
      <c r="AI25" s="7"/>
      <c r="AJ25" s="7"/>
      <c r="AK25" s="189">
        <v>3.05</v>
      </c>
      <c r="AL25" s="7"/>
      <c r="AM25" s="7"/>
      <c r="AN25" s="7"/>
      <c r="AO25" s="934">
        <v>69.400000000000006</v>
      </c>
      <c r="AP25" s="39">
        <v>21.1</v>
      </c>
      <c r="AQ25" s="40">
        <v>6.73</v>
      </c>
      <c r="AR25" s="41">
        <f t="shared" si="0"/>
        <v>97.23</v>
      </c>
      <c r="AS25" s="42">
        <f t="shared" si="1"/>
        <v>3.2890995260663507</v>
      </c>
      <c r="AT25" s="43">
        <f t="shared" si="2"/>
        <v>22.135639810426543</v>
      </c>
      <c r="AU25" s="44">
        <f t="shared" si="3"/>
        <v>2.4937118217750629</v>
      </c>
      <c r="AV25" s="45">
        <v>63.639800000000008</v>
      </c>
      <c r="AW25" s="45">
        <f t="shared" si="4"/>
        <v>91.7</v>
      </c>
      <c r="AX25" s="46">
        <v>2.2902</v>
      </c>
      <c r="AY25" s="45">
        <v>3.3</v>
      </c>
      <c r="AZ25" s="9" t="s">
        <v>121</v>
      </c>
      <c r="BA25" s="47">
        <v>12.9</v>
      </c>
      <c r="BB25" s="187">
        <v>0.26</v>
      </c>
      <c r="BC25" s="317"/>
      <c r="BD25" s="317"/>
      <c r="BE25" s="7"/>
      <c r="BF25" s="7"/>
      <c r="BG25" s="7"/>
      <c r="BH25" s="7"/>
      <c r="BI25" s="48"/>
      <c r="BJ25" s="7">
        <v>42.5</v>
      </c>
      <c r="BK25" s="7">
        <v>56.3</v>
      </c>
      <c r="BL25" s="195">
        <v>0.75488454706927177</v>
      </c>
      <c r="BM25" s="79">
        <v>0.5</v>
      </c>
      <c r="BN25" s="80">
        <f t="shared" si="14"/>
        <v>0.72046109510086453</v>
      </c>
      <c r="BO25" s="9" t="s">
        <v>121</v>
      </c>
      <c r="BP25" s="7">
        <v>9.6999999999999993</v>
      </c>
      <c r="BQ25" s="48">
        <v>13.8</v>
      </c>
      <c r="BR25" s="81"/>
      <c r="BS25" s="80">
        <f t="shared" si="7"/>
        <v>13.530000000000001</v>
      </c>
      <c r="BT25" s="84">
        <v>90.2</v>
      </c>
      <c r="BU25" s="305">
        <v>40679</v>
      </c>
      <c r="BV25" s="84">
        <v>9.7999999999999972</v>
      </c>
      <c r="BW25" s="561">
        <v>18.75</v>
      </c>
      <c r="BX25" s="84">
        <v>4.46</v>
      </c>
      <c r="BY25" s="84">
        <v>0.94</v>
      </c>
      <c r="BZ25" s="84">
        <v>9.07</v>
      </c>
      <c r="CA25" s="84">
        <v>1.91</v>
      </c>
      <c r="CB25" s="84">
        <v>75.5</v>
      </c>
      <c r="CC25" s="84">
        <v>15.9</v>
      </c>
      <c r="CD25" s="84">
        <v>1.97</v>
      </c>
      <c r="CE25" s="7"/>
      <c r="CF25" s="7"/>
      <c r="CG25" s="7"/>
      <c r="CH25" s="7"/>
      <c r="CI25" s="7"/>
      <c r="CJ25" s="7"/>
      <c r="CK25" s="7"/>
      <c r="CL25" s="45">
        <f t="shared" si="6"/>
        <v>0.49173098125689085</v>
      </c>
      <c r="CM25" s="7"/>
      <c r="CN25" s="7"/>
      <c r="CO25" s="605"/>
      <c r="CP25" s="606"/>
      <c r="CQ25" s="606"/>
      <c r="CR25" s="606"/>
      <c r="CS25" s="606"/>
      <c r="CT25" s="606"/>
      <c r="CU25" s="606"/>
      <c r="CV25" s="606"/>
      <c r="CW25" s="36"/>
      <c r="CX25" s="7"/>
      <c r="CY25" s="121"/>
      <c r="CZ25" s="121">
        <v>3</v>
      </c>
      <c r="DA25" s="49" t="s">
        <v>295</v>
      </c>
      <c r="DB25" s="111" t="s">
        <v>295</v>
      </c>
      <c r="DC25" s="35"/>
      <c r="DD25" s="35"/>
      <c r="DE25" s="11"/>
      <c r="DF25" s="11"/>
      <c r="DG25" s="11"/>
      <c r="DH25" s="11"/>
      <c r="DI25" s="243" t="s">
        <v>297</v>
      </c>
      <c r="DJ25" s="287" t="s">
        <v>128</v>
      </c>
      <c r="DK25" s="245">
        <v>2</v>
      </c>
      <c r="DL25" s="7"/>
      <c r="DM25" s="7"/>
      <c r="DN25" s="7"/>
      <c r="DO25" s="7"/>
      <c r="DP25" s="7"/>
      <c r="DQ25" s="7"/>
      <c r="DR25" s="11" t="s">
        <v>38</v>
      </c>
      <c r="DS25" s="11" t="s">
        <v>38</v>
      </c>
      <c r="DT25" s="11">
        <v>387</v>
      </c>
      <c r="DU25" s="11">
        <v>7</v>
      </c>
      <c r="DV25" s="11">
        <v>93</v>
      </c>
      <c r="DW25" s="11" t="s">
        <v>38</v>
      </c>
      <c r="DX25" s="11" t="s">
        <v>38</v>
      </c>
      <c r="DY25" s="11" t="s">
        <v>38</v>
      </c>
      <c r="DZ25" s="11" t="s">
        <v>38</v>
      </c>
      <c r="EA25" s="11">
        <v>0</v>
      </c>
      <c r="EB25" s="7"/>
      <c r="EC25" s="7"/>
      <c r="ED25" s="125" t="s">
        <v>618</v>
      </c>
      <c r="EE25" s="125">
        <v>7</v>
      </c>
      <c r="EF25" s="7"/>
      <c r="EG25" s="9">
        <v>2</v>
      </c>
      <c r="EH25" s="9">
        <v>0</v>
      </c>
      <c r="EI25" s="9" t="s">
        <v>121</v>
      </c>
      <c r="EJ25" s="9" t="s">
        <v>121</v>
      </c>
      <c r="EK25" s="9" t="s">
        <v>121</v>
      </c>
      <c r="EL25" s="9">
        <v>1</v>
      </c>
      <c r="EM25" s="9" t="s">
        <v>38</v>
      </c>
      <c r="EN25" s="9">
        <v>2</v>
      </c>
      <c r="EO25" s="9">
        <v>1</v>
      </c>
      <c r="EP25" s="565" t="s">
        <v>38</v>
      </c>
      <c r="EQ25" s="9"/>
      <c r="ER25" s="328">
        <v>8794</v>
      </c>
      <c r="ES25" s="476">
        <v>75</v>
      </c>
      <c r="ET25" s="476">
        <v>47542</v>
      </c>
      <c r="EU25" s="476">
        <v>2</v>
      </c>
      <c r="EV25" s="494">
        <v>1267.7866666666666</v>
      </c>
      <c r="EW25" s="495">
        <v>7734</v>
      </c>
      <c r="EX25" s="496">
        <v>206.24</v>
      </c>
      <c r="EY25" s="489">
        <v>1443.68</v>
      </c>
      <c r="EZ25" s="872">
        <v>40</v>
      </c>
      <c r="FA25" s="628">
        <v>15258</v>
      </c>
      <c r="FB25" s="628">
        <v>1000</v>
      </c>
      <c r="FC25" s="55"/>
      <c r="FD25" s="629">
        <v>381.45</v>
      </c>
      <c r="FE25" s="630">
        <v>381.45</v>
      </c>
      <c r="FF25" s="631">
        <v>3.7847162144448818</v>
      </c>
      <c r="FG25" s="610"/>
      <c r="FH25" s="615"/>
      <c r="FI25" s="612"/>
      <c r="FJ25" s="616"/>
      <c r="FK25" s="514"/>
      <c r="FL25" s="114"/>
      <c r="FM25" s="157">
        <v>16.267721172857684</v>
      </c>
      <c r="FN25" s="145">
        <f t="shared" si="15"/>
        <v>0.20624000000000001</v>
      </c>
      <c r="FO25" s="114"/>
      <c r="FP25" s="157">
        <v>16.267721172857684</v>
      </c>
      <c r="FQ25" s="145">
        <v>0.20624000000000001</v>
      </c>
      <c r="FR25" s="147">
        <f t="shared" si="16"/>
        <v>1.8764546159813809</v>
      </c>
      <c r="FS25" s="114"/>
      <c r="FT25" s="114"/>
      <c r="FU25" s="114"/>
      <c r="FV25" s="114"/>
      <c r="FW25" s="114"/>
      <c r="FX25" s="55"/>
      <c r="FY25" s="152"/>
      <c r="FZ25" s="213"/>
      <c r="GA25" s="214">
        <v>0.60032446745000001</v>
      </c>
      <c r="GB25" s="215"/>
      <c r="GC25" s="156"/>
      <c r="GD25" s="156"/>
      <c r="GE25" s="156"/>
      <c r="GF25" s="156"/>
      <c r="GG25" s="156"/>
      <c r="GH25" s="156"/>
      <c r="GI25" s="156"/>
      <c r="GJ25" s="156"/>
      <c r="GK25" s="156"/>
      <c r="GL25" s="156"/>
      <c r="GM25" s="156"/>
      <c r="GN25" s="156"/>
      <c r="GO25" s="156"/>
      <c r="GP25" s="156"/>
      <c r="GQ25" s="156"/>
      <c r="GR25" s="156"/>
      <c r="GS25" s="156"/>
      <c r="GT25" s="156"/>
      <c r="GU25" s="156"/>
      <c r="GV25" s="156"/>
      <c r="GW25" s="156"/>
      <c r="GX25" s="156"/>
      <c r="GY25" s="156"/>
      <c r="GZ25" s="156"/>
      <c r="HA25" s="156"/>
      <c r="HB25" s="156"/>
      <c r="HC25" s="156"/>
      <c r="HD25" s="156"/>
      <c r="HE25" s="156"/>
      <c r="HF25" s="156"/>
      <c r="HG25" s="156"/>
      <c r="HH25" s="156"/>
      <c r="HI25" s="156"/>
      <c r="HJ25" s="156"/>
      <c r="HK25" s="156"/>
      <c r="HL25" s="156"/>
      <c r="HM25" s="156"/>
      <c r="HN25" s="156"/>
      <c r="HO25" s="156"/>
      <c r="HP25" s="156"/>
      <c r="HQ25" s="156"/>
      <c r="HR25" s="156"/>
      <c r="HS25" s="156"/>
      <c r="HT25" s="156"/>
      <c r="HU25" s="156"/>
      <c r="HV25" s="156"/>
      <c r="HW25" s="156"/>
    </row>
    <row r="26" spans="1:231" x14ac:dyDescent="0.3">
      <c r="A26" s="7">
        <v>142</v>
      </c>
      <c r="B26" s="7">
        <f>COUNTIFS($D$3:D26,D26,$F$3:F26,F26)</f>
        <v>1</v>
      </c>
      <c r="C26" s="14">
        <v>8799</v>
      </c>
      <c r="D26" s="328" t="s">
        <v>597</v>
      </c>
      <c r="E26" s="17" t="s">
        <v>598</v>
      </c>
      <c r="F26" s="17">
        <v>520621295</v>
      </c>
      <c r="G26" s="11">
        <v>66</v>
      </c>
      <c r="H26" s="17" t="s">
        <v>599</v>
      </c>
      <c r="I26" s="379" t="s">
        <v>511</v>
      </c>
      <c r="J26" s="380" t="s">
        <v>35</v>
      </c>
      <c r="K26" s="55" t="s">
        <v>36</v>
      </c>
      <c r="L26" s="11">
        <v>5</v>
      </c>
      <c r="M26" s="17" t="s">
        <v>37</v>
      </c>
      <c r="N26" s="17" t="s">
        <v>435</v>
      </c>
      <c r="O26" s="11"/>
      <c r="P26" s="17" t="s">
        <v>600</v>
      </c>
      <c r="Q26" s="11"/>
      <c r="R26" s="11"/>
      <c r="S26" s="770" t="s">
        <v>122</v>
      </c>
      <c r="T26" s="453" t="s">
        <v>123</v>
      </c>
      <c r="U26" s="601" t="s">
        <v>124</v>
      </c>
      <c r="V26" s="602" t="s">
        <v>125</v>
      </c>
      <c r="W26" s="454" t="s">
        <v>126</v>
      </c>
      <c r="X26" s="454" t="s">
        <v>124</v>
      </c>
      <c r="Y26" s="454" t="s">
        <v>124</v>
      </c>
      <c r="Z26" s="863" t="s">
        <v>124</v>
      </c>
      <c r="AA26" s="476" t="s">
        <v>124</v>
      </c>
      <c r="AB26" s="11"/>
      <c r="AC26" s="163"/>
      <c r="AD26" s="864"/>
      <c r="AE26" s="11">
        <v>2</v>
      </c>
      <c r="AF26" s="11">
        <v>650</v>
      </c>
      <c r="AG26" s="504" t="s">
        <v>128</v>
      </c>
      <c r="AH26" s="554"/>
      <c r="AI26" s="7"/>
      <c r="AJ26" s="7"/>
      <c r="AK26" s="189">
        <v>13.1</v>
      </c>
      <c r="AL26" s="7"/>
      <c r="AM26" s="7"/>
      <c r="AN26" s="7"/>
      <c r="AO26" s="411">
        <v>82.3</v>
      </c>
      <c r="AP26" s="39">
        <v>10.6</v>
      </c>
      <c r="AQ26" s="40">
        <v>5.96</v>
      </c>
      <c r="AR26" s="41">
        <f t="shared" si="0"/>
        <v>98.859999999999985</v>
      </c>
      <c r="AS26" s="42">
        <f t="shared" si="1"/>
        <v>7.7641509433962268</v>
      </c>
      <c r="AT26" s="43">
        <f t="shared" si="2"/>
        <v>46.274339622641513</v>
      </c>
      <c r="AU26" s="44">
        <f t="shared" si="3"/>
        <v>4.9698067632850247</v>
      </c>
      <c r="AV26" s="45">
        <v>77.032799999999995</v>
      </c>
      <c r="AW26" s="45">
        <f t="shared" si="4"/>
        <v>93.6</v>
      </c>
      <c r="AX26" s="46">
        <v>1.1521999999999999</v>
      </c>
      <c r="AY26" s="45">
        <v>1.4</v>
      </c>
      <c r="AZ26" s="9" t="s">
        <v>121</v>
      </c>
      <c r="BA26" s="47">
        <v>14.5</v>
      </c>
      <c r="BB26" s="187">
        <v>0.18</v>
      </c>
      <c r="BC26" s="317"/>
      <c r="BD26" s="317"/>
      <c r="BE26" s="7"/>
      <c r="BF26" s="7"/>
      <c r="BG26" s="7"/>
      <c r="BH26" s="7"/>
      <c r="BI26" s="48"/>
      <c r="BJ26" s="7">
        <v>25.9</v>
      </c>
      <c r="BK26" s="7">
        <v>73.2</v>
      </c>
      <c r="BL26" s="78">
        <v>0.35382513661202181</v>
      </c>
      <c r="BM26" s="79">
        <v>0.6</v>
      </c>
      <c r="BN26" s="80">
        <f t="shared" si="14"/>
        <v>0.72904009720534635</v>
      </c>
      <c r="BO26" s="9" t="s">
        <v>121</v>
      </c>
      <c r="BP26" s="7">
        <v>9</v>
      </c>
      <c r="BQ26" s="194">
        <v>17.8</v>
      </c>
      <c r="BR26" s="81"/>
      <c r="BS26" s="80">
        <f t="shared" si="7"/>
        <v>44.400000000000006</v>
      </c>
      <c r="BT26" s="84">
        <v>94</v>
      </c>
      <c r="BU26" s="305">
        <v>72747</v>
      </c>
      <c r="BV26" s="84">
        <v>6</v>
      </c>
      <c r="BW26" s="561">
        <v>9.74</v>
      </c>
      <c r="BX26" s="84">
        <v>20.8</v>
      </c>
      <c r="BY26" s="84">
        <v>2.2000000000000002</v>
      </c>
      <c r="BZ26" s="84">
        <v>23.6</v>
      </c>
      <c r="CA26" s="84">
        <v>2.5</v>
      </c>
      <c r="CB26" s="84">
        <v>47.6</v>
      </c>
      <c r="CC26" s="84">
        <v>5.04</v>
      </c>
      <c r="CD26" s="84">
        <v>2.38</v>
      </c>
      <c r="CE26" s="7"/>
      <c r="CF26" s="7"/>
      <c r="CG26" s="7"/>
      <c r="CH26" s="7"/>
      <c r="CI26" s="7"/>
      <c r="CJ26" s="7"/>
      <c r="CK26" s="7"/>
      <c r="CL26" s="45">
        <f t="shared" si="6"/>
        <v>0.88135593220338981</v>
      </c>
      <c r="CM26" s="7"/>
      <c r="CN26" s="7"/>
      <c r="CO26" s="605"/>
      <c r="CP26" s="606"/>
      <c r="CQ26" s="606"/>
      <c r="CR26" s="606"/>
      <c r="CS26" s="606"/>
      <c r="CT26" s="606"/>
      <c r="CU26" s="606"/>
      <c r="CV26" s="606"/>
      <c r="CW26" s="36"/>
      <c r="CX26" s="7"/>
      <c r="CY26" s="121"/>
      <c r="CZ26" s="121">
        <v>3</v>
      </c>
      <c r="DA26" s="49" t="s">
        <v>295</v>
      </c>
      <c r="DB26" s="111" t="s">
        <v>295</v>
      </c>
      <c r="DC26" s="35"/>
      <c r="DD26" s="35"/>
      <c r="DE26" s="11"/>
      <c r="DF26" s="11"/>
      <c r="DG26" s="11"/>
      <c r="DH26" s="11"/>
      <c r="DI26" s="243" t="s">
        <v>297</v>
      </c>
      <c r="DJ26" s="320" t="s">
        <v>611</v>
      </c>
      <c r="DK26" s="9" t="s">
        <v>606</v>
      </c>
      <c r="DL26" s="7"/>
      <c r="DM26" s="7"/>
      <c r="DN26" s="7"/>
      <c r="DO26" s="7"/>
      <c r="DP26" s="7"/>
      <c r="DQ26" s="7"/>
      <c r="DR26" s="11" t="s">
        <v>38</v>
      </c>
      <c r="DS26" s="11" t="s">
        <v>38</v>
      </c>
      <c r="DT26" s="11">
        <v>1163</v>
      </c>
      <c r="DU26" s="11">
        <v>7.1</v>
      </c>
      <c r="DV26" s="11">
        <v>92.9</v>
      </c>
      <c r="DW26" s="11" t="s">
        <v>38</v>
      </c>
      <c r="DX26" s="11" t="s">
        <v>38</v>
      </c>
      <c r="DY26" s="11" t="s">
        <v>38</v>
      </c>
      <c r="DZ26" s="11" t="s">
        <v>38</v>
      </c>
      <c r="EA26" s="11">
        <v>0</v>
      </c>
      <c r="EB26" s="7"/>
      <c r="EC26" s="7"/>
      <c r="ED26" s="125" t="s">
        <v>37</v>
      </c>
      <c r="EE26" s="125">
        <v>5</v>
      </c>
      <c r="EF26" s="7"/>
      <c r="EG26" s="9">
        <v>2</v>
      </c>
      <c r="EH26" s="9">
        <v>0</v>
      </c>
      <c r="EI26" s="9" t="s">
        <v>121</v>
      </c>
      <c r="EJ26" s="9" t="s">
        <v>121</v>
      </c>
      <c r="EK26" s="9" t="s">
        <v>121</v>
      </c>
      <c r="EL26" s="9">
        <v>1</v>
      </c>
      <c r="EM26" s="9" t="s">
        <v>38</v>
      </c>
      <c r="EN26" s="9">
        <v>3</v>
      </c>
      <c r="EO26" s="9">
        <v>2</v>
      </c>
      <c r="EP26" s="9" t="s">
        <v>38</v>
      </c>
      <c r="EQ26" s="9"/>
      <c r="ER26" s="328">
        <v>8799</v>
      </c>
      <c r="ES26" s="476">
        <v>75</v>
      </c>
      <c r="ET26" s="476">
        <v>58987</v>
      </c>
      <c r="EU26" s="476">
        <v>2</v>
      </c>
      <c r="EV26" s="494">
        <v>1572.9866666666667</v>
      </c>
      <c r="EW26" s="495">
        <v>17510</v>
      </c>
      <c r="EX26" s="496">
        <v>466.93333333333334</v>
      </c>
      <c r="EY26" s="489">
        <v>2334.6666666666665</v>
      </c>
      <c r="EZ26" s="872">
        <v>40</v>
      </c>
      <c r="FA26" s="628">
        <v>34850</v>
      </c>
      <c r="FB26" s="628">
        <v>1000</v>
      </c>
      <c r="FC26" s="55"/>
      <c r="FD26" s="629">
        <v>871.25</v>
      </c>
      <c r="FE26" s="630">
        <v>871.25</v>
      </c>
      <c r="FF26" s="631">
        <v>2.6796747967479675</v>
      </c>
      <c r="FG26" s="610"/>
      <c r="FH26" s="615"/>
      <c r="FI26" s="612"/>
      <c r="FJ26" s="616"/>
      <c r="FK26" s="514"/>
      <c r="FL26" s="557"/>
      <c r="FM26" s="157">
        <v>29.684506755725838</v>
      </c>
      <c r="FN26" s="145">
        <f t="shared" si="15"/>
        <v>0.46693333333333331</v>
      </c>
      <c r="FO26" s="114"/>
      <c r="FP26" s="157">
        <v>29.684506755725838</v>
      </c>
      <c r="FQ26" s="145">
        <v>0.46693333333333331</v>
      </c>
      <c r="FR26" s="147">
        <f t="shared" si="16"/>
        <v>2.4907195888063964</v>
      </c>
      <c r="FS26" s="114"/>
      <c r="FT26" s="114"/>
      <c r="FU26" s="114"/>
      <c r="FV26" s="114"/>
      <c r="FW26" s="114"/>
      <c r="FX26" s="55"/>
      <c r="FY26" s="152"/>
      <c r="FZ26" s="213"/>
      <c r="GA26" s="214">
        <v>0.32512747624999999</v>
      </c>
      <c r="GB26" s="215"/>
      <c r="GC26" s="156"/>
      <c r="GD26" s="156"/>
      <c r="GE26" s="156"/>
      <c r="GF26" s="156"/>
      <c r="GG26" s="156"/>
      <c r="GH26" s="156"/>
      <c r="GI26" s="156"/>
      <c r="GJ26" s="156"/>
      <c r="GK26" s="156"/>
      <c r="GL26" s="156"/>
      <c r="GM26" s="156"/>
      <c r="GN26" s="156"/>
      <c r="GO26" s="156"/>
      <c r="GP26" s="156"/>
      <c r="GQ26" s="156"/>
      <c r="GR26" s="156"/>
      <c r="GS26" s="156"/>
      <c r="GT26" s="156"/>
      <c r="GU26" s="156"/>
      <c r="GV26" s="156"/>
      <c r="GW26" s="156"/>
      <c r="GX26" s="156"/>
      <c r="GY26" s="156"/>
      <c r="GZ26" s="156"/>
      <c r="HA26" s="156"/>
      <c r="HB26" s="156"/>
      <c r="HC26" s="156"/>
      <c r="HD26" s="156"/>
      <c r="HE26" s="156"/>
      <c r="HF26" s="156"/>
      <c r="HG26" s="156"/>
      <c r="HH26" s="156"/>
      <c r="HI26" s="156"/>
      <c r="HJ26" s="156"/>
      <c r="HK26" s="156"/>
      <c r="HL26" s="156"/>
      <c r="HM26" s="156"/>
      <c r="HN26" s="156"/>
      <c r="HO26" s="156"/>
      <c r="HP26" s="156"/>
      <c r="HQ26" s="156"/>
      <c r="HR26" s="156"/>
      <c r="HS26" s="156"/>
      <c r="HT26" s="156"/>
      <c r="HU26" s="156"/>
      <c r="HV26" s="156"/>
      <c r="HW26" s="156"/>
    </row>
    <row r="27" spans="1:231" x14ac:dyDescent="0.3">
      <c r="A27" s="7">
        <v>175</v>
      </c>
      <c r="B27" s="7">
        <f>COUNTIFS($D$3:D27,D27,$F$3:F27,F27)</f>
        <v>1</v>
      </c>
      <c r="C27" s="442">
        <v>8991</v>
      </c>
      <c r="D27" s="443" t="s">
        <v>1452</v>
      </c>
      <c r="E27" s="16" t="s">
        <v>1453</v>
      </c>
      <c r="F27" s="819">
        <v>5857130708</v>
      </c>
      <c r="G27" s="11">
        <v>60</v>
      </c>
      <c r="H27" s="16" t="s">
        <v>1454</v>
      </c>
      <c r="I27" s="265" t="s">
        <v>1455</v>
      </c>
      <c r="J27" s="19" t="s">
        <v>35</v>
      </c>
      <c r="K27" s="220" t="s">
        <v>36</v>
      </c>
      <c r="L27" s="20">
        <v>3</v>
      </c>
      <c r="M27" s="16">
        <v>8</v>
      </c>
      <c r="N27" s="16" t="s">
        <v>38</v>
      </c>
      <c r="O27" s="20"/>
      <c r="P27" s="16" t="s">
        <v>682</v>
      </c>
      <c r="Q27" s="20"/>
      <c r="R27" s="20"/>
      <c r="S27" s="51" t="s">
        <v>124</v>
      </c>
      <c r="T27" s="266" t="s">
        <v>123</v>
      </c>
      <c r="U27" s="51" t="s">
        <v>124</v>
      </c>
      <c r="V27" s="52" t="s">
        <v>125</v>
      </c>
      <c r="W27" s="51" t="s">
        <v>126</v>
      </c>
      <c r="X27" s="454" t="s">
        <v>124</v>
      </c>
      <c r="Y27" s="454" t="s">
        <v>124</v>
      </c>
      <c r="Z27" s="314" t="s">
        <v>124</v>
      </c>
      <c r="AA27" s="299" t="s">
        <v>124</v>
      </c>
      <c r="AB27" s="55"/>
      <c r="AC27" s="11"/>
      <c r="AD27" s="361"/>
      <c r="AE27" s="361" t="s">
        <v>124</v>
      </c>
      <c r="AF27" s="361" t="s">
        <v>124</v>
      </c>
      <c r="AG27" s="504" t="s">
        <v>444</v>
      </c>
      <c r="AH27" s="565" t="s">
        <v>808</v>
      </c>
      <c r="AI27" s="7"/>
      <c r="AJ27" s="7"/>
      <c r="AK27" s="189">
        <v>17</v>
      </c>
      <c r="AL27" s="7"/>
      <c r="AM27" s="7"/>
      <c r="AN27" s="7"/>
      <c r="AO27" s="934">
        <v>64.5</v>
      </c>
      <c r="AP27" s="39">
        <v>25</v>
      </c>
      <c r="AQ27" s="40">
        <v>9.02</v>
      </c>
      <c r="AR27" s="41">
        <f t="shared" si="0"/>
        <v>98.52</v>
      </c>
      <c r="AS27" s="42">
        <f t="shared" si="1"/>
        <v>2.58</v>
      </c>
      <c r="AT27" s="43">
        <f t="shared" si="2"/>
        <v>23.271599999999999</v>
      </c>
      <c r="AU27" s="44">
        <f t="shared" si="3"/>
        <v>1.8959435626102294</v>
      </c>
      <c r="AV27" s="45">
        <v>59.469000000000008</v>
      </c>
      <c r="AW27" s="45">
        <f t="shared" si="4"/>
        <v>92.2</v>
      </c>
      <c r="AX27" s="46">
        <v>1.806</v>
      </c>
      <c r="AY27" s="45">
        <v>2.8</v>
      </c>
      <c r="AZ27" s="9" t="s">
        <v>121</v>
      </c>
      <c r="BA27" s="47">
        <v>19.5</v>
      </c>
      <c r="BB27" s="187">
        <v>0.14000000000000001</v>
      </c>
      <c r="BC27" s="317"/>
      <c r="BD27" s="317"/>
      <c r="BE27" s="7"/>
      <c r="BF27" s="7"/>
      <c r="BG27" s="7"/>
      <c r="BH27" s="7"/>
      <c r="BI27" s="48"/>
      <c r="BJ27" s="7">
        <v>47</v>
      </c>
      <c r="BK27" s="7">
        <v>52</v>
      </c>
      <c r="BL27" s="195">
        <v>0.90384615384615385</v>
      </c>
      <c r="BM27" s="79">
        <v>0.2</v>
      </c>
      <c r="BN27" s="80">
        <f t="shared" si="14"/>
        <v>0.31007751937984496</v>
      </c>
      <c r="BO27" s="9" t="s">
        <v>121</v>
      </c>
      <c r="BP27" s="9">
        <v>4.5999999999999996</v>
      </c>
      <c r="BQ27" s="48">
        <v>8.8000000000000007</v>
      </c>
      <c r="BR27" s="81"/>
      <c r="BS27" s="80">
        <f t="shared" si="7"/>
        <v>27.9</v>
      </c>
      <c r="BT27" s="84">
        <v>85.4</v>
      </c>
      <c r="BU27" s="305">
        <v>45469</v>
      </c>
      <c r="BV27" s="84">
        <v>14.599999999999994</v>
      </c>
      <c r="BW27" s="561">
        <v>20.86</v>
      </c>
      <c r="BX27" s="84">
        <v>11.6</v>
      </c>
      <c r="BY27" s="84">
        <v>2.89</v>
      </c>
      <c r="BZ27" s="84">
        <v>16.3</v>
      </c>
      <c r="CA27" s="84">
        <v>4.07</v>
      </c>
      <c r="CB27" s="84">
        <v>55.7</v>
      </c>
      <c r="CC27" s="84">
        <v>13.9</v>
      </c>
      <c r="CD27" s="84">
        <v>1.17</v>
      </c>
      <c r="CE27" s="7"/>
      <c r="CF27" s="7"/>
      <c r="CG27" s="7"/>
      <c r="CH27" s="7"/>
      <c r="CI27" s="7"/>
      <c r="CJ27" s="7"/>
      <c r="CK27" s="7"/>
      <c r="CL27" s="45">
        <f t="shared" si="6"/>
        <v>0.71165644171779141</v>
      </c>
      <c r="CM27" s="7"/>
      <c r="CN27" s="7"/>
      <c r="CO27" s="605"/>
      <c r="CP27" s="606"/>
      <c r="CQ27" s="606"/>
      <c r="CR27" s="606"/>
      <c r="CS27" s="606"/>
      <c r="CT27" s="606"/>
      <c r="CU27" s="606"/>
      <c r="CV27" s="606"/>
      <c r="CW27" s="36"/>
      <c r="CX27" s="7"/>
      <c r="CY27" s="121"/>
      <c r="CZ27" s="121">
        <v>3</v>
      </c>
      <c r="DA27" s="9" t="s">
        <v>18</v>
      </c>
      <c r="DB27" s="111" t="s">
        <v>18</v>
      </c>
      <c r="DC27" s="35"/>
      <c r="DD27" s="35"/>
      <c r="DE27" s="11"/>
      <c r="DF27" s="11"/>
      <c r="DG27" s="11"/>
      <c r="DH27" s="11"/>
      <c r="DI27" s="202" t="s">
        <v>294</v>
      </c>
      <c r="DJ27" s="123" t="s">
        <v>444</v>
      </c>
      <c r="DK27" s="9">
        <v>2</v>
      </c>
      <c r="DL27" s="7"/>
      <c r="DM27" s="49" t="s">
        <v>511</v>
      </c>
      <c r="DN27" s="7"/>
      <c r="DO27" s="7"/>
      <c r="DP27" s="7"/>
      <c r="DQ27" s="7"/>
      <c r="DR27" s="11">
        <v>1</v>
      </c>
      <c r="DS27" s="11" t="s">
        <v>38</v>
      </c>
      <c r="DT27" s="11">
        <v>115</v>
      </c>
      <c r="DU27" s="11">
        <v>5.2</v>
      </c>
      <c r="DV27" s="11">
        <v>94.8</v>
      </c>
      <c r="DW27" s="11" t="s">
        <v>38</v>
      </c>
      <c r="DX27" s="11" t="s">
        <v>38</v>
      </c>
      <c r="DY27" s="11" t="s">
        <v>38</v>
      </c>
      <c r="DZ27" s="11" t="s">
        <v>38</v>
      </c>
      <c r="EA27" s="11">
        <v>0</v>
      </c>
      <c r="EB27" s="7"/>
      <c r="EC27" s="116"/>
      <c r="ED27" s="125"/>
      <c r="EE27" s="125"/>
      <c r="EF27" s="7">
        <v>20</v>
      </c>
      <c r="EG27" s="7">
        <v>2</v>
      </c>
      <c r="EH27" s="7">
        <v>1</v>
      </c>
      <c r="EI27" s="7" t="s">
        <v>299</v>
      </c>
      <c r="EJ27" s="7" t="s">
        <v>299</v>
      </c>
      <c r="EK27" s="115" t="s">
        <v>299</v>
      </c>
      <c r="EL27" s="116">
        <v>2</v>
      </c>
      <c r="EM27" s="7"/>
      <c r="EN27" s="116">
        <v>2</v>
      </c>
      <c r="EO27" s="116">
        <v>2</v>
      </c>
      <c r="EP27" s="557"/>
      <c r="EQ27" s="114"/>
      <c r="ER27" s="1083">
        <v>8991</v>
      </c>
      <c r="ES27" s="493">
        <v>60</v>
      </c>
      <c r="ET27" s="476">
        <v>14625</v>
      </c>
      <c r="EU27" s="476">
        <v>2</v>
      </c>
      <c r="EV27" s="494">
        <v>487.5</v>
      </c>
      <c r="EW27" s="495">
        <v>2289</v>
      </c>
      <c r="EX27" s="496">
        <v>76.3</v>
      </c>
      <c r="EY27" s="489">
        <v>228.89999999999998</v>
      </c>
      <c r="EZ27" s="689">
        <v>29</v>
      </c>
      <c r="FA27" s="628">
        <v>3859</v>
      </c>
      <c r="FB27" s="628">
        <v>100</v>
      </c>
      <c r="FC27" s="55"/>
      <c r="FD27" s="629">
        <v>133.06896551724137</v>
      </c>
      <c r="FE27" s="630">
        <v>13.306896551724137</v>
      </c>
      <c r="FF27" s="631">
        <v>17.201606633842967</v>
      </c>
      <c r="FG27" s="610"/>
      <c r="FH27" s="615"/>
      <c r="FI27" s="612"/>
      <c r="FJ27" s="616"/>
      <c r="FK27" s="514"/>
      <c r="FL27" s="114"/>
      <c r="FM27" s="157">
        <v>15.651282051282051</v>
      </c>
      <c r="FN27" s="145">
        <f t="shared" si="15"/>
        <v>7.6299999999999993E-2</v>
      </c>
      <c r="FO27" s="114"/>
      <c r="FP27" s="157">
        <v>15.651282051282051</v>
      </c>
      <c r="FQ27" s="145">
        <v>7.6299999999999993E-2</v>
      </c>
      <c r="FR27" s="147">
        <f t="shared" si="16"/>
        <v>1.507208387942333</v>
      </c>
      <c r="FS27" s="148" t="s">
        <v>423</v>
      </c>
      <c r="FT27" s="112" t="s">
        <v>1456</v>
      </c>
      <c r="FU27" s="49" t="s">
        <v>423</v>
      </c>
      <c r="FV27" s="112" t="s">
        <v>710</v>
      </c>
      <c r="FW27" s="112" t="s">
        <v>299</v>
      </c>
      <c r="FX27" s="158">
        <v>8991</v>
      </c>
      <c r="FY27" s="159" t="s">
        <v>426</v>
      </c>
      <c r="FZ27" s="160">
        <v>6.8299408299999947E-2</v>
      </c>
      <c r="GA27" s="161">
        <v>0.69581036714489619</v>
      </c>
      <c r="GB27" s="162">
        <v>0.32403555299999925</v>
      </c>
      <c r="GC27" s="163">
        <v>19.8</v>
      </c>
      <c r="GD27" s="163">
        <v>0.3</v>
      </c>
      <c r="GE27" s="163">
        <v>2510000</v>
      </c>
      <c r="GF27" s="167">
        <v>7.72</v>
      </c>
      <c r="GG27" s="167">
        <v>53.9</v>
      </c>
      <c r="GH27" s="163">
        <v>1820000</v>
      </c>
      <c r="GI27" s="356">
        <v>228.89999999999998</v>
      </c>
      <c r="GJ27" s="165">
        <f>GF27*GI27/100</f>
        <v>17.671079999999996</v>
      </c>
      <c r="GK27" s="163">
        <v>4.7699999999999996</v>
      </c>
      <c r="GL27" s="163">
        <v>1230000</v>
      </c>
      <c r="GM27" s="311">
        <f>GG27-GK27</f>
        <v>49.129999999999995</v>
      </c>
      <c r="GN27" s="163">
        <f>GH27-GL27</f>
        <v>590000</v>
      </c>
      <c r="GO27" s="165">
        <f>GJ27*GG27/100</f>
        <v>9.5247121199999984</v>
      </c>
      <c r="GP27" s="165">
        <f>GK27*GJ27/100</f>
        <v>0.84291051599999978</v>
      </c>
      <c r="GQ27" s="165">
        <f>GO27-GP27</f>
        <v>8.6818016039999986</v>
      </c>
      <c r="GR27" s="166">
        <v>10</v>
      </c>
      <c r="GS27" s="165">
        <f>GO27/GR27</f>
        <v>0.95247121199999984</v>
      </c>
      <c r="GT27" s="165">
        <f>GP27/GR27</f>
        <v>8.4291051599999972E-2</v>
      </c>
      <c r="GU27" s="165">
        <f>GJ27/GR27</f>
        <v>1.7671079999999997</v>
      </c>
      <c r="GV27" s="167"/>
      <c r="GW27" s="167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7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</row>
    <row r="28" spans="1:231" x14ac:dyDescent="0.3">
      <c r="A28" s="7">
        <v>180</v>
      </c>
      <c r="B28" s="7">
        <f>COUNTIFS($D$3:D28,D28,$F$3:F28,F28)</f>
        <v>1</v>
      </c>
      <c r="C28" s="442">
        <v>9104</v>
      </c>
      <c r="D28" s="443" t="s">
        <v>824</v>
      </c>
      <c r="E28" s="16" t="s">
        <v>792</v>
      </c>
      <c r="F28" s="16">
        <v>515302283</v>
      </c>
      <c r="G28" s="11">
        <v>67</v>
      </c>
      <c r="H28" s="16" t="s">
        <v>825</v>
      </c>
      <c r="I28" s="265" t="s">
        <v>511</v>
      </c>
      <c r="J28" s="19" t="s">
        <v>35</v>
      </c>
      <c r="K28" s="220" t="s">
        <v>36</v>
      </c>
      <c r="L28" s="20">
        <v>12</v>
      </c>
      <c r="M28" s="16" t="s">
        <v>493</v>
      </c>
      <c r="N28" s="16" t="s">
        <v>38</v>
      </c>
      <c r="O28" s="20"/>
      <c r="P28" s="16" t="s">
        <v>682</v>
      </c>
      <c r="Q28" s="20"/>
      <c r="R28" s="20"/>
      <c r="S28" s="882" t="s">
        <v>124</v>
      </c>
      <c r="T28" s="266" t="s">
        <v>123</v>
      </c>
      <c r="U28" s="267" t="s">
        <v>124</v>
      </c>
      <c r="V28" s="52" t="s">
        <v>125</v>
      </c>
      <c r="W28" s="51" t="s">
        <v>124</v>
      </c>
      <c r="X28" s="454" t="s">
        <v>124</v>
      </c>
      <c r="Y28" s="454" t="s">
        <v>124</v>
      </c>
      <c r="Z28" s="314" t="s">
        <v>124</v>
      </c>
      <c r="AA28" s="299" t="s">
        <v>124</v>
      </c>
      <c r="AB28" s="55"/>
      <c r="AC28" s="163"/>
      <c r="AD28" s="11">
        <v>384380</v>
      </c>
      <c r="AE28" s="361" t="s">
        <v>124</v>
      </c>
      <c r="AF28" s="361" t="s">
        <v>124</v>
      </c>
      <c r="AG28" s="504" t="s">
        <v>444</v>
      </c>
      <c r="AH28" s="7" t="s">
        <v>808</v>
      </c>
      <c r="AI28" s="114"/>
      <c r="AJ28" s="7"/>
      <c r="AK28" s="189">
        <v>53</v>
      </c>
      <c r="AL28" s="7"/>
      <c r="AM28" s="7"/>
      <c r="AN28" s="7"/>
      <c r="AO28" s="934">
        <v>73.5</v>
      </c>
      <c r="AP28" s="39">
        <v>25.1</v>
      </c>
      <c r="AQ28" s="40">
        <v>0.97</v>
      </c>
      <c r="AR28" s="41">
        <f t="shared" si="0"/>
        <v>99.57</v>
      </c>
      <c r="AS28" s="42">
        <f t="shared" si="1"/>
        <v>2.9282868525896411</v>
      </c>
      <c r="AT28" s="43">
        <f t="shared" si="2"/>
        <v>2.8404382470119516</v>
      </c>
      <c r="AU28" s="44">
        <f t="shared" si="3"/>
        <v>2.8193325661680091</v>
      </c>
      <c r="AV28" s="45">
        <v>67.546500000000009</v>
      </c>
      <c r="AW28" s="45">
        <f t="shared" si="4"/>
        <v>91.9</v>
      </c>
      <c r="AX28" s="46">
        <v>2.2784999999999997</v>
      </c>
      <c r="AY28" s="45">
        <v>3.1</v>
      </c>
      <c r="AZ28" s="9" t="s">
        <v>121</v>
      </c>
      <c r="BA28" s="47">
        <v>16.8</v>
      </c>
      <c r="BB28" s="187">
        <v>0.03</v>
      </c>
      <c r="BC28" s="317"/>
      <c r="BD28" s="317"/>
      <c r="BE28" s="7"/>
      <c r="BF28" s="7"/>
      <c r="BG28" s="7"/>
      <c r="BH28" s="7"/>
      <c r="BI28" s="48"/>
      <c r="BJ28" s="7">
        <v>22.8</v>
      </c>
      <c r="BK28" s="7">
        <v>76.400000000000006</v>
      </c>
      <c r="BL28" s="78">
        <v>0.29842931937172773</v>
      </c>
      <c r="BM28" s="79" t="s">
        <v>121</v>
      </c>
      <c r="BN28" s="7" t="s">
        <v>121</v>
      </c>
      <c r="BO28" s="9" t="s">
        <v>121</v>
      </c>
      <c r="BP28" s="7">
        <v>15.7</v>
      </c>
      <c r="BQ28" s="48">
        <v>24</v>
      </c>
      <c r="BR28" s="81"/>
      <c r="BS28" s="80">
        <f t="shared" si="7"/>
        <v>61.900000000000006</v>
      </c>
      <c r="BT28" s="84">
        <v>92.2</v>
      </c>
      <c r="BU28" s="305">
        <v>65691</v>
      </c>
      <c r="BV28" s="84">
        <v>7.7999999999999972</v>
      </c>
      <c r="BW28" s="561">
        <v>22.759999999999998</v>
      </c>
      <c r="BX28" s="84">
        <v>43.6</v>
      </c>
      <c r="BY28" s="84">
        <v>10.9</v>
      </c>
      <c r="BZ28" s="84">
        <v>18.3</v>
      </c>
      <c r="CA28" s="84">
        <v>4.5999999999999996</v>
      </c>
      <c r="CB28" s="84">
        <v>28.9</v>
      </c>
      <c r="CC28" s="84">
        <v>7.26</v>
      </c>
      <c r="CD28" s="84">
        <v>0.54</v>
      </c>
      <c r="CE28" s="7"/>
      <c r="CF28" s="7"/>
      <c r="CG28" s="7"/>
      <c r="CH28" s="7"/>
      <c r="CI28" s="7"/>
      <c r="CJ28" s="7"/>
      <c r="CK28" s="7"/>
      <c r="CL28" s="45">
        <f t="shared" si="6"/>
        <v>2.3825136612021858</v>
      </c>
      <c r="CM28" s="7"/>
      <c r="CN28" s="7"/>
      <c r="CO28" s="605"/>
      <c r="CP28" s="606"/>
      <c r="CQ28" s="606"/>
      <c r="CR28" s="606"/>
      <c r="CS28" s="606"/>
      <c r="CT28" s="606"/>
      <c r="CU28" s="606"/>
      <c r="CV28" s="606"/>
      <c r="CW28" s="36"/>
      <c r="CX28" s="7"/>
      <c r="CY28" s="121"/>
      <c r="CZ28" s="121">
        <v>3</v>
      </c>
      <c r="DA28" s="9" t="s">
        <v>18</v>
      </c>
      <c r="DB28" s="111" t="s">
        <v>18</v>
      </c>
      <c r="DC28" s="35"/>
      <c r="DD28" s="35"/>
      <c r="DE28" s="11"/>
      <c r="DF28" s="11"/>
      <c r="DG28" s="11"/>
      <c r="DH28" s="11"/>
      <c r="DI28" s="202" t="s">
        <v>294</v>
      </c>
      <c r="DJ28" s="123" t="s">
        <v>444</v>
      </c>
      <c r="DK28" s="9">
        <v>2</v>
      </c>
      <c r="DL28" s="7"/>
      <c r="DM28" s="49" t="s">
        <v>511</v>
      </c>
      <c r="DN28" s="7"/>
      <c r="DO28" s="7"/>
      <c r="DP28" s="7"/>
      <c r="DQ28" s="7"/>
      <c r="DR28" s="11" t="s">
        <v>38</v>
      </c>
      <c r="DS28" s="11" t="s">
        <v>38</v>
      </c>
      <c r="DT28" s="11">
        <v>412</v>
      </c>
      <c r="DU28" s="11">
        <v>7.5</v>
      </c>
      <c r="DV28" s="11">
        <v>92.5</v>
      </c>
      <c r="DW28" s="11">
        <v>0.7</v>
      </c>
      <c r="DX28" s="11">
        <v>933.1</v>
      </c>
      <c r="DY28" s="11" t="s">
        <v>38</v>
      </c>
      <c r="DZ28" s="11">
        <v>1.99</v>
      </c>
      <c r="EA28" s="11">
        <v>0</v>
      </c>
      <c r="EB28" s="7"/>
      <c r="EC28" s="116"/>
      <c r="ED28" s="125"/>
      <c r="EE28" s="125"/>
      <c r="EF28" s="7">
        <v>25</v>
      </c>
      <c r="EG28" s="212">
        <v>3</v>
      </c>
      <c r="EH28" s="7">
        <v>0</v>
      </c>
      <c r="EI28" s="7" t="s">
        <v>299</v>
      </c>
      <c r="EJ28" s="7" t="s">
        <v>299</v>
      </c>
      <c r="EK28" s="115" t="s">
        <v>299</v>
      </c>
      <c r="EL28" s="116">
        <v>2</v>
      </c>
      <c r="EM28" s="7"/>
      <c r="EN28" s="116">
        <v>1</v>
      </c>
      <c r="EO28" s="116">
        <v>1</v>
      </c>
      <c r="EP28" s="557"/>
      <c r="EQ28" s="114"/>
      <c r="ER28" s="753">
        <v>9104</v>
      </c>
      <c r="ES28" s="493">
        <v>47</v>
      </c>
      <c r="ET28" s="476">
        <v>18919</v>
      </c>
      <c r="EU28" s="476">
        <v>2</v>
      </c>
      <c r="EV28" s="494">
        <v>805.063829787234</v>
      </c>
      <c r="EW28" s="495">
        <v>6410</v>
      </c>
      <c r="EX28" s="496">
        <v>272.7659574468085</v>
      </c>
      <c r="EY28" s="489">
        <v>3273.1914893617022</v>
      </c>
      <c r="EZ28" s="689">
        <v>10</v>
      </c>
      <c r="FA28" s="628">
        <v>38438</v>
      </c>
      <c r="FB28" s="719">
        <v>400</v>
      </c>
      <c r="FC28" s="55"/>
      <c r="FD28" s="629">
        <v>3843.8</v>
      </c>
      <c r="FE28" s="630">
        <v>1537.52</v>
      </c>
      <c r="FF28" s="631">
        <v>2.1288773410178092</v>
      </c>
      <c r="FG28" s="610"/>
      <c r="FH28" s="615"/>
      <c r="FI28" s="612"/>
      <c r="FJ28" s="616"/>
      <c r="FK28" s="514"/>
      <c r="FL28" s="114"/>
      <c r="FM28" s="157">
        <v>33.881283365928432</v>
      </c>
      <c r="FN28" s="145">
        <f t="shared" si="15"/>
        <v>0.27276595744680848</v>
      </c>
      <c r="FO28" s="114"/>
      <c r="FP28" s="157">
        <v>33.881283365928432</v>
      </c>
      <c r="FQ28" s="145">
        <v>0.27276595744680848</v>
      </c>
      <c r="FR28" s="147">
        <f t="shared" si="16"/>
        <v>1.510452418096724</v>
      </c>
      <c r="FS28" s="148" t="s">
        <v>423</v>
      </c>
      <c r="FT28" s="112" t="s">
        <v>829</v>
      </c>
      <c r="FU28" s="49" t="s">
        <v>423</v>
      </c>
      <c r="FV28" s="112" t="s">
        <v>830</v>
      </c>
      <c r="FW28" s="112" t="s">
        <v>425</v>
      </c>
      <c r="FX28" s="158">
        <v>9104</v>
      </c>
      <c r="FY28" s="159" t="s">
        <v>426</v>
      </c>
      <c r="FZ28" s="160">
        <v>0.2</v>
      </c>
      <c r="GA28" s="161">
        <v>0.66823175000000012</v>
      </c>
      <c r="GB28" s="162">
        <v>0.33522277700000042</v>
      </c>
      <c r="GC28" s="163">
        <v>24.9</v>
      </c>
      <c r="GD28" s="163">
        <v>0.32</v>
      </c>
      <c r="GE28" s="163">
        <v>2640000</v>
      </c>
      <c r="GF28" s="167">
        <v>0.59</v>
      </c>
      <c r="GG28" s="167">
        <v>12.7</v>
      </c>
      <c r="GH28" s="163">
        <v>748000</v>
      </c>
      <c r="GI28" s="356">
        <v>3273.1914893617022</v>
      </c>
      <c r="GJ28" s="165">
        <f>GF28*GI28/100</f>
        <v>19.311829787234043</v>
      </c>
      <c r="GK28" s="163">
        <v>1.23</v>
      </c>
      <c r="GL28" s="163">
        <v>2900000</v>
      </c>
      <c r="GM28" s="311">
        <f>GG28-GK28</f>
        <v>11.469999999999999</v>
      </c>
      <c r="GN28" s="163"/>
      <c r="GO28" s="165">
        <f>GJ28*GG28/100</f>
        <v>2.4526023829787231</v>
      </c>
      <c r="GP28" s="165">
        <f>GK28*GJ28/100</f>
        <v>0.23753550638297874</v>
      </c>
      <c r="GQ28" s="165">
        <f>GO28-GP28</f>
        <v>2.2150668765957442</v>
      </c>
      <c r="GR28" s="166">
        <v>13</v>
      </c>
      <c r="GS28" s="165">
        <f>GO28/GR28</f>
        <v>0.18866172176759408</v>
      </c>
      <c r="GT28" s="165">
        <f>GP28/GR28</f>
        <v>1.8271962029459902E-2</v>
      </c>
      <c r="GU28" s="165">
        <f>GJ28/GR28</f>
        <v>1.4855253682487726</v>
      </c>
      <c r="GV28" s="167"/>
      <c r="GW28" s="167"/>
      <c r="GX28" s="163"/>
      <c r="GY28" s="163"/>
      <c r="GZ28" s="163"/>
      <c r="HA28" s="163"/>
      <c r="HB28" s="163"/>
      <c r="HC28" s="163"/>
      <c r="HD28" s="163"/>
      <c r="HE28" s="163"/>
      <c r="HF28" s="163"/>
      <c r="HG28" s="163"/>
      <c r="HH28" s="163"/>
      <c r="HI28" s="167"/>
      <c r="HJ28" s="163"/>
      <c r="HK28" s="163"/>
      <c r="HL28" s="163"/>
      <c r="HM28" s="163"/>
      <c r="HN28" s="163"/>
      <c r="HO28" s="163"/>
      <c r="HP28" s="163"/>
      <c r="HQ28" s="163"/>
      <c r="HR28" s="163"/>
      <c r="HS28" s="163"/>
      <c r="HT28" s="163"/>
      <c r="HU28" s="163"/>
      <c r="HV28" s="163"/>
      <c r="HW28" s="163"/>
    </row>
    <row r="29" spans="1:231" x14ac:dyDescent="0.3">
      <c r="A29" s="550">
        <v>204</v>
      </c>
      <c r="B29" s="7">
        <f>COUNTIFS($D$3:D29,D29,$F$3:F29,F29)</f>
        <v>1</v>
      </c>
      <c r="C29" s="442">
        <v>9245</v>
      </c>
      <c r="D29" s="443" t="s">
        <v>1162</v>
      </c>
      <c r="E29" s="16" t="s">
        <v>589</v>
      </c>
      <c r="F29" s="16">
        <v>350302424</v>
      </c>
      <c r="G29" s="11">
        <v>83</v>
      </c>
      <c r="H29" s="16" t="s">
        <v>1546</v>
      </c>
      <c r="I29" s="18" t="s">
        <v>513</v>
      </c>
      <c r="J29" s="19" t="s">
        <v>35</v>
      </c>
      <c r="K29" s="178" t="s">
        <v>36</v>
      </c>
      <c r="L29" s="20">
        <v>16</v>
      </c>
      <c r="M29" s="16" t="s">
        <v>434</v>
      </c>
      <c r="N29" s="16" t="s">
        <v>38</v>
      </c>
      <c r="O29" s="20"/>
      <c r="P29" s="16" t="s">
        <v>682</v>
      </c>
      <c r="Q29" s="20"/>
      <c r="R29" s="20"/>
      <c r="S29" s="51" t="s">
        <v>124</v>
      </c>
      <c r="T29" s="266" t="s">
        <v>123</v>
      </c>
      <c r="U29" s="51" t="s">
        <v>124</v>
      </c>
      <c r="V29" s="52" t="s">
        <v>125</v>
      </c>
      <c r="W29" s="51" t="s">
        <v>126</v>
      </c>
      <c r="X29" s="454" t="s">
        <v>124</v>
      </c>
      <c r="Y29" s="454" t="s">
        <v>124</v>
      </c>
      <c r="Z29" s="182"/>
      <c r="AA29" s="20"/>
      <c r="AB29" s="11"/>
      <c r="AC29" s="361">
        <v>19931</v>
      </c>
      <c r="AD29" s="361">
        <v>498275</v>
      </c>
      <c r="AE29" s="361" t="s">
        <v>124</v>
      </c>
      <c r="AF29" s="361" t="s">
        <v>124</v>
      </c>
      <c r="AG29" s="58" t="s">
        <v>128</v>
      </c>
      <c r="AH29" s="550"/>
      <c r="AI29" s="579"/>
      <c r="AJ29" s="579"/>
      <c r="AK29" s="579"/>
      <c r="AL29" s="579"/>
      <c r="AM29" s="579"/>
      <c r="AN29" s="550"/>
      <c r="AO29" s="934">
        <v>60.4</v>
      </c>
      <c r="AP29" s="936">
        <v>29.9</v>
      </c>
      <c r="AQ29" s="559">
        <v>7.13</v>
      </c>
      <c r="AR29" s="41">
        <f t="shared" si="0"/>
        <v>97.429999999999993</v>
      </c>
      <c r="AS29" s="42">
        <f t="shared" si="1"/>
        <v>2.020066889632107</v>
      </c>
      <c r="AT29" s="43">
        <f t="shared" si="2"/>
        <v>14.403076923076922</v>
      </c>
      <c r="AU29" s="44">
        <f t="shared" si="3"/>
        <v>1.6311099108830678</v>
      </c>
      <c r="AV29" s="564">
        <v>56.528359999999999</v>
      </c>
      <c r="AW29" s="45">
        <f t="shared" si="4"/>
        <v>93.59</v>
      </c>
      <c r="AX29" s="564">
        <v>0.85163999999999984</v>
      </c>
      <c r="AY29" s="564">
        <v>1.41</v>
      </c>
      <c r="AZ29" s="1080" t="s">
        <v>121</v>
      </c>
      <c r="BA29" s="84">
        <v>11.4</v>
      </c>
      <c r="BB29" s="298">
        <v>0.27</v>
      </c>
      <c r="BC29" s="941"/>
      <c r="BD29" s="941"/>
      <c r="BE29" s="941"/>
      <c r="BF29" s="941"/>
      <c r="BG29" s="941"/>
      <c r="BH29" s="941"/>
      <c r="BI29" s="298"/>
      <c r="BJ29" s="564">
        <v>24</v>
      </c>
      <c r="BK29" s="564">
        <v>76.2</v>
      </c>
      <c r="BL29" s="1009">
        <v>0.31496062992125984</v>
      </c>
      <c r="BM29" s="583">
        <v>0.42</v>
      </c>
      <c r="BN29" s="80">
        <f t="shared" ref="BN29:BN35" si="17">BM29*100/AO29</f>
        <v>0.69536423841059603</v>
      </c>
      <c r="BO29" s="1081" t="s">
        <v>121</v>
      </c>
      <c r="BP29" s="564">
        <v>3.02</v>
      </c>
      <c r="BQ29" s="282">
        <v>10.8</v>
      </c>
      <c r="BR29" s="939"/>
      <c r="BS29" s="561">
        <f t="shared" si="7"/>
        <v>57.6</v>
      </c>
      <c r="BT29" s="561">
        <v>90.9</v>
      </c>
      <c r="BU29" s="1082">
        <v>38369</v>
      </c>
      <c r="BV29" s="561">
        <v>9.0999999999999943</v>
      </c>
      <c r="BW29" s="561">
        <v>26.449999999999996</v>
      </c>
      <c r="BX29" s="561">
        <v>38.700000000000003</v>
      </c>
      <c r="BY29" s="561">
        <v>11.6</v>
      </c>
      <c r="BZ29" s="561">
        <v>18.899999999999999</v>
      </c>
      <c r="CA29" s="561">
        <v>5.66</v>
      </c>
      <c r="CB29" s="581">
        <v>30.7</v>
      </c>
      <c r="CC29" s="581">
        <v>9.19</v>
      </c>
      <c r="CD29" s="581">
        <v>0.96</v>
      </c>
      <c r="CE29" s="550"/>
      <c r="CF29" s="550"/>
      <c r="CG29" s="550"/>
      <c r="CH29" s="550"/>
      <c r="CI29" s="550"/>
      <c r="CJ29" s="550"/>
      <c r="CK29" s="550"/>
      <c r="CL29" s="45">
        <f t="shared" si="6"/>
        <v>2.0476190476190479</v>
      </c>
      <c r="CM29" s="550"/>
      <c r="CN29" s="550"/>
      <c r="CO29" s="618"/>
      <c r="CP29" s="551"/>
      <c r="CQ29" s="551"/>
      <c r="CR29" s="551"/>
      <c r="CS29" s="551"/>
      <c r="CT29" s="551"/>
      <c r="CU29" s="551"/>
      <c r="CV29" s="551"/>
      <c r="CW29" s="36"/>
      <c r="CX29" s="550"/>
      <c r="CY29" s="585"/>
      <c r="CZ29" s="585">
        <v>3</v>
      </c>
      <c r="DA29" s="565" t="s">
        <v>884</v>
      </c>
      <c r="DB29" s="943" t="s">
        <v>295</v>
      </c>
      <c r="DC29" s="552"/>
      <c r="DD29" s="552"/>
      <c r="DE29" s="11"/>
      <c r="DF29" s="11"/>
      <c r="DG29" s="11"/>
      <c r="DH29" s="11"/>
      <c r="DI29" s="243" t="s">
        <v>297</v>
      </c>
      <c r="DJ29" s="930" t="s">
        <v>128</v>
      </c>
      <c r="DK29" s="565">
        <v>2</v>
      </c>
      <c r="DL29" s="550"/>
      <c r="DM29" s="7" t="s">
        <v>513</v>
      </c>
      <c r="DN29" s="550"/>
      <c r="DO29" s="550"/>
      <c r="DP29" s="550"/>
      <c r="DQ29" s="550"/>
      <c r="DR29" s="11" t="s">
        <v>38</v>
      </c>
      <c r="DS29" s="11" t="s">
        <v>38</v>
      </c>
      <c r="DT29" s="11">
        <v>289</v>
      </c>
      <c r="DU29" s="11">
        <v>24.2</v>
      </c>
      <c r="DV29" s="11">
        <v>75.8</v>
      </c>
      <c r="DW29" s="11" t="s">
        <v>38</v>
      </c>
      <c r="DX29" s="11" t="s">
        <v>38</v>
      </c>
      <c r="DY29" s="11" t="s">
        <v>38</v>
      </c>
      <c r="DZ29" s="11" t="s">
        <v>38</v>
      </c>
      <c r="EA29" s="11">
        <v>0</v>
      </c>
      <c r="EB29" s="550"/>
      <c r="EC29" s="566"/>
      <c r="ED29" s="567"/>
      <c r="EE29" s="567"/>
      <c r="EF29" s="550">
        <v>20</v>
      </c>
      <c r="EG29" s="550">
        <v>2</v>
      </c>
      <c r="EH29" s="550">
        <v>1</v>
      </c>
      <c r="EI29" s="550">
        <v>175</v>
      </c>
      <c r="EJ29" s="550">
        <v>105</v>
      </c>
      <c r="EK29" s="115">
        <f>EJ29/(EI29*EI29*0.01*0.01)</f>
        <v>34.285714285714285</v>
      </c>
      <c r="EL29" s="566">
        <v>2</v>
      </c>
      <c r="EM29" s="550"/>
      <c r="EN29" s="566">
        <v>2</v>
      </c>
      <c r="EO29" s="566">
        <v>1</v>
      </c>
      <c r="EP29" s="586"/>
      <c r="EQ29" s="557"/>
      <c r="ER29" s="753">
        <v>9245</v>
      </c>
      <c r="ES29" s="493">
        <v>57</v>
      </c>
      <c r="ET29" s="476">
        <v>60895</v>
      </c>
      <c r="EU29" s="476">
        <v>2</v>
      </c>
      <c r="EV29" s="494">
        <v>2136.6666666666665</v>
      </c>
      <c r="EW29" s="495">
        <v>3709</v>
      </c>
      <c r="EX29" s="496">
        <v>130.14035087719299</v>
      </c>
      <c r="EY29" s="489">
        <v>2082.2456140350878</v>
      </c>
      <c r="EZ29" s="689">
        <v>31</v>
      </c>
      <c r="FA29" s="628">
        <v>13271</v>
      </c>
      <c r="FB29" s="628">
        <v>1000</v>
      </c>
      <c r="FC29" s="55"/>
      <c r="FD29" s="629">
        <v>428.09677419354841</v>
      </c>
      <c r="FE29" s="630">
        <v>428.09677419354841</v>
      </c>
      <c r="FF29" s="631">
        <v>4.8639600659398479</v>
      </c>
      <c r="FG29" s="610"/>
      <c r="FH29" s="615"/>
      <c r="FI29" s="612"/>
      <c r="FJ29" s="616"/>
      <c r="FK29" s="514"/>
      <c r="FL29" s="114"/>
      <c r="FM29" s="157">
        <v>6.0908120535347727</v>
      </c>
      <c r="FN29" s="595">
        <f t="shared" si="15"/>
        <v>0.13014035087719297</v>
      </c>
      <c r="FO29" s="557"/>
      <c r="FP29" s="594">
        <v>6.0908120535347727</v>
      </c>
      <c r="FQ29" s="595">
        <v>0.13014035087719297</v>
      </c>
      <c r="FR29" s="986">
        <f t="shared" si="16"/>
        <v>2.220679428417363</v>
      </c>
      <c r="FS29" s="1084" t="s">
        <v>423</v>
      </c>
      <c r="FT29" s="944" t="s">
        <v>579</v>
      </c>
      <c r="FU29" s="569" t="s">
        <v>423</v>
      </c>
      <c r="FV29" s="944" t="s">
        <v>1547</v>
      </c>
      <c r="FW29" s="944" t="s">
        <v>1548</v>
      </c>
      <c r="FX29" s="158">
        <v>9245</v>
      </c>
      <c r="FY29" s="159" t="s">
        <v>1137</v>
      </c>
      <c r="FZ29" s="350">
        <v>0.30115076839999999</v>
      </c>
      <c r="GA29" s="440">
        <v>0.30487603084400006</v>
      </c>
      <c r="GB29" s="162">
        <v>0.17902162499999985</v>
      </c>
      <c r="GC29" s="163"/>
      <c r="GD29" s="163"/>
      <c r="GE29" s="163"/>
      <c r="GF29" s="163"/>
      <c r="GG29" s="163"/>
      <c r="GH29" s="163"/>
      <c r="GI29" s="163"/>
      <c r="GJ29" s="163"/>
      <c r="GK29" s="163"/>
      <c r="GL29" s="163"/>
      <c r="GM29" s="163"/>
      <c r="GN29" s="163"/>
      <c r="GO29" s="163"/>
      <c r="GP29" s="163"/>
      <c r="GQ29" s="163"/>
      <c r="GR29" s="166"/>
      <c r="GS29" s="163"/>
      <c r="GT29" s="163"/>
      <c r="GU29" s="163"/>
      <c r="GV29" s="163"/>
      <c r="GW29" s="163"/>
      <c r="GX29" s="163"/>
      <c r="GY29" s="163"/>
      <c r="GZ29" s="163"/>
      <c r="HA29" s="163"/>
      <c r="HB29" s="163"/>
      <c r="HC29" s="163"/>
      <c r="HD29" s="163"/>
      <c r="HE29" s="163"/>
      <c r="HF29" s="163"/>
      <c r="HG29" s="163"/>
      <c r="HH29" s="163"/>
      <c r="HI29" s="163"/>
      <c r="HJ29" s="163"/>
      <c r="HK29" s="163"/>
      <c r="HL29" s="163"/>
      <c r="HM29" s="163"/>
      <c r="HN29" s="163"/>
      <c r="HO29" s="163"/>
      <c r="HP29" s="163"/>
      <c r="HQ29" s="163"/>
      <c r="HR29" s="163"/>
      <c r="HS29" s="163"/>
      <c r="HT29" s="163"/>
      <c r="HU29" s="163"/>
      <c r="HV29" s="163"/>
      <c r="HW29" s="163"/>
    </row>
    <row r="30" spans="1:231" x14ac:dyDescent="0.3">
      <c r="A30" s="7">
        <v>209</v>
      </c>
      <c r="B30" s="7">
        <f>COUNTIFS($D$3:D30,D30,$F$3:F30,F30)</f>
        <v>1</v>
      </c>
      <c r="C30" s="14">
        <v>9277</v>
      </c>
      <c r="D30" s="328" t="s">
        <v>840</v>
      </c>
      <c r="E30" s="17" t="s">
        <v>636</v>
      </c>
      <c r="F30" s="17">
        <v>6311261902</v>
      </c>
      <c r="G30" s="11">
        <v>55</v>
      </c>
      <c r="H30" s="17" t="s">
        <v>841</v>
      </c>
      <c r="I30" s="470" t="s">
        <v>511</v>
      </c>
      <c r="J30" s="380" t="s">
        <v>35</v>
      </c>
      <c r="K30" s="17" t="s">
        <v>36</v>
      </c>
      <c r="L30" s="11">
        <v>11</v>
      </c>
      <c r="M30" s="17" t="s">
        <v>493</v>
      </c>
      <c r="N30" s="17" t="s">
        <v>38</v>
      </c>
      <c r="O30" s="11"/>
      <c r="P30" s="17" t="s">
        <v>682</v>
      </c>
      <c r="Q30" s="11"/>
      <c r="R30" s="11"/>
      <c r="S30" s="454" t="s">
        <v>122</v>
      </c>
      <c r="T30" s="453" t="s">
        <v>123</v>
      </c>
      <c r="U30" s="454" t="s">
        <v>124</v>
      </c>
      <c r="V30" s="602" t="s">
        <v>847</v>
      </c>
      <c r="W30" s="454" t="s">
        <v>848</v>
      </c>
      <c r="X30" s="454" t="s">
        <v>124</v>
      </c>
      <c r="Y30" s="454" t="s">
        <v>124</v>
      </c>
      <c r="Z30" s="455"/>
      <c r="AA30" s="11"/>
      <c r="AB30" s="183"/>
      <c r="AC30" s="492">
        <v>63256</v>
      </c>
      <c r="AD30" s="492">
        <v>633</v>
      </c>
      <c r="AE30" s="361" t="s">
        <v>124</v>
      </c>
      <c r="AF30" s="361" t="s">
        <v>124</v>
      </c>
      <c r="AG30" s="504" t="s">
        <v>444</v>
      </c>
      <c r="AH30" s="114"/>
      <c r="AI30" s="114"/>
      <c r="AJ30" s="114"/>
      <c r="AK30" s="114"/>
      <c r="AL30" s="114"/>
      <c r="AM30" s="114"/>
      <c r="AN30" s="114"/>
      <c r="AO30" s="934">
        <v>71.2</v>
      </c>
      <c r="AP30" s="39">
        <v>21.8</v>
      </c>
      <c r="AQ30" s="40">
        <v>6.15</v>
      </c>
      <c r="AR30" s="41">
        <f t="shared" si="0"/>
        <v>99.15</v>
      </c>
      <c r="AS30" s="42">
        <f t="shared" si="1"/>
        <v>3.2660550458715596</v>
      </c>
      <c r="AT30" s="43">
        <f t="shared" si="2"/>
        <v>20.086238532110091</v>
      </c>
      <c r="AU30" s="44">
        <f t="shared" si="3"/>
        <v>2.547406082289803</v>
      </c>
      <c r="AV30" s="84">
        <v>66.956480000000013</v>
      </c>
      <c r="AW30" s="45">
        <f t="shared" si="4"/>
        <v>94.04</v>
      </c>
      <c r="AX30" s="84">
        <v>0.68352000000000002</v>
      </c>
      <c r="AY30" s="84">
        <v>0.96</v>
      </c>
      <c r="AZ30" s="221" t="s">
        <v>121</v>
      </c>
      <c r="BA30" s="84">
        <v>22.1</v>
      </c>
      <c r="BB30" s="298">
        <v>5.3999999999999999E-2</v>
      </c>
      <c r="BC30" s="87"/>
      <c r="BD30" s="87"/>
      <c r="BE30" s="87"/>
      <c r="BF30" s="87"/>
      <c r="BG30" s="87"/>
      <c r="BH30" s="87"/>
      <c r="BI30" s="298"/>
      <c r="BJ30" s="84">
        <v>47.4</v>
      </c>
      <c r="BK30" s="84">
        <v>52.9</v>
      </c>
      <c r="BL30" s="195">
        <v>0.89603024574669188</v>
      </c>
      <c r="BM30" s="79">
        <v>0.3</v>
      </c>
      <c r="BN30" s="80">
        <f t="shared" si="17"/>
        <v>0.42134831460674155</v>
      </c>
      <c r="BO30" s="304" t="s">
        <v>121</v>
      </c>
      <c r="BP30" s="84">
        <v>16.899999999999999</v>
      </c>
      <c r="BQ30" s="282">
        <v>17.2</v>
      </c>
      <c r="BR30" s="114"/>
      <c r="BS30" s="80">
        <f t="shared" si="7"/>
        <v>39.700000000000003</v>
      </c>
      <c r="BT30" s="80">
        <v>92.1</v>
      </c>
      <c r="BU30" s="305">
        <v>53310</v>
      </c>
      <c r="BV30" s="80">
        <v>7.9000000000000057</v>
      </c>
      <c r="BW30" s="346">
        <v>19.46</v>
      </c>
      <c r="BX30" s="80">
        <v>25.1</v>
      </c>
      <c r="BY30" s="80">
        <v>5.47</v>
      </c>
      <c r="BZ30" s="80">
        <v>14.6</v>
      </c>
      <c r="CA30" s="80">
        <v>3.19</v>
      </c>
      <c r="CB30" s="45">
        <v>49.4</v>
      </c>
      <c r="CC30" s="45">
        <v>10.8</v>
      </c>
      <c r="CD30" s="45">
        <v>0.66</v>
      </c>
      <c r="CE30" s="114"/>
      <c r="CF30" s="114"/>
      <c r="CG30" s="114"/>
      <c r="CH30" s="114"/>
      <c r="CI30" s="114"/>
      <c r="CJ30" s="114"/>
      <c r="CK30" s="114"/>
      <c r="CL30" s="45">
        <f t="shared" si="6"/>
        <v>1.719178082191781</v>
      </c>
      <c r="CM30" s="114"/>
      <c r="CN30" s="114"/>
      <c r="CO30" s="505"/>
      <c r="CP30" s="114"/>
      <c r="CQ30" s="114"/>
      <c r="CR30" s="114"/>
      <c r="CS30" s="114"/>
      <c r="CT30" s="114"/>
      <c r="CU30" s="114"/>
      <c r="CV30" s="114"/>
      <c r="CW30" s="505"/>
      <c r="CX30" s="114"/>
      <c r="CY30" s="114"/>
      <c r="CZ30" s="121">
        <v>3</v>
      </c>
      <c r="DA30" s="49" t="s">
        <v>295</v>
      </c>
      <c r="DB30" s="111" t="s">
        <v>295</v>
      </c>
      <c r="DC30" s="114"/>
      <c r="DD30" s="35"/>
      <c r="DE30" s="55"/>
      <c r="DF30" s="55"/>
      <c r="DG30" s="55"/>
      <c r="DH30" s="55"/>
      <c r="DI30" s="243" t="s">
        <v>297</v>
      </c>
      <c r="DJ30" s="123" t="s">
        <v>444</v>
      </c>
      <c r="DK30" s="9">
        <v>2</v>
      </c>
      <c r="DL30" s="114"/>
      <c r="DM30" s="114"/>
      <c r="DN30" s="114"/>
      <c r="DO30" s="114"/>
      <c r="DP30" s="114"/>
      <c r="DQ30" s="114"/>
      <c r="DR30" s="11" t="s">
        <v>38</v>
      </c>
      <c r="DS30" s="11" t="s">
        <v>38</v>
      </c>
      <c r="DT30" s="11">
        <v>470</v>
      </c>
      <c r="DU30" s="11">
        <v>8.6999999999999993</v>
      </c>
      <c r="DV30" s="11">
        <v>91.3</v>
      </c>
      <c r="DW30" s="11" t="s">
        <v>38</v>
      </c>
      <c r="DX30" s="11" t="s">
        <v>38</v>
      </c>
      <c r="DY30" s="11" t="s">
        <v>38</v>
      </c>
      <c r="DZ30" s="11" t="s">
        <v>38</v>
      </c>
      <c r="EA30" s="11">
        <v>0</v>
      </c>
      <c r="EB30" s="7"/>
      <c r="EC30" s="116"/>
      <c r="ED30" s="125"/>
      <c r="EE30" s="125"/>
      <c r="EF30" s="7"/>
      <c r="EG30" s="7"/>
      <c r="EH30" s="7"/>
      <c r="EI30" s="7"/>
      <c r="EJ30" s="7"/>
      <c r="EK30" s="116"/>
      <c r="EL30" s="116"/>
      <c r="EM30" s="7"/>
      <c r="EN30" s="116"/>
      <c r="EO30" s="116"/>
      <c r="EP30" s="550"/>
      <c r="EQ30" s="114"/>
      <c r="ER30" s="753">
        <v>9277</v>
      </c>
      <c r="ES30" s="493">
        <v>55</v>
      </c>
      <c r="ET30" s="476">
        <v>21427</v>
      </c>
      <c r="EU30" s="476">
        <v>2</v>
      </c>
      <c r="EV30" s="494">
        <v>779.16363636363633</v>
      </c>
      <c r="EW30" s="495">
        <v>4489</v>
      </c>
      <c r="EX30" s="496">
        <v>163.23636363636365</v>
      </c>
      <c r="EY30" s="489">
        <v>1795.6000000000001</v>
      </c>
      <c r="EZ30" s="689">
        <v>29</v>
      </c>
      <c r="FA30" s="628">
        <v>63256</v>
      </c>
      <c r="FB30" s="628">
        <v>400</v>
      </c>
      <c r="FC30" s="55"/>
      <c r="FD30" s="629">
        <v>2181.2413793103447</v>
      </c>
      <c r="FE30" s="630">
        <v>872.49655172413782</v>
      </c>
      <c r="FF30" s="631">
        <v>2.0580024029341093</v>
      </c>
      <c r="FG30" s="610"/>
      <c r="FH30" s="597"/>
      <c r="FI30" s="662"/>
      <c r="FJ30" s="598"/>
      <c r="FK30" s="55"/>
      <c r="FL30" s="114"/>
      <c r="FM30" s="157">
        <v>20.950203014887759</v>
      </c>
      <c r="FN30" s="145">
        <f t="shared" si="15"/>
        <v>0.16323636363636365</v>
      </c>
      <c r="FO30" s="114"/>
      <c r="FP30" s="157">
        <v>20.950203014887759</v>
      </c>
      <c r="FQ30" s="145">
        <v>0.16323636363636365</v>
      </c>
      <c r="FR30" s="147">
        <f t="shared" si="16"/>
        <v>2.8792604143461795</v>
      </c>
      <c r="FS30" s="114"/>
      <c r="FT30" s="114"/>
      <c r="FU30" s="114"/>
      <c r="FV30" s="114"/>
      <c r="FW30" s="114"/>
      <c r="FX30" s="55"/>
      <c r="FY30" s="152"/>
      <c r="FZ30" s="213"/>
      <c r="GA30" s="11"/>
      <c r="GB30" s="215"/>
      <c r="GC30" s="156"/>
      <c r="GD30" s="156"/>
      <c r="GE30" s="156"/>
      <c r="GF30" s="156"/>
      <c r="GG30" s="156"/>
      <c r="GH30" s="156"/>
      <c r="GI30" s="156"/>
      <c r="GJ30" s="156"/>
      <c r="GK30" s="156"/>
      <c r="GL30" s="156"/>
      <c r="GM30" s="156"/>
      <c r="GN30" s="156"/>
      <c r="GO30" s="156"/>
      <c r="GP30" s="156"/>
      <c r="GQ30" s="156"/>
      <c r="GR30" s="156"/>
      <c r="GS30" s="156"/>
      <c r="GT30" s="156"/>
      <c r="GU30" s="156"/>
      <c r="GV30" s="156"/>
      <c r="GW30" s="156"/>
      <c r="GX30" s="156"/>
      <c r="GY30" s="156"/>
      <c r="GZ30" s="156"/>
      <c r="HA30" s="156"/>
      <c r="HB30" s="156"/>
      <c r="HC30" s="156"/>
      <c r="HD30" s="156"/>
      <c r="HE30" s="156"/>
      <c r="HF30" s="156"/>
      <c r="HG30" s="156"/>
      <c r="HH30" s="156"/>
      <c r="HI30" s="156"/>
      <c r="HJ30" s="156"/>
      <c r="HK30" s="156"/>
      <c r="HL30" s="156"/>
      <c r="HM30" s="156"/>
      <c r="HN30" s="156"/>
      <c r="HO30" s="156"/>
      <c r="HP30" s="156"/>
      <c r="HQ30" s="156"/>
      <c r="HR30" s="156"/>
      <c r="HS30" s="156"/>
      <c r="HT30" s="156"/>
      <c r="HU30" s="156"/>
      <c r="HV30" s="156"/>
      <c r="HW30" s="156"/>
    </row>
    <row r="31" spans="1:231" x14ac:dyDescent="0.3">
      <c r="A31" s="7">
        <v>222</v>
      </c>
      <c r="B31" s="7">
        <f>COUNTIFS($D$3:D31,D31,$F$3:F31,F31)</f>
        <v>1</v>
      </c>
      <c r="C31" s="14">
        <v>9362</v>
      </c>
      <c r="D31" s="328" t="s">
        <v>679</v>
      </c>
      <c r="E31" s="17" t="s">
        <v>478</v>
      </c>
      <c r="F31" s="17">
        <v>9101176150</v>
      </c>
      <c r="G31" s="11">
        <v>27</v>
      </c>
      <c r="H31" s="17" t="s">
        <v>680</v>
      </c>
      <c r="I31" s="470" t="s">
        <v>681</v>
      </c>
      <c r="J31" s="380" t="s">
        <v>35</v>
      </c>
      <c r="K31" s="17" t="s">
        <v>36</v>
      </c>
      <c r="L31" s="11">
        <v>19</v>
      </c>
      <c r="M31" s="11" t="s">
        <v>493</v>
      </c>
      <c r="N31" s="17" t="s">
        <v>38</v>
      </c>
      <c r="O31" s="11"/>
      <c r="P31" s="17" t="s">
        <v>682</v>
      </c>
      <c r="Q31" s="11"/>
      <c r="R31" s="11"/>
      <c r="S31" s="454" t="s">
        <v>122</v>
      </c>
      <c r="T31" s="453" t="s">
        <v>123</v>
      </c>
      <c r="U31" s="454" t="s">
        <v>124</v>
      </c>
      <c r="V31" s="602" t="s">
        <v>125</v>
      </c>
      <c r="W31" s="454" t="s">
        <v>126</v>
      </c>
      <c r="X31" s="454" t="s">
        <v>124</v>
      </c>
      <c r="Y31" s="454" t="s">
        <v>124</v>
      </c>
      <c r="Z31" s="455"/>
      <c r="AA31" s="11"/>
      <c r="AB31" s="55"/>
      <c r="AC31" s="361">
        <v>11864</v>
      </c>
      <c r="AD31" s="361">
        <v>890</v>
      </c>
      <c r="AE31" s="361" t="s">
        <v>124</v>
      </c>
      <c r="AF31" s="361" t="s">
        <v>124</v>
      </c>
      <c r="AG31" s="504" t="s">
        <v>128</v>
      </c>
      <c r="AI31" s="114"/>
      <c r="AJ31" s="114"/>
      <c r="AK31" s="114"/>
      <c r="AL31" s="114"/>
      <c r="AM31" s="114"/>
      <c r="AN31" s="114"/>
      <c r="AO31" s="934">
        <v>78.599999999999994</v>
      </c>
      <c r="AP31" s="39">
        <v>18.399999999999999</v>
      </c>
      <c r="AQ31" s="40">
        <v>1.51</v>
      </c>
      <c r="AR31" s="41">
        <f t="shared" si="0"/>
        <v>98.51</v>
      </c>
      <c r="AS31" s="42">
        <f t="shared" si="1"/>
        <v>4.2717391304347823</v>
      </c>
      <c r="AT31" s="43">
        <f t="shared" si="2"/>
        <v>6.4503260869565215</v>
      </c>
      <c r="AU31" s="44">
        <f t="shared" si="3"/>
        <v>3.94776494224008</v>
      </c>
      <c r="AV31" s="84">
        <v>67.981139999999982</v>
      </c>
      <c r="AW31" s="45">
        <f t="shared" si="4"/>
        <v>86.49</v>
      </c>
      <c r="AX31" s="84">
        <v>6.68886</v>
      </c>
      <c r="AY31" s="84">
        <v>8.51</v>
      </c>
      <c r="AZ31" s="221" t="s">
        <v>121</v>
      </c>
      <c r="BA31" s="84">
        <v>2.36</v>
      </c>
      <c r="BB31" s="298">
        <v>0.19</v>
      </c>
      <c r="BC31" s="87"/>
      <c r="BD31" s="87"/>
      <c r="BE31" s="87"/>
      <c r="BF31" s="87"/>
      <c r="BG31" s="87"/>
      <c r="BH31" s="87"/>
      <c r="BI31" s="298"/>
      <c r="BJ31" s="84">
        <v>40.5</v>
      </c>
      <c r="BK31" s="84">
        <v>60</v>
      </c>
      <c r="BL31" s="195">
        <v>0.67500000000000004</v>
      </c>
      <c r="BM31" s="79">
        <v>0.36</v>
      </c>
      <c r="BN31" s="80">
        <f t="shared" si="17"/>
        <v>0.45801526717557256</v>
      </c>
      <c r="BO31" s="304" t="s">
        <v>121</v>
      </c>
      <c r="BP31" s="84">
        <v>22.4</v>
      </c>
      <c r="BQ31" s="282">
        <v>26.9</v>
      </c>
      <c r="BR31" s="114"/>
      <c r="BS31" s="80">
        <f t="shared" si="7"/>
        <v>11.209999999999999</v>
      </c>
      <c r="BT31" s="80">
        <v>89.9</v>
      </c>
      <c r="BU31" s="305">
        <v>66191</v>
      </c>
      <c r="BV31" s="80">
        <v>10.099999999999994</v>
      </c>
      <c r="BW31" s="80">
        <v>16.36</v>
      </c>
      <c r="BX31" s="80">
        <v>2.44</v>
      </c>
      <c r="BY31" s="80">
        <v>0.45</v>
      </c>
      <c r="BZ31" s="80">
        <v>8.77</v>
      </c>
      <c r="CA31" s="80">
        <v>1.61</v>
      </c>
      <c r="CB31" s="45">
        <v>77.900000000000006</v>
      </c>
      <c r="CC31" s="45">
        <v>14.3</v>
      </c>
      <c r="CD31" s="45">
        <v>0.55000000000000004</v>
      </c>
      <c r="CE31" s="114"/>
      <c r="CF31" s="114"/>
      <c r="CG31" s="114"/>
      <c r="CH31" s="114"/>
      <c r="CI31" s="114"/>
      <c r="CJ31" s="114"/>
      <c r="CK31" s="114"/>
      <c r="CL31" s="45">
        <f t="shared" si="6"/>
        <v>0.27822120866590649</v>
      </c>
      <c r="CM31" s="114"/>
      <c r="CN31" s="114"/>
      <c r="CO31" s="505"/>
      <c r="CP31" s="114"/>
      <c r="CQ31" s="114"/>
      <c r="CR31" s="114"/>
      <c r="CS31" s="114"/>
      <c r="CT31" s="114"/>
      <c r="CU31" s="114"/>
      <c r="CV31" s="114"/>
      <c r="CW31" s="505"/>
      <c r="CX31" s="114"/>
      <c r="CY31" s="114"/>
      <c r="CZ31" s="114"/>
      <c r="DA31" s="49" t="s">
        <v>295</v>
      </c>
      <c r="DB31" s="111" t="s">
        <v>295</v>
      </c>
      <c r="DC31" s="114"/>
      <c r="DD31" s="35"/>
      <c r="DE31" s="55"/>
      <c r="DF31" s="55"/>
      <c r="DG31" s="55"/>
      <c r="DH31" s="55"/>
      <c r="DI31" s="243" t="s">
        <v>297</v>
      </c>
      <c r="DJ31" s="123" t="s">
        <v>128</v>
      </c>
      <c r="DK31" s="9">
        <v>2</v>
      </c>
      <c r="DL31" s="114"/>
      <c r="DM31" s="114"/>
      <c r="DN31" s="114"/>
      <c r="DO31" s="114"/>
      <c r="DP31" s="114"/>
      <c r="DQ31" s="114"/>
      <c r="DR31" s="11" t="s">
        <v>38</v>
      </c>
      <c r="DS31" s="11" t="s">
        <v>38</v>
      </c>
      <c r="DT31" s="11">
        <v>405</v>
      </c>
      <c r="DU31" s="11">
        <v>6.7</v>
      </c>
      <c r="DV31" s="11">
        <v>93.3</v>
      </c>
      <c r="DW31" s="11" t="s">
        <v>38</v>
      </c>
      <c r="DX31" s="11" t="s">
        <v>38</v>
      </c>
      <c r="DY31" s="11" t="s">
        <v>38</v>
      </c>
      <c r="DZ31" s="11" t="s">
        <v>38</v>
      </c>
      <c r="EA31" s="11">
        <v>0</v>
      </c>
      <c r="EB31" s="7"/>
      <c r="EC31" s="116"/>
      <c r="ED31" s="125"/>
      <c r="EE31" s="125"/>
      <c r="EF31" s="7"/>
      <c r="EG31" s="7"/>
      <c r="EH31" s="7"/>
      <c r="EI31" s="7"/>
      <c r="EJ31" s="7"/>
      <c r="EK31" s="116"/>
      <c r="EL31" s="116"/>
      <c r="EM31" s="7"/>
      <c r="EN31" s="116"/>
      <c r="EO31" s="116"/>
      <c r="EP31" s="550"/>
      <c r="EQ31" s="114"/>
      <c r="ER31" s="753">
        <v>9362</v>
      </c>
      <c r="ES31" s="493">
        <v>69</v>
      </c>
      <c r="ET31" s="476">
        <v>24567</v>
      </c>
      <c r="EU31" s="476">
        <v>2</v>
      </c>
      <c r="EV31" s="494">
        <v>712.08695652173913</v>
      </c>
      <c r="EW31" s="495">
        <v>9273</v>
      </c>
      <c r="EX31" s="496">
        <v>268.78260869565219</v>
      </c>
      <c r="EY31" s="489">
        <v>5106.8695652173919</v>
      </c>
      <c r="EZ31" s="689">
        <v>29</v>
      </c>
      <c r="FA31" s="628">
        <v>11058</v>
      </c>
      <c r="FB31" s="628">
        <v>3000</v>
      </c>
      <c r="FC31" s="55"/>
      <c r="FD31" s="629">
        <v>381.31034482758622</v>
      </c>
      <c r="FE31" s="630">
        <v>1143.9310344827588</v>
      </c>
      <c r="FF31" s="631">
        <v>4.4643159519896409</v>
      </c>
      <c r="FG31" s="610"/>
      <c r="FH31" s="597"/>
      <c r="FI31" s="662"/>
      <c r="FJ31" s="598"/>
      <c r="FK31" s="55"/>
      <c r="FL31" s="114"/>
      <c r="FM31" s="157">
        <v>37.745756502625476</v>
      </c>
      <c r="FN31" s="145">
        <f t="shared" si="15"/>
        <v>0.26878260869565218</v>
      </c>
      <c r="FO31" s="114"/>
      <c r="FP31" s="157">
        <v>37.745756502625476</v>
      </c>
      <c r="FQ31" s="145">
        <v>0.26878260869565218</v>
      </c>
      <c r="FR31" s="147">
        <f t="shared" si="16"/>
        <v>1.5067939178259462</v>
      </c>
      <c r="FS31" s="114"/>
      <c r="FT31" s="114"/>
      <c r="FU31" s="114"/>
      <c r="FV31" s="114"/>
      <c r="FW31" s="114"/>
      <c r="FX31" s="55"/>
      <c r="FY31" s="152"/>
      <c r="FZ31" s="213"/>
      <c r="GA31" s="329"/>
      <c r="GB31" s="215"/>
      <c r="GC31" s="156"/>
      <c r="GD31" s="156"/>
      <c r="GE31" s="156"/>
      <c r="GF31" s="156"/>
      <c r="GG31" s="156"/>
      <c r="GH31" s="156"/>
      <c r="GI31" s="156"/>
      <c r="GJ31" s="156"/>
      <c r="GK31" s="156"/>
      <c r="GL31" s="156"/>
      <c r="GM31" s="156"/>
      <c r="GN31" s="156"/>
      <c r="GO31" s="156"/>
      <c r="GP31" s="156"/>
      <c r="GQ31" s="156"/>
      <c r="GR31" s="156"/>
      <c r="GS31" s="156"/>
      <c r="GT31" s="156"/>
      <c r="GU31" s="156"/>
      <c r="GV31" s="156"/>
      <c r="GW31" s="156"/>
      <c r="GX31" s="156"/>
      <c r="GY31" s="156"/>
      <c r="GZ31" s="156"/>
      <c r="HA31" s="156"/>
      <c r="HB31" s="156"/>
      <c r="HC31" s="156"/>
      <c r="HD31" s="156"/>
      <c r="HE31" s="156"/>
      <c r="HF31" s="156"/>
      <c r="HG31" s="156"/>
      <c r="HH31" s="156"/>
      <c r="HI31" s="156"/>
      <c r="HJ31" s="156"/>
      <c r="HK31" s="156"/>
      <c r="HL31" s="156"/>
      <c r="HM31" s="156"/>
      <c r="HN31" s="156"/>
      <c r="HO31" s="156"/>
      <c r="HP31" s="156"/>
      <c r="HQ31" s="156"/>
      <c r="HR31" s="156"/>
      <c r="HS31" s="156"/>
      <c r="HT31" s="156"/>
      <c r="HU31" s="156"/>
      <c r="HV31" s="156"/>
      <c r="HW31" s="156"/>
    </row>
    <row r="32" spans="1:231" x14ac:dyDescent="0.3">
      <c r="A32" s="7">
        <v>226</v>
      </c>
      <c r="B32" s="7">
        <f>COUNTIFS($D$3:D32,D32,$F$3:F32,F32)</f>
        <v>1</v>
      </c>
      <c r="C32" s="14">
        <v>9383</v>
      </c>
      <c r="D32" s="328" t="s">
        <v>1442</v>
      </c>
      <c r="E32" s="17" t="s">
        <v>601</v>
      </c>
      <c r="F32" s="17">
        <v>7107205325</v>
      </c>
      <c r="G32" s="11">
        <v>47</v>
      </c>
      <c r="H32" s="17" t="s">
        <v>1443</v>
      </c>
      <c r="I32" s="470" t="s">
        <v>432</v>
      </c>
      <c r="J32" s="380" t="s">
        <v>35</v>
      </c>
      <c r="K32" s="17" t="s">
        <v>36</v>
      </c>
      <c r="L32" s="11">
        <v>8</v>
      </c>
      <c r="M32" s="11" t="s">
        <v>674</v>
      </c>
      <c r="N32" s="17" t="s">
        <v>38</v>
      </c>
      <c r="O32" s="11"/>
      <c r="P32" s="17" t="s">
        <v>682</v>
      </c>
      <c r="Q32" s="11"/>
      <c r="R32" s="11"/>
      <c r="S32" s="454" t="s">
        <v>124</v>
      </c>
      <c r="T32" s="453" t="s">
        <v>124</v>
      </c>
      <c r="U32" s="454" t="s">
        <v>124</v>
      </c>
      <c r="V32" s="474" t="s">
        <v>573</v>
      </c>
      <c r="W32" s="474" t="s">
        <v>126</v>
      </c>
      <c r="X32" s="454" t="s">
        <v>124</v>
      </c>
      <c r="Y32" s="454" t="s">
        <v>124</v>
      </c>
      <c r="Z32" s="455"/>
      <c r="AA32" s="11"/>
      <c r="AB32" s="55"/>
      <c r="AC32" s="361">
        <v>17808</v>
      </c>
      <c r="AD32" s="361">
        <v>178</v>
      </c>
      <c r="AE32" s="361" t="s">
        <v>124</v>
      </c>
      <c r="AF32" s="361" t="s">
        <v>124</v>
      </c>
      <c r="AG32" s="504" t="s">
        <v>128</v>
      </c>
      <c r="AH32" s="554"/>
      <c r="AI32" s="114"/>
      <c r="AJ32" s="114"/>
      <c r="AK32" s="114"/>
      <c r="AL32" s="114"/>
      <c r="AM32" s="114"/>
      <c r="AN32" s="114"/>
      <c r="AO32" s="411">
        <v>65</v>
      </c>
      <c r="AP32" s="39">
        <v>28.3</v>
      </c>
      <c r="AQ32" s="40">
        <v>4.72</v>
      </c>
      <c r="AR32" s="41">
        <f t="shared" si="0"/>
        <v>98.02</v>
      </c>
      <c r="AS32" s="42">
        <f t="shared" si="1"/>
        <v>2.2968197879858656</v>
      </c>
      <c r="AT32" s="43">
        <f t="shared" si="2"/>
        <v>10.840989399293285</v>
      </c>
      <c r="AU32" s="44">
        <f t="shared" si="3"/>
        <v>1.9685039370078738</v>
      </c>
      <c r="AV32" s="45">
        <v>60.339500000000001</v>
      </c>
      <c r="AW32" s="45">
        <f t="shared" si="4"/>
        <v>92.83</v>
      </c>
      <c r="AX32" s="46">
        <v>1.4104999999999999</v>
      </c>
      <c r="AY32" s="45">
        <v>2.17</v>
      </c>
      <c r="AZ32" s="84" t="s">
        <v>121</v>
      </c>
      <c r="BA32" s="235">
        <v>9.65</v>
      </c>
      <c r="BB32" s="187" t="s">
        <v>121</v>
      </c>
      <c r="BC32" s="114"/>
      <c r="BD32" s="114"/>
      <c r="BE32" s="114"/>
      <c r="BF32" s="114"/>
      <c r="BG32" s="114"/>
      <c r="BH32" s="114"/>
      <c r="BI32" s="117"/>
      <c r="BJ32" s="9">
        <v>50.3</v>
      </c>
      <c r="BK32" s="9">
        <v>50.6</v>
      </c>
      <c r="BL32" s="195">
        <v>0.99407114624505921</v>
      </c>
      <c r="BM32" s="79">
        <v>2.7</v>
      </c>
      <c r="BN32" s="80">
        <f t="shared" si="17"/>
        <v>4.1538461538461542</v>
      </c>
      <c r="BO32" s="9" t="s">
        <v>121</v>
      </c>
      <c r="BP32" s="84">
        <v>7.9</v>
      </c>
      <c r="BQ32" s="282">
        <v>14.4</v>
      </c>
      <c r="BR32" s="84"/>
      <c r="BS32" s="80">
        <f t="shared" si="7"/>
        <v>38.799999999999997</v>
      </c>
      <c r="BT32" s="221" t="s">
        <v>121</v>
      </c>
      <c r="BU32" s="535" t="s">
        <v>121</v>
      </c>
      <c r="BV32" s="221" t="s">
        <v>121</v>
      </c>
      <c r="BW32" s="564">
        <v>27.5</v>
      </c>
      <c r="BX32" s="84">
        <v>22</v>
      </c>
      <c r="BY32" s="84">
        <v>6.23</v>
      </c>
      <c r="BZ32" s="84">
        <v>16.8</v>
      </c>
      <c r="CA32" s="84">
        <v>4.7699999999999996</v>
      </c>
      <c r="CB32" s="84">
        <v>58.3</v>
      </c>
      <c r="CC32" s="84">
        <v>16.5</v>
      </c>
      <c r="CD32" s="45" t="s">
        <v>121</v>
      </c>
      <c r="CE32" s="114"/>
      <c r="CF32" s="114"/>
      <c r="CG32" s="114"/>
      <c r="CH32" s="114"/>
      <c r="CI32" s="114"/>
      <c r="CJ32" s="114"/>
      <c r="CK32" s="114"/>
      <c r="CL32" s="45">
        <f t="shared" si="6"/>
        <v>1.3095238095238095</v>
      </c>
      <c r="CM32" s="114"/>
      <c r="CN32" s="114"/>
      <c r="CO32" s="505"/>
      <c r="CP32" s="114"/>
      <c r="CQ32" s="114"/>
      <c r="CR32" s="114"/>
      <c r="CS32" s="114"/>
      <c r="CT32" s="114"/>
      <c r="CU32" s="114"/>
      <c r="CV32" s="114"/>
      <c r="CW32" s="505"/>
      <c r="CX32" s="114"/>
      <c r="CY32" s="114"/>
      <c r="CZ32" s="114"/>
      <c r="DA32" s="9" t="s">
        <v>884</v>
      </c>
      <c r="DB32" s="111" t="s">
        <v>295</v>
      </c>
      <c r="DC32" s="114"/>
      <c r="DD32" s="35"/>
      <c r="DE32" s="55"/>
      <c r="DF32" s="55"/>
      <c r="DG32" s="55"/>
      <c r="DH32" s="55"/>
      <c r="DI32" s="243" t="s">
        <v>297</v>
      </c>
      <c r="DJ32" s="123" t="s">
        <v>128</v>
      </c>
      <c r="DK32" s="9">
        <v>2</v>
      </c>
      <c r="DL32" s="114"/>
      <c r="DM32" s="114"/>
      <c r="DN32" s="114"/>
      <c r="DO32" s="114"/>
      <c r="DP32" s="114"/>
      <c r="DQ32" s="114"/>
      <c r="DR32" s="11" t="s">
        <v>38</v>
      </c>
      <c r="DS32" s="11" t="s">
        <v>38</v>
      </c>
      <c r="DT32" s="11">
        <v>600</v>
      </c>
      <c r="DU32" s="11">
        <v>14.5</v>
      </c>
      <c r="DV32" s="11">
        <v>85.5</v>
      </c>
      <c r="DW32" s="11" t="s">
        <v>38</v>
      </c>
      <c r="DX32" s="11" t="s">
        <v>38</v>
      </c>
      <c r="DY32" s="11" t="s">
        <v>38</v>
      </c>
      <c r="DZ32" s="11" t="s">
        <v>38</v>
      </c>
      <c r="EA32" s="11">
        <v>0</v>
      </c>
      <c r="EB32" s="7"/>
      <c r="EC32" s="116"/>
      <c r="ED32" s="125"/>
      <c r="EE32" s="125"/>
      <c r="EF32" s="7"/>
      <c r="EG32" s="7"/>
      <c r="EH32" s="7"/>
      <c r="EI32" s="7"/>
      <c r="EJ32" s="7"/>
      <c r="EK32" s="116"/>
      <c r="EL32" s="116"/>
      <c r="EM32" s="7"/>
      <c r="EN32" s="116"/>
      <c r="EO32" s="116"/>
      <c r="EP32" s="7"/>
      <c r="EQ32" s="114"/>
      <c r="ER32" s="753">
        <v>9383</v>
      </c>
      <c r="ES32" s="493">
        <v>58</v>
      </c>
      <c r="ET32" s="476">
        <v>17249</v>
      </c>
      <c r="EU32" s="476">
        <v>2</v>
      </c>
      <c r="EV32" s="494">
        <v>594.79310344827582</v>
      </c>
      <c r="EW32" s="495">
        <v>5351</v>
      </c>
      <c r="EX32" s="496">
        <v>184.51724137931035</v>
      </c>
      <c r="EY32" s="489">
        <v>1476.1379310344828</v>
      </c>
      <c r="EZ32" s="689">
        <v>11</v>
      </c>
      <c r="FA32" s="628">
        <v>20709</v>
      </c>
      <c r="FB32" s="628">
        <v>400</v>
      </c>
      <c r="FC32" s="55"/>
      <c r="FD32" s="629">
        <v>1882.6363636363637</v>
      </c>
      <c r="FE32" s="630">
        <v>753.05454545454552</v>
      </c>
      <c r="FF32" s="631">
        <v>1.9602005458229887</v>
      </c>
      <c r="FG32" s="610"/>
      <c r="FH32" s="597"/>
      <c r="FI32" s="662"/>
      <c r="FJ32" s="598"/>
      <c r="FK32" s="55"/>
      <c r="FL32" s="557"/>
      <c r="FM32" s="157">
        <v>31.022088236999245</v>
      </c>
      <c r="FN32" s="145">
        <f t="shared" si="15"/>
        <v>0.18451724137931036</v>
      </c>
      <c r="FO32" s="114"/>
      <c r="FP32" s="157">
        <v>31.022088236999245</v>
      </c>
      <c r="FQ32" s="145">
        <v>0.18451724137931036</v>
      </c>
      <c r="FR32" s="147">
        <f t="shared" si="16"/>
        <v>3.251728648850682</v>
      </c>
      <c r="FS32" s="114"/>
      <c r="FT32" s="114"/>
      <c r="FU32" s="114"/>
      <c r="FV32" s="114"/>
      <c r="FW32" s="114"/>
      <c r="FX32" s="55"/>
      <c r="FY32" s="152"/>
      <c r="FZ32" s="213"/>
      <c r="GA32" s="20"/>
      <c r="GB32" s="215"/>
      <c r="GC32" s="156"/>
      <c r="GD32" s="156"/>
      <c r="GE32" s="156"/>
      <c r="GF32" s="156"/>
      <c r="GG32" s="156"/>
      <c r="GH32" s="156"/>
      <c r="GI32" s="156"/>
      <c r="GJ32" s="156"/>
      <c r="GK32" s="156"/>
      <c r="GL32" s="156"/>
      <c r="GM32" s="156"/>
      <c r="GN32" s="156"/>
      <c r="GO32" s="156"/>
      <c r="GP32" s="156"/>
      <c r="GQ32" s="156"/>
      <c r="GR32" s="156"/>
      <c r="GS32" s="156"/>
      <c r="GT32" s="156"/>
      <c r="GU32" s="156"/>
      <c r="GV32" s="156"/>
      <c r="GW32" s="156"/>
      <c r="GX32" s="156"/>
      <c r="GY32" s="156"/>
      <c r="GZ32" s="156"/>
      <c r="HA32" s="156"/>
      <c r="HB32" s="156"/>
      <c r="HC32" s="156"/>
      <c r="HD32" s="156"/>
      <c r="HE32" s="156"/>
      <c r="HF32" s="156"/>
      <c r="HG32" s="156"/>
      <c r="HH32" s="156"/>
      <c r="HI32" s="156"/>
      <c r="HJ32" s="156"/>
      <c r="HK32" s="156"/>
      <c r="HL32" s="156"/>
      <c r="HM32" s="156"/>
      <c r="HN32" s="156"/>
      <c r="HO32" s="156"/>
      <c r="HP32" s="156"/>
      <c r="HQ32" s="156"/>
      <c r="HR32" s="156"/>
      <c r="HS32" s="156"/>
      <c r="HT32" s="156"/>
      <c r="HU32" s="156"/>
      <c r="HV32" s="156"/>
      <c r="HW32" s="156"/>
    </row>
    <row r="33" spans="1:231" x14ac:dyDescent="0.3">
      <c r="A33" s="7">
        <v>253</v>
      </c>
      <c r="B33" s="7">
        <f>COUNTIFS($D$3:D33,D33,$F$3:F33,F33)</f>
        <v>1</v>
      </c>
      <c r="C33" s="14">
        <v>9504</v>
      </c>
      <c r="D33" s="328" t="s">
        <v>630</v>
      </c>
      <c r="E33" s="17" t="s">
        <v>631</v>
      </c>
      <c r="F33" s="330">
        <v>1455220030</v>
      </c>
      <c r="G33" s="11">
        <v>4</v>
      </c>
      <c r="H33" s="17" t="s">
        <v>632</v>
      </c>
      <c r="I33" s="379" t="s">
        <v>633</v>
      </c>
      <c r="J33" s="849" t="s">
        <v>433</v>
      </c>
      <c r="K33" s="11" t="s">
        <v>36</v>
      </c>
      <c r="L33" s="17">
        <v>1.5</v>
      </c>
      <c r="M33" s="17">
        <v>6</v>
      </c>
      <c r="N33" s="17" t="s">
        <v>38</v>
      </c>
      <c r="O33" s="11"/>
      <c r="P33" s="17" t="s">
        <v>1560</v>
      </c>
      <c r="Q33" s="11"/>
      <c r="R33" s="11"/>
      <c r="S33" s="454" t="s">
        <v>122</v>
      </c>
      <c r="T33" s="453" t="s">
        <v>123</v>
      </c>
      <c r="U33" s="454" t="s">
        <v>124</v>
      </c>
      <c r="V33" s="602" t="s">
        <v>125</v>
      </c>
      <c r="W33" s="454" t="s">
        <v>126</v>
      </c>
      <c r="X33" s="454" t="s">
        <v>124</v>
      </c>
      <c r="Y33" s="454" t="s">
        <v>124</v>
      </c>
      <c r="Z33" s="469"/>
      <c r="AA33" s="476"/>
      <c r="AB33" s="17"/>
      <c r="AC33" s="829">
        <v>75100</v>
      </c>
      <c r="AD33" s="361">
        <v>5632</v>
      </c>
      <c r="AE33" s="361">
        <v>3</v>
      </c>
      <c r="AF33" s="361">
        <v>1330</v>
      </c>
      <c r="AG33" s="504" t="s">
        <v>444</v>
      </c>
      <c r="AH33" s="550"/>
      <c r="AI33" s="7"/>
      <c r="AJ33" s="7"/>
      <c r="AK33" s="7"/>
      <c r="AL33" s="114"/>
      <c r="AM33" s="114"/>
      <c r="AN33" s="114"/>
      <c r="AO33" s="411">
        <v>60</v>
      </c>
      <c r="AP33" s="39">
        <v>14</v>
      </c>
      <c r="AQ33" s="40">
        <v>23.9</v>
      </c>
      <c r="AR33" s="41">
        <f t="shared" si="0"/>
        <v>97.9</v>
      </c>
      <c r="AS33" s="42">
        <f t="shared" si="1"/>
        <v>4.2857142857142856</v>
      </c>
      <c r="AT33" s="43">
        <f t="shared" si="2"/>
        <v>102.42857142857142</v>
      </c>
      <c r="AU33" s="44">
        <f t="shared" si="3"/>
        <v>1.5831134564643801</v>
      </c>
      <c r="AV33" s="84">
        <v>53.225999999999992</v>
      </c>
      <c r="AW33" s="45">
        <f t="shared" si="4"/>
        <v>88.71</v>
      </c>
      <c r="AX33" s="84">
        <v>3.7739999999999996</v>
      </c>
      <c r="AY33" s="84">
        <v>6.29</v>
      </c>
      <c r="AZ33" s="221" t="s">
        <v>121</v>
      </c>
      <c r="BA33" s="84">
        <v>6.11</v>
      </c>
      <c r="BB33" s="298">
        <v>6.5000000000000002E-2</v>
      </c>
      <c r="BC33" s="87"/>
      <c r="BD33" s="87"/>
      <c r="BE33" s="87"/>
      <c r="BF33" s="87"/>
      <c r="BG33" s="87"/>
      <c r="BH33" s="87"/>
      <c r="BI33" s="298"/>
      <c r="BJ33" s="84">
        <v>41.9</v>
      </c>
      <c r="BK33" s="84">
        <v>58.7</v>
      </c>
      <c r="BL33" s="195">
        <v>0.71379897785349222</v>
      </c>
      <c r="BM33" s="79">
        <v>0.7</v>
      </c>
      <c r="BN33" s="80">
        <f t="shared" si="17"/>
        <v>1.1666666666666667</v>
      </c>
      <c r="BO33" s="304" t="s">
        <v>121</v>
      </c>
      <c r="BP33" s="84">
        <v>19</v>
      </c>
      <c r="BQ33" s="282">
        <v>13.8</v>
      </c>
      <c r="BR33" s="49"/>
      <c r="BS33" s="80">
        <f t="shared" si="7"/>
        <v>40.9</v>
      </c>
      <c r="BT33" s="80">
        <v>90.9</v>
      </c>
      <c r="BU33" s="305">
        <v>35465</v>
      </c>
      <c r="BV33" s="80">
        <v>9.0999999999999943</v>
      </c>
      <c r="BW33" s="561">
        <v>11.84</v>
      </c>
      <c r="BX33" s="80">
        <v>12.7</v>
      </c>
      <c r="BY33" s="80">
        <v>1.78</v>
      </c>
      <c r="BZ33" s="80">
        <v>28.2</v>
      </c>
      <c r="CA33" s="80">
        <v>3.96</v>
      </c>
      <c r="CB33" s="45">
        <v>43.5</v>
      </c>
      <c r="CC33" s="45">
        <v>6.1</v>
      </c>
      <c r="CD33" s="45">
        <v>1.94</v>
      </c>
      <c r="CE33" s="7"/>
      <c r="CF33" s="7"/>
      <c r="CG33" s="7"/>
      <c r="CH33" s="7"/>
      <c r="CI33" s="7"/>
      <c r="CJ33" s="7"/>
      <c r="CK33" s="7"/>
      <c r="CL33" s="45">
        <f t="shared" si="6"/>
        <v>0.450354609929078</v>
      </c>
      <c r="CM33" s="13"/>
      <c r="CN33" s="13"/>
      <c r="CO33" s="618"/>
      <c r="CP33" s="13"/>
      <c r="CQ33" s="13"/>
      <c r="CR33" s="13"/>
      <c r="CS33" s="13"/>
      <c r="CT33" s="7"/>
      <c r="CU33" s="7"/>
      <c r="CV33" s="121"/>
      <c r="CW33" s="752"/>
      <c r="CX33" s="49"/>
      <c r="CY33" s="49"/>
      <c r="CZ33" s="35"/>
      <c r="DA33" s="9" t="s">
        <v>18</v>
      </c>
      <c r="DB33" s="111" t="s">
        <v>18</v>
      </c>
      <c r="DC33" s="7"/>
      <c r="DD33" s="35"/>
      <c r="DE33" s="11"/>
      <c r="DF33" s="328"/>
      <c r="DG33" s="11"/>
      <c r="DH33" s="11"/>
      <c r="DI33" s="202" t="s">
        <v>294</v>
      </c>
      <c r="DJ33" s="123" t="s">
        <v>444</v>
      </c>
      <c r="DK33" s="9">
        <v>2</v>
      </c>
      <c r="DL33" s="7"/>
      <c r="DM33" s="7"/>
      <c r="DN33" s="7"/>
      <c r="DO33" s="7"/>
      <c r="DP33" s="7"/>
      <c r="DQ33" s="7"/>
      <c r="DR33" s="11">
        <v>15</v>
      </c>
      <c r="DS33" s="11" t="s">
        <v>38</v>
      </c>
      <c r="DT33" s="11" t="s">
        <v>38</v>
      </c>
      <c r="DU33" s="11" t="s">
        <v>38</v>
      </c>
      <c r="DV33" s="11" t="s">
        <v>38</v>
      </c>
      <c r="DW33" s="11" t="s">
        <v>38</v>
      </c>
      <c r="DX33" s="11" t="s">
        <v>38</v>
      </c>
      <c r="DY33" s="11" t="s">
        <v>38</v>
      </c>
      <c r="DZ33" s="11" t="s">
        <v>38</v>
      </c>
      <c r="EA33" s="11">
        <v>0</v>
      </c>
      <c r="EB33" s="7"/>
      <c r="EC33" s="116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8"/>
      <c r="EP33" s="114"/>
      <c r="EQ33" s="114"/>
      <c r="ER33" s="753">
        <v>9504</v>
      </c>
      <c r="ES33" s="493">
        <v>68</v>
      </c>
      <c r="ET33" s="476">
        <v>549960</v>
      </c>
      <c r="EU33" s="476">
        <v>2</v>
      </c>
      <c r="EV33" s="494">
        <v>16175.294117647059</v>
      </c>
      <c r="EW33" s="495">
        <v>231078</v>
      </c>
      <c r="EX33" s="496">
        <v>6796.411764705882</v>
      </c>
      <c r="EY33" s="489">
        <v>10194.617647058823</v>
      </c>
      <c r="EZ33" s="689">
        <v>26</v>
      </c>
      <c r="FA33" s="628">
        <v>75119</v>
      </c>
      <c r="FB33" s="628">
        <v>3000</v>
      </c>
      <c r="FC33" s="55"/>
      <c r="FD33" s="629">
        <v>2889.1923076923076</v>
      </c>
      <c r="FE33" s="630">
        <v>8667.576923076922</v>
      </c>
      <c r="FF33" s="631">
        <v>1.1761785026581355</v>
      </c>
      <c r="FG33" s="610"/>
      <c r="FH33" s="850"/>
      <c r="FI33" s="662"/>
      <c r="FJ33" s="215"/>
      <c r="FK33" s="55"/>
      <c r="FL33" s="557"/>
      <c r="FM33" s="157">
        <v>42.017237617281253</v>
      </c>
      <c r="FN33" s="145">
        <f t="shared" si="15"/>
        <v>6.7964117647058817</v>
      </c>
      <c r="FO33" s="114"/>
      <c r="FP33" s="157">
        <v>42.017237617281253</v>
      </c>
      <c r="FQ33" s="145">
        <v>6.7964117647058817</v>
      </c>
      <c r="FR33" s="114"/>
      <c r="FS33" s="114"/>
      <c r="FT33" s="114"/>
      <c r="FU33" s="114"/>
      <c r="FV33" s="114"/>
      <c r="FW33" s="114"/>
      <c r="FX33" s="55"/>
      <c r="FY33" s="152"/>
      <c r="FZ33" s="213"/>
      <c r="GA33" s="11"/>
      <c r="GB33" s="215"/>
      <c r="GC33" s="156"/>
      <c r="GD33" s="156"/>
      <c r="GE33" s="156"/>
      <c r="GF33" s="156"/>
      <c r="GG33" s="156"/>
      <c r="GH33" s="156"/>
      <c r="GI33" s="156"/>
      <c r="GJ33" s="156"/>
      <c r="GK33" s="156"/>
      <c r="GL33" s="156"/>
      <c r="GM33" s="156"/>
      <c r="GN33" s="156"/>
      <c r="GO33" s="156"/>
      <c r="GP33" s="156"/>
      <c r="GQ33" s="156"/>
      <c r="GR33" s="156"/>
      <c r="GS33" s="156"/>
      <c r="GT33" s="156"/>
      <c r="GU33" s="156"/>
      <c r="GV33" s="156"/>
      <c r="GW33" s="156"/>
      <c r="GX33" s="156"/>
      <c r="GY33" s="156"/>
      <c r="GZ33" s="156"/>
      <c r="HA33" s="156"/>
      <c r="HB33" s="156"/>
      <c r="HC33" s="156"/>
      <c r="HD33" s="156"/>
      <c r="HE33" s="156"/>
      <c r="HF33" s="156"/>
      <c r="HG33" s="156"/>
      <c r="HH33" s="156"/>
      <c r="HI33" s="156"/>
      <c r="HJ33" s="156"/>
      <c r="HK33" s="156"/>
      <c r="HL33" s="156"/>
      <c r="HM33" s="156"/>
      <c r="HN33" s="156"/>
      <c r="HO33" s="156"/>
      <c r="HP33" s="156"/>
      <c r="HQ33" s="156"/>
      <c r="HR33" s="156"/>
      <c r="HS33" s="156"/>
      <c r="HT33" s="156"/>
      <c r="HU33" s="156"/>
      <c r="HV33" s="156"/>
      <c r="HW33" s="156"/>
    </row>
    <row r="34" spans="1:231" x14ac:dyDescent="0.3">
      <c r="A34" s="7">
        <v>254</v>
      </c>
      <c r="B34" s="7">
        <f>COUNTIFS($D$3:D34,D34,$F$3:F34,F34)</f>
        <v>2</v>
      </c>
      <c r="C34" s="14">
        <v>9505</v>
      </c>
      <c r="D34" s="328" t="s">
        <v>630</v>
      </c>
      <c r="E34" s="17" t="s">
        <v>631</v>
      </c>
      <c r="F34" s="330">
        <v>1455220030</v>
      </c>
      <c r="G34" s="11">
        <v>4</v>
      </c>
      <c r="H34" s="17" t="s">
        <v>632</v>
      </c>
      <c r="I34" s="379" t="s">
        <v>633</v>
      </c>
      <c r="J34" s="849" t="s">
        <v>433</v>
      </c>
      <c r="K34" s="11" t="s">
        <v>36</v>
      </c>
      <c r="L34" s="17">
        <v>3</v>
      </c>
      <c r="M34" s="17">
        <v>10</v>
      </c>
      <c r="N34" s="17" t="s">
        <v>38</v>
      </c>
      <c r="O34" s="11"/>
      <c r="P34" s="17" t="s">
        <v>634</v>
      </c>
      <c r="Q34" s="11"/>
      <c r="R34" s="11"/>
      <c r="S34" s="454" t="s">
        <v>122</v>
      </c>
      <c r="T34" s="453" t="s">
        <v>123</v>
      </c>
      <c r="U34" s="454" t="s">
        <v>124</v>
      </c>
      <c r="V34" s="602" t="s">
        <v>125</v>
      </c>
      <c r="W34" s="454" t="s">
        <v>126</v>
      </c>
      <c r="X34" s="454" t="s">
        <v>124</v>
      </c>
      <c r="Y34" s="454" t="s">
        <v>124</v>
      </c>
      <c r="Z34" s="469"/>
      <c r="AA34" s="476"/>
      <c r="AB34" s="17"/>
      <c r="AC34" s="829">
        <v>60000</v>
      </c>
      <c r="AD34" s="361">
        <v>4500</v>
      </c>
      <c r="AE34" s="361">
        <v>3</v>
      </c>
      <c r="AF34" s="361">
        <v>960</v>
      </c>
      <c r="AG34" s="504" t="s">
        <v>693</v>
      </c>
      <c r="AH34" s="550"/>
      <c r="AI34" s="7"/>
      <c r="AJ34" s="7"/>
      <c r="AK34" s="7"/>
      <c r="AL34" s="114"/>
      <c r="AM34" s="114"/>
      <c r="AN34" s="114"/>
      <c r="AO34" s="934">
        <v>80.8</v>
      </c>
      <c r="AP34" s="39">
        <v>4.9400000000000004</v>
      </c>
      <c r="AQ34" s="40">
        <v>11</v>
      </c>
      <c r="AR34" s="41">
        <f t="shared" si="0"/>
        <v>96.74</v>
      </c>
      <c r="AS34" s="42">
        <f t="shared" si="1"/>
        <v>16.356275303643724</v>
      </c>
      <c r="AT34" s="43">
        <f t="shared" si="2"/>
        <v>179.91902834008096</v>
      </c>
      <c r="AU34" s="44">
        <f t="shared" si="3"/>
        <v>5.0690087829360095</v>
      </c>
      <c r="AV34" s="84">
        <v>73.4876</v>
      </c>
      <c r="AW34" s="45">
        <f t="shared" si="4"/>
        <v>90.95</v>
      </c>
      <c r="AX34" s="84">
        <v>3.2723999999999993</v>
      </c>
      <c r="AY34" s="84">
        <v>4.05</v>
      </c>
      <c r="AZ34" s="221" t="s">
        <v>121</v>
      </c>
      <c r="BA34" s="84">
        <v>1.59</v>
      </c>
      <c r="BB34" s="298">
        <v>6.7000000000000004E-2</v>
      </c>
      <c r="BC34" s="87"/>
      <c r="BD34" s="87"/>
      <c r="BE34" s="87"/>
      <c r="BF34" s="87"/>
      <c r="BG34" s="87"/>
      <c r="BH34" s="87"/>
      <c r="BI34" s="298"/>
      <c r="BJ34" s="84">
        <v>28.4</v>
      </c>
      <c r="BK34" s="84">
        <v>72</v>
      </c>
      <c r="BL34" s="78">
        <v>0.39444444444444443</v>
      </c>
      <c r="BM34" s="79">
        <v>0.45</v>
      </c>
      <c r="BN34" s="80">
        <f t="shared" si="17"/>
        <v>0.55693069306930698</v>
      </c>
      <c r="BO34" s="304" t="s">
        <v>121</v>
      </c>
      <c r="BP34" s="84">
        <v>2.42</v>
      </c>
      <c r="BQ34" s="282">
        <v>1.06</v>
      </c>
      <c r="BR34" s="49"/>
      <c r="BS34" s="80">
        <f t="shared" si="7"/>
        <v>45.4</v>
      </c>
      <c r="BT34" s="80">
        <v>99</v>
      </c>
      <c r="BU34" s="305">
        <v>51542</v>
      </c>
      <c r="BV34" s="80">
        <v>1</v>
      </c>
      <c r="BW34" s="561">
        <v>4.7799999999999994</v>
      </c>
      <c r="BX34" s="80">
        <v>17.7</v>
      </c>
      <c r="BY34" s="80">
        <v>0.88</v>
      </c>
      <c r="BZ34" s="80">
        <v>27.7</v>
      </c>
      <c r="CA34" s="80">
        <v>1.37</v>
      </c>
      <c r="CB34" s="45">
        <v>51.2</v>
      </c>
      <c r="CC34" s="45">
        <v>2.5299999999999998</v>
      </c>
      <c r="CD34" s="45">
        <v>0.64</v>
      </c>
      <c r="CE34" s="7"/>
      <c r="CF34" s="7"/>
      <c r="CG34" s="7"/>
      <c r="CH34" s="7"/>
      <c r="CI34" s="7"/>
      <c r="CJ34" s="7"/>
      <c r="CK34" s="7"/>
      <c r="CL34" s="45">
        <f t="shared" si="6"/>
        <v>0.63898916967509023</v>
      </c>
      <c r="CM34" s="13"/>
      <c r="CN34" s="13"/>
      <c r="CO34" s="618"/>
      <c r="CP34" s="13"/>
      <c r="CQ34" s="13"/>
      <c r="CR34" s="13"/>
      <c r="CS34" s="13"/>
      <c r="CT34" s="7"/>
      <c r="CU34" s="7"/>
      <c r="CV34" s="121"/>
      <c r="CW34" s="752"/>
      <c r="CX34" s="49"/>
      <c r="CY34" s="49"/>
      <c r="CZ34" s="35"/>
      <c r="DA34" s="9" t="s">
        <v>18</v>
      </c>
      <c r="DB34" s="111" t="s">
        <v>18</v>
      </c>
      <c r="DC34" s="7"/>
      <c r="DD34" s="35"/>
      <c r="DE34" s="11"/>
      <c r="DF34" s="328"/>
      <c r="DG34" s="11"/>
      <c r="DH34" s="11"/>
      <c r="DI34" s="202" t="s">
        <v>294</v>
      </c>
      <c r="DJ34" s="123" t="s">
        <v>693</v>
      </c>
      <c r="DK34" s="9">
        <v>2</v>
      </c>
      <c r="DL34" s="7"/>
      <c r="DM34" s="7"/>
      <c r="DN34" s="7"/>
      <c r="DO34" s="7"/>
      <c r="DP34" s="7"/>
      <c r="DQ34" s="7"/>
      <c r="DR34" s="11">
        <v>15</v>
      </c>
      <c r="DS34" s="11" t="s">
        <v>38</v>
      </c>
      <c r="DT34" s="11" t="s">
        <v>38</v>
      </c>
      <c r="DU34" s="11" t="s">
        <v>38</v>
      </c>
      <c r="DV34" s="11" t="s">
        <v>38</v>
      </c>
      <c r="DW34" s="11" t="s">
        <v>38</v>
      </c>
      <c r="DX34" s="11" t="s">
        <v>38</v>
      </c>
      <c r="DY34" s="11" t="s">
        <v>38</v>
      </c>
      <c r="DZ34" s="11" t="s">
        <v>38</v>
      </c>
      <c r="EA34" s="11">
        <v>0</v>
      </c>
      <c r="EB34" s="9" t="s">
        <v>705</v>
      </c>
      <c r="EC34" s="116"/>
      <c r="ED34" s="114"/>
      <c r="EE34" s="114"/>
      <c r="EF34" s="114"/>
      <c r="EG34" s="114"/>
      <c r="EH34" s="114"/>
      <c r="EI34" s="114"/>
      <c r="EJ34" s="114"/>
      <c r="EK34" s="114"/>
      <c r="EL34" s="114"/>
      <c r="EM34" s="114"/>
      <c r="EN34" s="114"/>
      <c r="EO34" s="118"/>
      <c r="EP34" s="557"/>
      <c r="EQ34" s="114"/>
      <c r="ER34" s="753">
        <v>9505</v>
      </c>
      <c r="ES34" s="493">
        <v>45</v>
      </c>
      <c r="ET34" s="476">
        <v>950106</v>
      </c>
      <c r="EU34" s="476">
        <v>2</v>
      </c>
      <c r="EV34" s="494">
        <v>42226.933333333334</v>
      </c>
      <c r="EW34" s="495">
        <v>53716</v>
      </c>
      <c r="EX34" s="496">
        <v>2387.3777777777777</v>
      </c>
      <c r="EY34" s="489">
        <v>7162.1333333333332</v>
      </c>
      <c r="EZ34" s="689">
        <v>29</v>
      </c>
      <c r="FA34" s="628">
        <v>48321</v>
      </c>
      <c r="FB34" s="628">
        <v>3000</v>
      </c>
      <c r="FC34" s="55"/>
      <c r="FD34" s="629">
        <v>1666.2413793103449</v>
      </c>
      <c r="FE34" s="630">
        <v>4998.7241379310353</v>
      </c>
      <c r="FF34" s="631">
        <v>1.4327922757301286</v>
      </c>
      <c r="FG34" s="610"/>
      <c r="FH34" s="850"/>
      <c r="FI34" s="662"/>
      <c r="FJ34" s="215"/>
      <c r="FK34" s="55"/>
      <c r="FL34" s="114"/>
      <c r="FM34" s="157">
        <v>5.6536849572574006</v>
      </c>
      <c r="FN34" s="145">
        <f t="shared" si="15"/>
        <v>2.3873777777777776</v>
      </c>
      <c r="FO34" s="114"/>
      <c r="FP34" s="157">
        <v>5.6536849572574006</v>
      </c>
      <c r="FQ34" s="145">
        <v>2.3873777777777776</v>
      </c>
      <c r="FR34" s="114"/>
      <c r="FS34" s="114"/>
      <c r="FT34" s="114"/>
      <c r="FU34" s="114"/>
      <c r="FV34" s="114"/>
      <c r="FW34" s="114"/>
      <c r="FX34" s="55"/>
      <c r="FY34" s="152"/>
      <c r="FZ34" s="213"/>
      <c r="GA34" s="378"/>
      <c r="GB34" s="215"/>
      <c r="GC34" s="156"/>
      <c r="GD34" s="156"/>
      <c r="GE34" s="156"/>
      <c r="GF34" s="156"/>
      <c r="GG34" s="156"/>
      <c r="GH34" s="156"/>
      <c r="GI34" s="156"/>
      <c r="GJ34" s="156"/>
      <c r="GK34" s="156"/>
      <c r="GL34" s="156"/>
      <c r="GM34" s="156"/>
      <c r="GN34" s="156"/>
      <c r="GO34" s="156"/>
      <c r="GP34" s="156"/>
      <c r="GQ34" s="156"/>
      <c r="GR34" s="156"/>
      <c r="GS34" s="156"/>
      <c r="GT34" s="156"/>
      <c r="GU34" s="156"/>
      <c r="GV34" s="156"/>
      <c r="GW34" s="156"/>
      <c r="GX34" s="156"/>
      <c r="GY34" s="156"/>
      <c r="GZ34" s="156"/>
      <c r="HA34" s="156"/>
      <c r="HB34" s="156"/>
      <c r="HC34" s="156"/>
      <c r="HD34" s="156"/>
      <c r="HE34" s="156"/>
      <c r="HF34" s="156"/>
      <c r="HG34" s="156"/>
      <c r="HH34" s="156"/>
      <c r="HI34" s="156"/>
      <c r="HJ34" s="156"/>
      <c r="HK34" s="156"/>
      <c r="HL34" s="156"/>
      <c r="HM34" s="156"/>
      <c r="HN34" s="156"/>
      <c r="HO34" s="156"/>
      <c r="HP34" s="156"/>
      <c r="HQ34" s="156"/>
      <c r="HR34" s="156"/>
      <c r="HS34" s="156"/>
      <c r="HT34" s="156"/>
      <c r="HU34" s="156"/>
      <c r="HV34" s="156"/>
      <c r="HW34" s="156"/>
    </row>
    <row r="35" spans="1:231" x14ac:dyDescent="0.3">
      <c r="A35" s="7">
        <v>272</v>
      </c>
      <c r="B35" s="7">
        <f>COUNTIFS($D$3:D35,D35,$F$3:F35,F35)</f>
        <v>1</v>
      </c>
      <c r="C35" s="14">
        <v>9563</v>
      </c>
      <c r="D35" s="223" t="s">
        <v>529</v>
      </c>
      <c r="E35" s="275" t="s">
        <v>530</v>
      </c>
      <c r="F35" s="275">
        <v>475517152</v>
      </c>
      <c r="G35" s="275">
        <v>71</v>
      </c>
      <c r="H35" s="275" t="s">
        <v>531</v>
      </c>
      <c r="I35" s="910" t="s">
        <v>532</v>
      </c>
      <c r="J35" s="911" t="s">
        <v>35</v>
      </c>
      <c r="K35" s="275" t="s">
        <v>36</v>
      </c>
      <c r="L35" s="275">
        <v>10</v>
      </c>
      <c r="M35" s="275">
        <v>3</v>
      </c>
      <c r="N35" s="275" t="s">
        <v>38</v>
      </c>
      <c r="O35" s="183"/>
      <c r="P35" s="275" t="s">
        <v>533</v>
      </c>
      <c r="Q35" s="183"/>
      <c r="R35" s="183"/>
      <c r="S35" s="912" t="s">
        <v>122</v>
      </c>
      <c r="T35" s="913" t="s">
        <v>123</v>
      </c>
      <c r="U35" s="912" t="s">
        <v>124</v>
      </c>
      <c r="V35" s="914" t="s">
        <v>125</v>
      </c>
      <c r="W35" s="912" t="s">
        <v>126</v>
      </c>
      <c r="X35" s="912" t="s">
        <v>124</v>
      </c>
      <c r="Y35" s="912" t="s">
        <v>124</v>
      </c>
      <c r="Z35" s="1002"/>
      <c r="AA35" s="1004"/>
      <c r="AB35" s="275"/>
      <c r="AC35" s="492">
        <v>32155</v>
      </c>
      <c r="AD35" s="492">
        <v>804</v>
      </c>
      <c r="AE35" s="492" t="s">
        <v>569</v>
      </c>
      <c r="AF35" s="492" t="s">
        <v>569</v>
      </c>
      <c r="AG35" s="504" t="s">
        <v>444</v>
      </c>
      <c r="AH35" s="7"/>
      <c r="AI35" s="7"/>
      <c r="AJ35" s="7"/>
      <c r="AK35" s="7"/>
      <c r="AL35" s="114"/>
      <c r="AM35" s="114"/>
      <c r="AN35" s="114"/>
      <c r="AO35" s="934">
        <v>85.2</v>
      </c>
      <c r="AP35" s="39">
        <v>11.7</v>
      </c>
      <c r="AQ35" s="40">
        <v>2.34</v>
      </c>
      <c r="AR35" s="41">
        <f t="shared" ref="AR35:AR66" si="18">AO35+AP35+AQ35</f>
        <v>99.240000000000009</v>
      </c>
      <c r="AS35" s="42">
        <f t="shared" ref="AS35:AS66" si="19">AO35/AP35</f>
        <v>7.2820512820512828</v>
      </c>
      <c r="AT35" s="43">
        <f t="shared" ref="AT35:AT66" si="20">AO35/AP35*AQ35</f>
        <v>17.04</v>
      </c>
      <c r="AU35" s="44">
        <f t="shared" ref="AU35:AU66" si="21">AO35/(AP35+AQ35)</f>
        <v>6.068376068376069</v>
      </c>
      <c r="AV35" s="45">
        <v>79.159319999999994</v>
      </c>
      <c r="AW35" s="45">
        <f t="shared" ref="AW35:AW66" si="22">95-AY35</f>
        <v>92.91</v>
      </c>
      <c r="AX35" s="46">
        <v>1.7806799999999998</v>
      </c>
      <c r="AY35" s="84">
        <v>2.09</v>
      </c>
      <c r="AZ35" s="221" t="s">
        <v>121</v>
      </c>
      <c r="BA35" s="84">
        <v>10.9</v>
      </c>
      <c r="BB35" s="298">
        <v>8.4000000000000005E-2</v>
      </c>
      <c r="BC35" s="87"/>
      <c r="BD35" s="87"/>
      <c r="BE35" s="87"/>
      <c r="BF35" s="87"/>
      <c r="BG35" s="87"/>
      <c r="BH35" s="87"/>
      <c r="BI35" s="298"/>
      <c r="BJ35" s="84">
        <v>52.9</v>
      </c>
      <c r="BK35" s="84">
        <v>47.6</v>
      </c>
      <c r="BL35" s="195">
        <v>1.1113445378151259</v>
      </c>
      <c r="BM35" s="79">
        <v>0.3</v>
      </c>
      <c r="BN35" s="80">
        <f t="shared" si="17"/>
        <v>0.352112676056338</v>
      </c>
      <c r="BO35" s="304" t="s">
        <v>121</v>
      </c>
      <c r="BP35" s="84">
        <v>19</v>
      </c>
      <c r="BQ35" s="282">
        <v>33.799999999999997</v>
      </c>
      <c r="BR35" s="49"/>
      <c r="BS35" s="80">
        <f t="shared" si="7"/>
        <v>27.799999999999997</v>
      </c>
      <c r="BT35" s="80">
        <v>85.1</v>
      </c>
      <c r="BU35" s="305">
        <v>32143</v>
      </c>
      <c r="BV35" s="80">
        <v>14.900000000000006</v>
      </c>
      <c r="BW35" s="561">
        <v>9.82</v>
      </c>
      <c r="BX35" s="80">
        <v>14.2</v>
      </c>
      <c r="BY35" s="80">
        <v>1.66</v>
      </c>
      <c r="BZ35" s="80">
        <v>13.6</v>
      </c>
      <c r="CA35" s="80">
        <v>1.58</v>
      </c>
      <c r="CB35" s="45">
        <v>56.3</v>
      </c>
      <c r="CC35" s="45">
        <v>6.58</v>
      </c>
      <c r="CD35" s="45">
        <v>0.71</v>
      </c>
      <c r="CE35" s="7"/>
      <c r="CF35" s="7"/>
      <c r="CG35" s="7"/>
      <c r="CH35" s="7"/>
      <c r="CI35" s="7"/>
      <c r="CJ35" s="7"/>
      <c r="CK35" s="7"/>
      <c r="CL35" s="45">
        <f t="shared" ref="CL35:CL66" si="23">BX35/BZ35</f>
        <v>1.0441176470588236</v>
      </c>
      <c r="CM35" s="13"/>
      <c r="CN35" s="13"/>
      <c r="CO35" s="618"/>
      <c r="CP35" s="13"/>
      <c r="CQ35" s="13"/>
      <c r="CR35" s="13"/>
      <c r="CS35" s="13"/>
      <c r="CT35" s="7"/>
      <c r="CU35" s="7"/>
      <c r="CV35" s="121"/>
      <c r="CW35" s="752"/>
      <c r="CX35" s="49"/>
      <c r="CY35" s="49"/>
      <c r="CZ35" s="35"/>
      <c r="DA35" s="9" t="s">
        <v>18</v>
      </c>
      <c r="DB35" s="111" t="s">
        <v>18</v>
      </c>
      <c r="DC35" s="7"/>
      <c r="DD35" s="35"/>
      <c r="DE35" s="11"/>
      <c r="DF35" s="328"/>
      <c r="DG35" s="11"/>
      <c r="DH35" s="11"/>
      <c r="DI35" s="202" t="s">
        <v>294</v>
      </c>
      <c r="DJ35" s="123" t="s">
        <v>444</v>
      </c>
      <c r="DK35" s="9">
        <v>2</v>
      </c>
      <c r="DL35" s="7"/>
      <c r="DM35" s="7"/>
      <c r="DN35" s="7"/>
      <c r="DO35" s="7"/>
      <c r="DP35" s="7"/>
      <c r="DQ35" s="7"/>
      <c r="DR35" s="11" t="s">
        <v>38</v>
      </c>
      <c r="DS35" s="11" t="s">
        <v>38</v>
      </c>
      <c r="DT35" s="11">
        <v>752</v>
      </c>
      <c r="DU35" s="11">
        <v>8.6</v>
      </c>
      <c r="DV35" s="11">
        <v>91.4</v>
      </c>
      <c r="DW35" s="11" t="s">
        <v>38</v>
      </c>
      <c r="DX35" s="11" t="s">
        <v>38</v>
      </c>
      <c r="DY35" s="11" t="s">
        <v>38</v>
      </c>
      <c r="DZ35" s="11" t="s">
        <v>38</v>
      </c>
      <c r="EA35" s="11">
        <v>0</v>
      </c>
      <c r="EB35" s="7"/>
      <c r="EC35" s="116"/>
      <c r="ED35" s="247">
        <v>10</v>
      </c>
      <c r="EE35" s="247">
        <v>3</v>
      </c>
      <c r="EF35" s="7"/>
      <c r="EG35" s="7"/>
      <c r="EH35" s="7"/>
      <c r="EI35" s="7"/>
      <c r="EJ35" s="7"/>
      <c r="EK35" s="116"/>
      <c r="EL35" s="116"/>
      <c r="EM35" s="7"/>
      <c r="EN35" s="116"/>
      <c r="EO35" s="116"/>
      <c r="EP35" s="586"/>
      <c r="EQ35" s="114"/>
      <c r="ER35" s="753">
        <v>9563</v>
      </c>
      <c r="ES35" s="493">
        <v>59</v>
      </c>
      <c r="ET35" s="476">
        <v>24983</v>
      </c>
      <c r="EU35" s="476">
        <v>2</v>
      </c>
      <c r="EV35" s="494">
        <f t="shared" ref="EV35:EV56" si="24">ET35/ES35*EU35</f>
        <v>846.88135593220341</v>
      </c>
      <c r="EW35" s="495">
        <v>16245</v>
      </c>
      <c r="EX35" s="496">
        <f t="shared" ref="EX35:EX56" si="25">EW35/ES35*EU35</f>
        <v>550.67796610169489</v>
      </c>
      <c r="EY35" s="489">
        <f t="shared" ref="EY35:EY49" si="26">L35*EX35</f>
        <v>5506.7796610169489</v>
      </c>
      <c r="EZ35" s="689">
        <v>28</v>
      </c>
      <c r="FA35" s="628">
        <v>33300</v>
      </c>
      <c r="FB35" s="719">
        <v>1000</v>
      </c>
      <c r="FC35" s="55"/>
      <c r="FD35" s="629">
        <f>FA35/EZ35</f>
        <v>1189.2857142857142</v>
      </c>
      <c r="FE35" s="630">
        <f>FB35*FD35/1000</f>
        <v>1189.2857142857142</v>
      </c>
      <c r="FF35" s="631">
        <f>EY35/FE35</f>
        <v>4.6303252404947317</v>
      </c>
      <c r="FG35" s="610"/>
      <c r="FH35" s="850"/>
      <c r="FI35" s="662"/>
      <c r="FJ35" s="215"/>
      <c r="FK35" s="55"/>
      <c r="FL35" s="114"/>
      <c r="FM35" s="157">
        <f t="shared" ref="FM35:FM59" si="27">EW35*100/ET35</f>
        <v>65.024216467197689</v>
      </c>
      <c r="FN35" s="145">
        <f t="shared" si="15"/>
        <v>0.55067796610169484</v>
      </c>
      <c r="FO35" s="114"/>
      <c r="FP35" s="157">
        <v>65.024216467197689</v>
      </c>
      <c r="FQ35" s="145">
        <v>0.55067796610169484</v>
      </c>
      <c r="FR35" s="147">
        <f t="shared" ref="FR35:FR51" si="28">DT35/EX35</f>
        <v>1.3655894121268084</v>
      </c>
      <c r="FS35" s="114"/>
      <c r="FT35" s="114"/>
      <c r="FU35" s="114"/>
      <c r="FV35" s="114"/>
      <c r="FW35" s="114"/>
      <c r="FX35" s="55"/>
      <c r="FY35" s="152"/>
      <c r="FZ35" s="213"/>
      <c r="GA35" s="11"/>
      <c r="GB35" s="215"/>
      <c r="GC35" s="156"/>
      <c r="GD35" s="156"/>
      <c r="GE35" s="156"/>
      <c r="GF35" s="156"/>
      <c r="GG35" s="156"/>
      <c r="GH35" s="156"/>
      <c r="GI35" s="156"/>
      <c r="GJ35" s="156"/>
      <c r="GK35" s="156"/>
      <c r="GL35" s="156"/>
      <c r="GM35" s="156"/>
      <c r="GN35" s="156"/>
      <c r="GO35" s="156"/>
      <c r="GP35" s="156"/>
      <c r="GQ35" s="156"/>
      <c r="GR35" s="156"/>
      <c r="GS35" s="156"/>
      <c r="GT35" s="156"/>
      <c r="GU35" s="156"/>
      <c r="GV35" s="156"/>
      <c r="GW35" s="156"/>
      <c r="GX35" s="156"/>
      <c r="GY35" s="156"/>
      <c r="GZ35" s="156"/>
      <c r="HA35" s="156"/>
      <c r="HB35" s="156"/>
      <c r="HC35" s="156"/>
      <c r="HD35" s="156"/>
      <c r="HE35" s="156"/>
      <c r="HF35" s="156"/>
      <c r="HG35" s="156"/>
      <c r="HH35" s="156"/>
      <c r="HI35" s="156"/>
      <c r="HJ35" s="156"/>
      <c r="HK35" s="156"/>
      <c r="HL35" s="156"/>
      <c r="HM35" s="156"/>
      <c r="HN35" s="156"/>
      <c r="HO35" s="156"/>
      <c r="HP35" s="156"/>
      <c r="HQ35" s="156"/>
      <c r="HR35" s="156"/>
      <c r="HS35" s="156"/>
      <c r="HT35" s="156"/>
      <c r="HU35" s="156"/>
      <c r="HV35" s="156"/>
      <c r="HW35" s="156"/>
    </row>
    <row r="36" spans="1:231" x14ac:dyDescent="0.3">
      <c r="A36" s="7">
        <v>304</v>
      </c>
      <c r="B36" s="7">
        <f>COUNTIFS($D$3:D36,D36,$F$3:F36,F36)</f>
        <v>1</v>
      </c>
      <c r="C36" s="442">
        <v>9819</v>
      </c>
      <c r="D36" s="443" t="s">
        <v>1234</v>
      </c>
      <c r="E36" s="16" t="s">
        <v>1235</v>
      </c>
      <c r="F36" s="656">
        <v>6407210733</v>
      </c>
      <c r="G36" s="11">
        <f>LEFT(H36,4)-CONCATENATE(19,LEFT(F36,2))</f>
        <v>54</v>
      </c>
      <c r="H36" s="173" t="s">
        <v>1559</v>
      </c>
      <c r="I36" s="18" t="s">
        <v>511</v>
      </c>
      <c r="J36" s="19" t="s">
        <v>35</v>
      </c>
      <c r="K36" s="16" t="s">
        <v>36</v>
      </c>
      <c r="L36" s="20">
        <v>4</v>
      </c>
      <c r="M36" s="17" t="s">
        <v>37</v>
      </c>
      <c r="N36" s="17" t="s">
        <v>38</v>
      </c>
      <c r="O36" s="11"/>
      <c r="P36" s="11" t="s">
        <v>854</v>
      </c>
      <c r="Q36" s="20"/>
      <c r="R36" s="20"/>
      <c r="S36" s="51" t="s">
        <v>124</v>
      </c>
      <c r="T36" s="51" t="s">
        <v>124</v>
      </c>
      <c r="U36" s="51" t="s">
        <v>124</v>
      </c>
      <c r="V36" s="302" t="s">
        <v>573</v>
      </c>
      <c r="W36" s="51" t="s">
        <v>124</v>
      </c>
      <c r="X36" s="299" t="s">
        <v>124</v>
      </c>
      <c r="Y36" s="299" t="s">
        <v>124</v>
      </c>
      <c r="Z36" s="182"/>
      <c r="AA36" s="20"/>
      <c r="AB36" s="55"/>
      <c r="AC36" s="56"/>
      <c r="AD36" s="57"/>
      <c r="AE36" s="56" t="s">
        <v>124</v>
      </c>
      <c r="AF36" s="56" t="s">
        <v>124</v>
      </c>
      <c r="AG36" s="58" t="s">
        <v>128</v>
      </c>
      <c r="AH36" s="123"/>
      <c r="AI36" s="7"/>
      <c r="AJ36" s="7"/>
      <c r="AK36" s="114"/>
      <c r="AL36" s="114"/>
      <c r="AM36" s="114"/>
      <c r="AN36" s="114"/>
      <c r="AO36" s="934">
        <v>60</v>
      </c>
      <c r="AP36" s="39">
        <v>28.1</v>
      </c>
      <c r="AQ36" s="40">
        <v>6.9</v>
      </c>
      <c r="AR36" s="41">
        <f t="shared" si="18"/>
        <v>95</v>
      </c>
      <c r="AS36" s="42">
        <f t="shared" si="19"/>
        <v>2.1352313167259784</v>
      </c>
      <c r="AT36" s="43">
        <f t="shared" si="20"/>
        <v>14.733096085409253</v>
      </c>
      <c r="AU36" s="44">
        <f t="shared" si="21"/>
        <v>1.7142857142857142</v>
      </c>
      <c r="AV36" s="521">
        <v>56.16</v>
      </c>
      <c r="AW36" s="45">
        <f t="shared" si="22"/>
        <v>93.6</v>
      </c>
      <c r="AX36" s="46">
        <v>0.84</v>
      </c>
      <c r="AY36" s="62">
        <v>1.4</v>
      </c>
      <c r="AZ36" s="477" t="s">
        <v>121</v>
      </c>
      <c r="BA36" s="64">
        <v>27</v>
      </c>
      <c r="BB36" s="298" t="s">
        <v>121</v>
      </c>
      <c r="BC36" s="522"/>
      <c r="BD36" s="67"/>
      <c r="BE36" s="67"/>
      <c r="BF36" s="67"/>
      <c r="BG36" s="67"/>
      <c r="BH36" s="67"/>
      <c r="BI36" s="48"/>
      <c r="BJ36" s="7">
        <v>56.7</v>
      </c>
      <c r="BK36" s="84">
        <v>43.3</v>
      </c>
      <c r="BL36" s="195">
        <f t="shared" ref="BL36:BL67" si="29">BJ36/BK36</f>
        <v>1.3094688221709008</v>
      </c>
      <c r="BM36" s="79" t="s">
        <v>121</v>
      </c>
      <c r="BN36" s="7" t="s">
        <v>121</v>
      </c>
      <c r="BO36" s="304" t="s">
        <v>121</v>
      </c>
      <c r="BP36" s="7">
        <v>6.6</v>
      </c>
      <c r="BQ36" s="523">
        <v>7.7</v>
      </c>
      <c r="BR36" s="49"/>
      <c r="BS36" s="80">
        <f t="shared" si="7"/>
        <v>47.8</v>
      </c>
      <c r="BT36" s="49" t="s">
        <v>121</v>
      </c>
      <c r="BU36" s="86" t="s">
        <v>121</v>
      </c>
      <c r="BV36" s="80" t="s">
        <v>121</v>
      </c>
      <c r="BW36" s="561">
        <f t="shared" ref="BW36:BW67" si="30">BY36+CA36+CC36</f>
        <v>27.799999999999997</v>
      </c>
      <c r="BX36" s="49">
        <v>19</v>
      </c>
      <c r="BY36" s="49">
        <v>5.3</v>
      </c>
      <c r="BZ36" s="49">
        <v>28.8</v>
      </c>
      <c r="CA36" s="49">
        <v>8.1</v>
      </c>
      <c r="CB36" s="49">
        <v>51.4</v>
      </c>
      <c r="CC36" s="49">
        <v>14.4</v>
      </c>
      <c r="CD36" s="9" t="s">
        <v>121</v>
      </c>
      <c r="CE36" s="7"/>
      <c r="CF36" s="7"/>
      <c r="CG36" s="7"/>
      <c r="CH36" s="7"/>
      <c r="CI36" s="7"/>
      <c r="CJ36" s="7"/>
      <c r="CK36" s="7"/>
      <c r="CL36" s="45">
        <f t="shared" si="23"/>
        <v>0.65972222222222221</v>
      </c>
      <c r="CM36" s="7"/>
      <c r="CN36" s="13"/>
      <c r="CO36" s="618"/>
      <c r="CP36" s="13"/>
      <c r="CQ36" s="13"/>
      <c r="CR36" s="13"/>
      <c r="CS36" s="13"/>
      <c r="CT36" s="13"/>
      <c r="CU36" s="13"/>
      <c r="CV36" s="7"/>
      <c r="CW36" s="36"/>
      <c r="CX36" s="121"/>
      <c r="CY36" s="121"/>
      <c r="CZ36" s="121">
        <v>3</v>
      </c>
      <c r="DA36" s="9" t="s">
        <v>884</v>
      </c>
      <c r="DB36" s="111" t="s">
        <v>295</v>
      </c>
      <c r="DC36" s="7"/>
      <c r="DD36" s="35"/>
      <c r="DE36" s="11"/>
      <c r="DF36" s="11"/>
      <c r="DG36" s="11"/>
      <c r="DH36" s="328"/>
      <c r="DI36" s="243" t="s">
        <v>297</v>
      </c>
      <c r="DJ36" s="123" t="s">
        <v>128</v>
      </c>
      <c r="DK36" s="9">
        <v>2</v>
      </c>
      <c r="DL36" s="7"/>
      <c r="DM36" s="7"/>
      <c r="DN36" s="7"/>
      <c r="DO36" s="7"/>
      <c r="DP36" s="7"/>
      <c r="DQ36" s="7"/>
      <c r="DR36" s="11" t="s">
        <v>38</v>
      </c>
      <c r="DS36" s="11" t="s">
        <v>38</v>
      </c>
      <c r="DT36" s="11">
        <v>319</v>
      </c>
      <c r="DU36" s="11">
        <v>45.1</v>
      </c>
      <c r="DV36" s="11">
        <v>54.9</v>
      </c>
      <c r="DW36" s="11">
        <v>1</v>
      </c>
      <c r="DX36" s="11" t="s">
        <v>38</v>
      </c>
      <c r="DY36" s="11" t="s">
        <v>38</v>
      </c>
      <c r="DZ36" s="11">
        <v>2.64</v>
      </c>
      <c r="EA36" s="11">
        <v>0</v>
      </c>
      <c r="EB36" s="7"/>
      <c r="EC36" s="116"/>
      <c r="ED36" s="125"/>
      <c r="EE36" s="125"/>
      <c r="EF36" s="7"/>
      <c r="EG36" s="7"/>
      <c r="EH36" s="7"/>
      <c r="EI36" s="7"/>
      <c r="EJ36" s="7"/>
      <c r="EK36" s="116"/>
      <c r="EL36" s="116"/>
      <c r="EM36" s="7"/>
      <c r="EN36" s="116"/>
      <c r="EO36" s="116"/>
      <c r="EP36" s="586"/>
      <c r="EQ36" s="7"/>
      <c r="ER36" s="297">
        <v>9819</v>
      </c>
      <c r="ES36" s="467">
        <v>42</v>
      </c>
      <c r="ET36" s="299">
        <v>8154</v>
      </c>
      <c r="EU36" s="299">
        <v>2</v>
      </c>
      <c r="EV36" s="433">
        <f t="shared" si="24"/>
        <v>388.28571428571428</v>
      </c>
      <c r="EW36" s="468">
        <v>942</v>
      </c>
      <c r="EX36" s="435">
        <f t="shared" si="25"/>
        <v>44.857142857142854</v>
      </c>
      <c r="EY36" s="436">
        <f t="shared" si="26"/>
        <v>179.42857142857142</v>
      </c>
      <c r="EZ36" s="657" t="s">
        <v>121</v>
      </c>
      <c r="FA36" s="351" t="s">
        <v>121</v>
      </c>
      <c r="FB36" s="351">
        <v>100</v>
      </c>
      <c r="FC36" s="220"/>
      <c r="FD36" s="658" t="s">
        <v>121</v>
      </c>
      <c r="FE36" s="659" t="s">
        <v>121</v>
      </c>
      <c r="FF36" s="660" t="s">
        <v>121</v>
      </c>
      <c r="FG36" s="661"/>
      <c r="FH36" s="612"/>
      <c r="FI36" s="694"/>
      <c r="FJ36" s="677"/>
      <c r="FK36" s="220"/>
      <c r="FL36" s="7"/>
      <c r="FM36" s="157">
        <f t="shared" si="27"/>
        <v>11.552612214863871</v>
      </c>
      <c r="FN36" s="145">
        <f t="shared" si="15"/>
        <v>4.4857142857142852E-2</v>
      </c>
      <c r="FO36" s="114"/>
      <c r="FP36" s="157">
        <v>11.552612214863871</v>
      </c>
      <c r="FQ36" s="145">
        <v>4.4857142857142852E-2</v>
      </c>
      <c r="FR36" s="147">
        <f t="shared" si="28"/>
        <v>7.111464968152867</v>
      </c>
      <c r="FS36" s="114"/>
      <c r="FT36" s="114"/>
      <c r="FU36" s="114"/>
      <c r="FV36" s="114"/>
      <c r="FW36" s="114"/>
      <c r="FX36" s="55"/>
      <c r="FY36" s="152"/>
      <c r="FZ36" s="213"/>
      <c r="GA36" s="786">
        <v>1</v>
      </c>
      <c r="GB36" s="215"/>
      <c r="GC36" s="156"/>
      <c r="GD36" s="156"/>
      <c r="GE36" s="156"/>
      <c r="GF36" s="156"/>
      <c r="GG36" s="156"/>
      <c r="GH36" s="156"/>
      <c r="GI36" s="156"/>
      <c r="GJ36" s="156"/>
      <c r="GK36" s="156"/>
      <c r="GL36" s="156"/>
      <c r="GM36" s="156"/>
      <c r="GN36" s="156"/>
      <c r="GO36" s="156"/>
      <c r="GP36" s="156"/>
      <c r="GQ36" s="156"/>
      <c r="GR36" s="156"/>
      <c r="GS36" s="156"/>
      <c r="GT36" s="156"/>
      <c r="GU36" s="156"/>
      <c r="GV36" s="156"/>
      <c r="GW36" s="156"/>
      <c r="GX36" s="156"/>
      <c r="GY36" s="156"/>
      <c r="GZ36" s="156"/>
      <c r="HA36" s="156"/>
      <c r="HB36" s="156"/>
      <c r="HC36" s="156"/>
      <c r="HD36" s="156"/>
      <c r="HE36" s="156"/>
      <c r="HF36" s="156"/>
      <c r="HG36" s="156"/>
      <c r="HH36" s="156"/>
      <c r="HI36" s="156"/>
      <c r="HJ36" s="156"/>
      <c r="HK36" s="156"/>
      <c r="HL36" s="156"/>
      <c r="HM36" s="156"/>
      <c r="HN36" s="156"/>
      <c r="HO36" s="156"/>
      <c r="HP36" s="156"/>
      <c r="HQ36" s="156"/>
      <c r="HR36" s="156"/>
      <c r="HS36" s="156"/>
      <c r="HT36" s="156"/>
      <c r="HU36" s="156"/>
      <c r="HV36" s="156"/>
      <c r="HW36" s="156"/>
    </row>
    <row r="37" spans="1:231" x14ac:dyDescent="0.3">
      <c r="A37" s="7">
        <v>309</v>
      </c>
      <c r="B37" s="7">
        <f>COUNTIFS($D$3:D37,D37,$F$3:F37,F37)</f>
        <v>1</v>
      </c>
      <c r="C37" s="442">
        <v>9833</v>
      </c>
      <c r="D37" s="443" t="s">
        <v>1484</v>
      </c>
      <c r="E37" s="16" t="s">
        <v>616</v>
      </c>
      <c r="F37" s="656">
        <v>6006072050</v>
      </c>
      <c r="G37" s="11">
        <f>LEFT(H37,4)-CONCATENATE(19,LEFT(F37,2))</f>
        <v>58</v>
      </c>
      <c r="H37" s="173" t="s">
        <v>1485</v>
      </c>
      <c r="I37" s="18" t="s">
        <v>1486</v>
      </c>
      <c r="J37" s="19" t="s">
        <v>35</v>
      </c>
      <c r="K37" s="16" t="s">
        <v>36</v>
      </c>
      <c r="L37" s="20">
        <v>9</v>
      </c>
      <c r="M37" s="11" t="s">
        <v>554</v>
      </c>
      <c r="N37" s="669" t="s">
        <v>38</v>
      </c>
      <c r="O37" s="669"/>
      <c r="P37" s="669" t="s">
        <v>854</v>
      </c>
      <c r="Q37" s="20"/>
      <c r="R37" s="20"/>
      <c r="S37" s="51" t="s">
        <v>122</v>
      </c>
      <c r="T37" s="51" t="s">
        <v>123</v>
      </c>
      <c r="U37" s="51" t="s">
        <v>124</v>
      </c>
      <c r="V37" s="52" t="s">
        <v>125</v>
      </c>
      <c r="W37" s="51" t="s">
        <v>126</v>
      </c>
      <c r="X37" s="299" t="s">
        <v>124</v>
      </c>
      <c r="Y37" s="299" t="s">
        <v>124</v>
      </c>
      <c r="Z37" s="552"/>
      <c r="AA37" s="550"/>
      <c r="AB37" s="11"/>
      <c r="AC37" s="558">
        <v>48570</v>
      </c>
      <c r="AD37" s="928">
        <v>1214</v>
      </c>
      <c r="AE37" s="550"/>
      <c r="AF37" s="550"/>
      <c r="AG37" s="930" t="s">
        <v>444</v>
      </c>
      <c r="AH37" s="930"/>
      <c r="AI37" s="7"/>
      <c r="AJ37" s="7"/>
      <c r="AK37" s="114"/>
      <c r="AL37" s="114"/>
      <c r="AM37" s="114"/>
      <c r="AN37" s="114"/>
      <c r="AO37" s="934">
        <v>62.3</v>
      </c>
      <c r="AP37" s="39">
        <v>31.5</v>
      </c>
      <c r="AQ37" s="40">
        <v>3.7</v>
      </c>
      <c r="AR37" s="41">
        <f t="shared" si="18"/>
        <v>97.5</v>
      </c>
      <c r="AS37" s="42">
        <f t="shared" si="19"/>
        <v>1.9777777777777776</v>
      </c>
      <c r="AT37" s="43">
        <f t="shared" si="20"/>
        <v>7.3177777777777777</v>
      </c>
      <c r="AU37" s="44">
        <f t="shared" si="21"/>
        <v>1.7698863636363633</v>
      </c>
      <c r="AV37" s="521">
        <v>58.499700000000004</v>
      </c>
      <c r="AW37" s="45">
        <f t="shared" si="22"/>
        <v>93.9</v>
      </c>
      <c r="AX37" s="46">
        <v>0.68530000000000002</v>
      </c>
      <c r="AY37" s="62">
        <v>1.1000000000000001</v>
      </c>
      <c r="AZ37" s="477" t="s">
        <v>121</v>
      </c>
      <c r="BA37" s="64">
        <v>14.5</v>
      </c>
      <c r="BB37" s="298">
        <v>0.11</v>
      </c>
      <c r="BC37" s="522"/>
      <c r="BD37" s="67"/>
      <c r="BE37" s="67"/>
      <c r="BF37" s="67"/>
      <c r="BG37" s="67"/>
      <c r="BH37" s="67"/>
      <c r="BI37" s="48"/>
      <c r="BJ37" s="7">
        <v>44.7</v>
      </c>
      <c r="BK37" s="84">
        <v>55.9</v>
      </c>
      <c r="BL37" s="195">
        <f t="shared" si="29"/>
        <v>0.79964221824686943</v>
      </c>
      <c r="BM37" s="79">
        <v>0.3</v>
      </c>
      <c r="BN37" s="80">
        <f t="shared" ref="BN37:BN43" si="31">BM37*100/AO37</f>
        <v>0.48154093097913325</v>
      </c>
      <c r="BO37" s="304" t="s">
        <v>121</v>
      </c>
      <c r="BP37" s="7">
        <v>14.8</v>
      </c>
      <c r="BQ37" s="523">
        <v>20.6</v>
      </c>
      <c r="BR37" s="49"/>
      <c r="BS37" s="80">
        <f t="shared" si="7"/>
        <v>68.3</v>
      </c>
      <c r="BT37" s="49">
        <v>92.7</v>
      </c>
      <c r="BU37" s="86">
        <v>66098</v>
      </c>
      <c r="BV37" s="80">
        <f t="shared" ref="BV37:BV43" si="32">100-BT37</f>
        <v>7.2999999999999972</v>
      </c>
      <c r="BW37" s="561">
        <f t="shared" si="30"/>
        <v>31.153500000000001</v>
      </c>
      <c r="BX37" s="9">
        <v>40.1</v>
      </c>
      <c r="BY37" s="84">
        <f>BX37*AP37/100</f>
        <v>12.631500000000001</v>
      </c>
      <c r="BZ37" s="9">
        <v>28.2</v>
      </c>
      <c r="CA37" s="84">
        <f>BZ37*AP37/100</f>
        <v>8.8829999999999991</v>
      </c>
      <c r="CB37" s="9">
        <v>30.6</v>
      </c>
      <c r="CC37" s="84">
        <f>CB37*AP37/100</f>
        <v>9.6390000000000011</v>
      </c>
      <c r="CD37" s="7">
        <v>0.35</v>
      </c>
      <c r="CE37" s="7"/>
      <c r="CF37" s="7"/>
      <c r="CG37" s="7"/>
      <c r="CH37" s="7"/>
      <c r="CI37" s="7"/>
      <c r="CJ37" s="7"/>
      <c r="CK37" s="7"/>
      <c r="CL37" s="45">
        <f t="shared" si="23"/>
        <v>1.4219858156028369</v>
      </c>
      <c r="CM37" s="7"/>
      <c r="CN37" s="13"/>
      <c r="CO37" s="618"/>
      <c r="CP37" s="13"/>
      <c r="CQ37" s="13"/>
      <c r="CR37" s="13"/>
      <c r="CS37" s="13"/>
      <c r="CT37" s="13"/>
      <c r="CU37" s="13"/>
      <c r="CV37" s="7"/>
      <c r="CW37" s="36"/>
      <c r="CX37" s="121"/>
      <c r="CY37" s="121"/>
      <c r="CZ37" s="49"/>
      <c r="DA37" s="9" t="s">
        <v>884</v>
      </c>
      <c r="DB37" s="111" t="s">
        <v>295</v>
      </c>
      <c r="DC37" s="7"/>
      <c r="DD37" s="35"/>
      <c r="DE37" s="11"/>
      <c r="DF37" s="11"/>
      <c r="DG37" s="11"/>
      <c r="DH37" s="328"/>
      <c r="DI37" s="243" t="s">
        <v>297</v>
      </c>
      <c r="DJ37" s="123" t="s">
        <v>444</v>
      </c>
      <c r="DK37" s="9">
        <v>2</v>
      </c>
      <c r="DL37" s="7"/>
      <c r="DM37" s="7"/>
      <c r="DN37" s="7"/>
      <c r="DO37" s="7"/>
      <c r="DP37" s="7"/>
      <c r="DQ37" s="7"/>
      <c r="DR37" s="11" t="s">
        <v>38</v>
      </c>
      <c r="DS37" s="11" t="s">
        <v>38</v>
      </c>
      <c r="DT37" s="11">
        <v>860</v>
      </c>
      <c r="DU37" s="11">
        <v>6.9</v>
      </c>
      <c r="DV37" s="11">
        <v>93.1</v>
      </c>
      <c r="DW37" s="11" t="s">
        <v>38</v>
      </c>
      <c r="DX37" s="11" t="s">
        <v>38</v>
      </c>
      <c r="DY37" s="11" t="s">
        <v>38</v>
      </c>
      <c r="DZ37" s="11" t="s">
        <v>38</v>
      </c>
      <c r="EA37" s="11">
        <v>0</v>
      </c>
      <c r="EB37" s="7"/>
      <c r="EC37" s="116"/>
      <c r="ED37" s="125"/>
      <c r="EE37" s="125"/>
      <c r="EF37" s="7"/>
      <c r="EG37" s="7"/>
      <c r="EH37" s="7"/>
      <c r="EI37" s="7"/>
      <c r="EJ37" s="7"/>
      <c r="EK37" s="116"/>
      <c r="EL37" s="116"/>
      <c r="EM37" s="7"/>
      <c r="EN37" s="116"/>
      <c r="EO37" s="116"/>
      <c r="EP37" s="586"/>
      <c r="EQ37" s="7"/>
      <c r="ER37" s="297">
        <v>9833</v>
      </c>
      <c r="ES37" s="953">
        <v>55</v>
      </c>
      <c r="ET37" s="920">
        <v>31637</v>
      </c>
      <c r="EU37" s="920">
        <v>2</v>
      </c>
      <c r="EV37" s="956">
        <f t="shared" si="24"/>
        <v>1150.4363636363637</v>
      </c>
      <c r="EW37" s="920">
        <v>14047</v>
      </c>
      <c r="EX37" s="507">
        <f t="shared" si="25"/>
        <v>510.8</v>
      </c>
      <c r="EY37" s="959">
        <f t="shared" si="26"/>
        <v>4597.2</v>
      </c>
      <c r="EZ37" s="962">
        <v>30</v>
      </c>
      <c r="FA37" s="963">
        <v>48570</v>
      </c>
      <c r="FB37" s="963">
        <v>1000</v>
      </c>
      <c r="FC37" s="592"/>
      <c r="FD37" s="965">
        <f t="shared" ref="FD37:FD45" si="33">FA37/EZ37</f>
        <v>1619</v>
      </c>
      <c r="FE37" s="965">
        <f t="shared" ref="FE37:FE43" si="34">FB37*FD37/1000</f>
        <v>1619</v>
      </c>
      <c r="FF37" s="970">
        <f t="shared" ref="FF37:FF43" si="35">EY37/FE37</f>
        <v>2.8395305744286596</v>
      </c>
      <c r="FG37" s="716"/>
      <c r="FH37" s="975"/>
      <c r="FI37" s="694"/>
      <c r="FJ37" s="677"/>
      <c r="FK37" s="557"/>
      <c r="FL37" s="7"/>
      <c r="FM37" s="157">
        <f t="shared" si="27"/>
        <v>44.400543667225087</v>
      </c>
      <c r="FN37" s="145">
        <f t="shared" si="15"/>
        <v>0.51080000000000003</v>
      </c>
      <c r="FO37" s="114"/>
      <c r="FP37" s="157">
        <v>44.400543667225087</v>
      </c>
      <c r="FQ37" s="145">
        <v>0.51080000000000003</v>
      </c>
      <c r="FR37" s="147">
        <f t="shared" si="28"/>
        <v>1.6836335160532498</v>
      </c>
      <c r="FS37" s="114"/>
      <c r="FT37" s="114"/>
      <c r="FU37" s="114"/>
      <c r="FV37" s="114"/>
      <c r="FW37" s="114"/>
      <c r="FX37" s="55"/>
      <c r="FY37" s="152"/>
      <c r="FZ37" s="213"/>
      <c r="GA37" s="11"/>
      <c r="GB37" s="215"/>
      <c r="GC37" s="156"/>
      <c r="GD37" s="156"/>
      <c r="GE37" s="156"/>
      <c r="GF37" s="156"/>
      <c r="GG37" s="156"/>
      <c r="GH37" s="156"/>
      <c r="GI37" s="156"/>
      <c r="GJ37" s="156"/>
      <c r="GK37" s="156"/>
      <c r="GL37" s="156"/>
      <c r="GM37" s="156"/>
      <c r="GN37" s="156"/>
      <c r="GO37" s="156"/>
      <c r="GP37" s="156"/>
      <c r="GQ37" s="156"/>
      <c r="GR37" s="156"/>
      <c r="GS37" s="156"/>
      <c r="GT37" s="156"/>
      <c r="GU37" s="156"/>
      <c r="GV37" s="156"/>
      <c r="GW37" s="156"/>
      <c r="GX37" s="156"/>
      <c r="GY37" s="156"/>
      <c r="GZ37" s="156"/>
      <c r="HA37" s="156"/>
      <c r="HB37" s="156"/>
      <c r="HC37" s="156"/>
      <c r="HD37" s="156"/>
      <c r="HE37" s="156"/>
      <c r="HF37" s="156"/>
      <c r="HG37" s="156"/>
      <c r="HH37" s="156"/>
      <c r="HI37" s="156"/>
      <c r="HJ37" s="156"/>
      <c r="HK37" s="156"/>
      <c r="HL37" s="156"/>
      <c r="HM37" s="156"/>
      <c r="HN37" s="156"/>
      <c r="HO37" s="156"/>
      <c r="HP37" s="156"/>
      <c r="HQ37" s="156"/>
      <c r="HR37" s="156"/>
      <c r="HS37" s="156"/>
      <c r="HT37" s="156"/>
      <c r="HU37" s="156"/>
      <c r="HV37" s="156"/>
      <c r="HW37" s="156"/>
    </row>
    <row r="38" spans="1:231" x14ac:dyDescent="0.3">
      <c r="A38" s="7">
        <v>324</v>
      </c>
      <c r="B38" s="7">
        <f>COUNTIFS($D$3:D38,D38,$F$3:F38,F38)</f>
        <v>1</v>
      </c>
      <c r="C38" s="442">
        <v>9917</v>
      </c>
      <c r="D38" s="443" t="s">
        <v>559</v>
      </c>
      <c r="E38" s="16" t="s">
        <v>560</v>
      </c>
      <c r="F38" s="656">
        <v>7258215866</v>
      </c>
      <c r="G38" s="11">
        <v>91.3333333333333</v>
      </c>
      <c r="H38" s="173" t="s">
        <v>561</v>
      </c>
      <c r="I38" s="18" t="s">
        <v>562</v>
      </c>
      <c r="J38" s="19" t="s">
        <v>35</v>
      </c>
      <c r="K38" s="178" t="s">
        <v>36</v>
      </c>
      <c r="L38" s="20">
        <v>8.5</v>
      </c>
      <c r="M38" s="11">
        <v>8</v>
      </c>
      <c r="N38" s="669" t="s">
        <v>38</v>
      </c>
      <c r="O38" s="669"/>
      <c r="P38" s="669" t="s">
        <v>459</v>
      </c>
      <c r="Q38" s="20"/>
      <c r="R38" s="20"/>
      <c r="S38" s="51" t="s">
        <v>122</v>
      </c>
      <c r="T38" s="51" t="s">
        <v>123</v>
      </c>
      <c r="U38" s="51" t="s">
        <v>124</v>
      </c>
      <c r="V38" s="52" t="s">
        <v>125</v>
      </c>
      <c r="W38" s="51" t="s">
        <v>126</v>
      </c>
      <c r="X38" s="51" t="s">
        <v>124</v>
      </c>
      <c r="Y38" s="51" t="s">
        <v>124</v>
      </c>
      <c r="Z38" s="552"/>
      <c r="AA38" s="550"/>
      <c r="AB38" s="11"/>
      <c r="AC38" s="683">
        <v>52509</v>
      </c>
      <c r="AD38" s="684">
        <v>3938</v>
      </c>
      <c r="AE38" s="683"/>
      <c r="AF38" s="683"/>
      <c r="AG38" s="677" t="s">
        <v>444</v>
      </c>
      <c r="AH38" s="550"/>
      <c r="AI38" s="189"/>
      <c r="AJ38" s="7"/>
      <c r="AK38" s="7"/>
      <c r="AL38" s="7"/>
      <c r="AM38" s="60"/>
      <c r="AN38" s="61"/>
      <c r="AO38" s="934">
        <v>83.9</v>
      </c>
      <c r="AP38" s="39">
        <v>9.5</v>
      </c>
      <c r="AQ38" s="40">
        <v>5.8</v>
      </c>
      <c r="AR38" s="41">
        <f t="shared" si="18"/>
        <v>99.2</v>
      </c>
      <c r="AS38" s="42">
        <f t="shared" si="19"/>
        <v>8.8315789473684223</v>
      </c>
      <c r="AT38" s="43">
        <f t="shared" si="20"/>
        <v>51.22315789473685</v>
      </c>
      <c r="AU38" s="44">
        <f t="shared" si="21"/>
        <v>5.4836601307189543</v>
      </c>
      <c r="AV38" s="62">
        <v>79.327449999999999</v>
      </c>
      <c r="AW38" s="45">
        <f t="shared" si="22"/>
        <v>94.55</v>
      </c>
      <c r="AX38" s="46">
        <v>0.37755000000000005</v>
      </c>
      <c r="AY38" s="63">
        <v>0.45</v>
      </c>
      <c r="AZ38" s="64" t="s">
        <v>121</v>
      </c>
      <c r="BA38" s="65">
        <v>7.8</v>
      </c>
      <c r="BB38" s="66">
        <v>0.13</v>
      </c>
      <c r="BC38" s="67"/>
      <c r="BD38" s="67"/>
      <c r="BE38" s="67"/>
      <c r="BF38" s="67"/>
      <c r="BG38" s="67"/>
      <c r="BH38" s="7"/>
      <c r="BI38" s="48"/>
      <c r="BJ38" s="7">
        <v>64.8</v>
      </c>
      <c r="BK38" s="84">
        <v>35.700000000000003</v>
      </c>
      <c r="BL38" s="195">
        <f t="shared" si="29"/>
        <v>1.8151260504201678</v>
      </c>
      <c r="BM38" s="79">
        <v>1.5</v>
      </c>
      <c r="BN38" s="80">
        <f t="shared" si="31"/>
        <v>1.7878426698450536</v>
      </c>
      <c r="BO38" s="9" t="s">
        <v>121</v>
      </c>
      <c r="BP38" s="7">
        <v>40.5</v>
      </c>
      <c r="BQ38" s="85">
        <v>29.1</v>
      </c>
      <c r="BR38" s="49"/>
      <c r="BS38" s="80">
        <f t="shared" si="7"/>
        <v>20.64</v>
      </c>
      <c r="BT38" s="49">
        <v>87.1</v>
      </c>
      <c r="BU38" s="86">
        <v>49428</v>
      </c>
      <c r="BV38" s="80">
        <f t="shared" si="32"/>
        <v>12.900000000000006</v>
      </c>
      <c r="BW38" s="80">
        <f t="shared" si="30"/>
        <v>9.3897999999999993</v>
      </c>
      <c r="BX38" s="80">
        <v>4.04</v>
      </c>
      <c r="BY38" s="84">
        <f>BX38*AP38/100</f>
        <v>0.38380000000000003</v>
      </c>
      <c r="BZ38" s="80">
        <v>16.600000000000001</v>
      </c>
      <c r="CA38" s="84">
        <f>BZ38*AP38/100</f>
        <v>1.5770000000000002</v>
      </c>
      <c r="CB38" s="80">
        <v>78.2</v>
      </c>
      <c r="CC38" s="84">
        <f>CB38*AP38/100</f>
        <v>7.4289999999999994</v>
      </c>
      <c r="CD38" s="7">
        <v>0.39</v>
      </c>
      <c r="CE38" s="7"/>
      <c r="CF38" s="7"/>
      <c r="CG38" s="7"/>
      <c r="CH38" s="7"/>
      <c r="CI38" s="7"/>
      <c r="CJ38" s="7"/>
      <c r="CK38" s="7"/>
      <c r="CL38" s="45">
        <f t="shared" si="23"/>
        <v>0.2433734939759036</v>
      </c>
      <c r="CM38" s="13"/>
      <c r="CN38" s="13"/>
      <c r="CO38" s="618"/>
      <c r="CP38" s="13"/>
      <c r="CQ38" s="13"/>
      <c r="CR38" s="13"/>
      <c r="CS38" s="13"/>
      <c r="CT38" s="13"/>
      <c r="CU38" s="7"/>
      <c r="CV38" s="7"/>
      <c r="CW38" s="752"/>
      <c r="CX38" s="121"/>
      <c r="CY38" s="49"/>
      <c r="CZ38" s="121">
        <v>1</v>
      </c>
      <c r="DA38" s="9" t="s">
        <v>18</v>
      </c>
      <c r="DB38" s="111" t="s">
        <v>18</v>
      </c>
      <c r="DC38" s="7"/>
      <c r="DD38" s="35"/>
      <c r="DE38" s="11"/>
      <c r="DF38" s="11"/>
      <c r="DG38" s="328"/>
      <c r="DH38" s="11"/>
      <c r="DI38" s="202" t="s">
        <v>294</v>
      </c>
      <c r="DJ38" s="250" t="s">
        <v>444</v>
      </c>
      <c r="DK38" s="9">
        <v>2</v>
      </c>
      <c r="DL38" s="7"/>
      <c r="DM38" s="7"/>
      <c r="DN38" s="7"/>
      <c r="DO38" s="7"/>
      <c r="DP38" s="7"/>
      <c r="DQ38" s="7"/>
      <c r="DR38" s="11" t="s">
        <v>38</v>
      </c>
      <c r="DS38" s="11" t="s">
        <v>38</v>
      </c>
      <c r="DT38" s="11">
        <v>1535</v>
      </c>
      <c r="DU38" s="11">
        <v>14.8</v>
      </c>
      <c r="DV38" s="11">
        <v>85.2</v>
      </c>
      <c r="DW38" s="11" t="s">
        <v>38</v>
      </c>
      <c r="DX38" s="11" t="s">
        <v>38</v>
      </c>
      <c r="DY38" s="11" t="s">
        <v>38</v>
      </c>
      <c r="DZ38" s="11" t="s">
        <v>38</v>
      </c>
      <c r="EA38" s="11">
        <v>0</v>
      </c>
      <c r="EB38" s="7"/>
      <c r="EC38" s="116"/>
      <c r="ED38" s="125"/>
      <c r="EE38" s="125"/>
      <c r="EF38" s="7"/>
      <c r="EG38" s="7"/>
      <c r="EH38" s="7"/>
      <c r="EI38" s="7"/>
      <c r="EJ38" s="7"/>
      <c r="EK38" s="116"/>
      <c r="EL38" s="116"/>
      <c r="EM38" s="7"/>
      <c r="EN38" s="116"/>
      <c r="EO38" s="116"/>
      <c r="EP38" s="586"/>
      <c r="EQ38" s="7"/>
      <c r="ER38" s="492">
        <v>9917</v>
      </c>
      <c r="ES38" s="685">
        <v>55</v>
      </c>
      <c r="ET38" s="475">
        <v>139543</v>
      </c>
      <c r="EU38" s="475">
        <v>2</v>
      </c>
      <c r="EV38" s="686">
        <f t="shared" si="24"/>
        <v>5074.2909090909088</v>
      </c>
      <c r="EW38" s="687">
        <v>36122</v>
      </c>
      <c r="EX38" s="688">
        <f t="shared" si="25"/>
        <v>1313.5272727272727</v>
      </c>
      <c r="EY38" s="489">
        <f t="shared" si="26"/>
        <v>11164.981818181817</v>
      </c>
      <c r="EZ38" s="689">
        <v>32</v>
      </c>
      <c r="FA38" s="690">
        <v>52509</v>
      </c>
      <c r="FB38" s="690">
        <v>3000</v>
      </c>
      <c r="FC38" s="675"/>
      <c r="FD38" s="691">
        <f t="shared" si="33"/>
        <v>1640.90625</v>
      </c>
      <c r="FE38" s="692">
        <f t="shared" si="34"/>
        <v>4922.71875</v>
      </c>
      <c r="FF38" s="693">
        <f t="shared" si="35"/>
        <v>2.2680519414565006</v>
      </c>
      <c r="FG38" s="676"/>
      <c r="FH38" s="756"/>
      <c r="FI38" s="754"/>
      <c r="FJ38" s="598"/>
      <c r="FK38" s="215"/>
      <c r="FL38" s="114"/>
      <c r="FM38" s="157">
        <f t="shared" si="27"/>
        <v>25.885927635209217</v>
      </c>
      <c r="FN38" s="145">
        <f t="shared" si="15"/>
        <v>1.3135272727272727</v>
      </c>
      <c r="FO38" s="114"/>
      <c r="FP38" s="157">
        <v>25.885927635209217</v>
      </c>
      <c r="FQ38" s="145">
        <v>1.3135272727272727</v>
      </c>
      <c r="FR38" s="147">
        <f t="shared" si="28"/>
        <v>1.1686091578539395</v>
      </c>
      <c r="FS38" s="114"/>
      <c r="FT38" s="114"/>
      <c r="FU38" s="114"/>
      <c r="FV38" s="114"/>
      <c r="FW38" s="114"/>
      <c r="FX38" s="55"/>
      <c r="FY38" s="152"/>
      <c r="FZ38" s="213"/>
      <c r="GA38" s="11"/>
      <c r="GB38" s="215"/>
      <c r="GC38" s="156"/>
      <c r="GD38" s="156"/>
      <c r="GE38" s="156"/>
      <c r="GF38" s="156"/>
      <c r="GG38" s="156"/>
      <c r="GH38" s="156"/>
      <c r="GI38" s="156"/>
      <c r="GJ38" s="156"/>
      <c r="GK38" s="156"/>
      <c r="GL38" s="156"/>
      <c r="GM38" s="156"/>
      <c r="GN38" s="156"/>
      <c r="GO38" s="156"/>
      <c r="GP38" s="156"/>
      <c r="GQ38" s="156"/>
      <c r="GR38" s="156"/>
      <c r="GS38" s="156"/>
      <c r="GT38" s="156"/>
      <c r="GU38" s="156"/>
      <c r="GV38" s="156"/>
      <c r="GW38" s="156"/>
      <c r="GX38" s="156"/>
      <c r="GY38" s="156"/>
      <c r="GZ38" s="156"/>
      <c r="HA38" s="156"/>
      <c r="HB38" s="156"/>
      <c r="HC38" s="156"/>
      <c r="HD38" s="156"/>
      <c r="HE38" s="156"/>
      <c r="HF38" s="156"/>
      <c r="HG38" s="156"/>
      <c r="HH38" s="156"/>
      <c r="HI38" s="156"/>
      <c r="HJ38" s="156"/>
      <c r="HK38" s="156"/>
      <c r="HL38" s="156"/>
      <c r="HM38" s="156"/>
      <c r="HN38" s="156"/>
      <c r="HO38" s="156"/>
      <c r="HP38" s="156"/>
      <c r="HQ38" s="156"/>
      <c r="HR38" s="156"/>
      <c r="HS38" s="156"/>
      <c r="HT38" s="156"/>
      <c r="HU38" s="156"/>
      <c r="HV38" s="156"/>
      <c r="HW38" s="156"/>
    </row>
    <row r="39" spans="1:231" x14ac:dyDescent="0.3">
      <c r="A39" s="7">
        <v>332</v>
      </c>
      <c r="B39" s="7">
        <f>COUNTIFS($D$3:D39,D39,$F$3:F39,F39)</f>
        <v>1</v>
      </c>
      <c r="C39" s="14">
        <v>9948</v>
      </c>
      <c r="D39" s="328" t="s">
        <v>724</v>
      </c>
      <c r="E39" s="17" t="s">
        <v>816</v>
      </c>
      <c r="F39" s="17">
        <v>6503172698</v>
      </c>
      <c r="G39" s="11">
        <f>LEFT(H39,4)-CONCATENATE(19,LEFT(F39,2))</f>
        <v>53</v>
      </c>
      <c r="H39" s="17" t="s">
        <v>817</v>
      </c>
      <c r="I39" s="470" t="s">
        <v>818</v>
      </c>
      <c r="J39" s="380" t="s">
        <v>35</v>
      </c>
      <c r="K39" s="11" t="s">
        <v>36</v>
      </c>
      <c r="L39" s="11">
        <v>16</v>
      </c>
      <c r="M39" s="17" t="s">
        <v>653</v>
      </c>
      <c r="N39" s="11" t="s">
        <v>38</v>
      </c>
      <c r="O39" s="11"/>
      <c r="P39" s="11" t="s">
        <v>459</v>
      </c>
      <c r="Q39" s="11"/>
      <c r="R39" s="11"/>
      <c r="S39" s="454" t="s">
        <v>122</v>
      </c>
      <c r="T39" s="454" t="s">
        <v>123</v>
      </c>
      <c r="U39" s="454" t="s">
        <v>124</v>
      </c>
      <c r="V39" s="602" t="s">
        <v>125</v>
      </c>
      <c r="W39" s="454" t="s">
        <v>126</v>
      </c>
      <c r="X39" s="454" t="s">
        <v>124</v>
      </c>
      <c r="Y39" s="454" t="s">
        <v>124</v>
      </c>
      <c r="Z39" s="678"/>
      <c r="AA39" s="215"/>
      <c r="AB39" s="55"/>
      <c r="AC39" s="683">
        <v>16000</v>
      </c>
      <c r="AD39" s="684">
        <v>1200</v>
      </c>
      <c r="AE39" s="683" t="s">
        <v>124</v>
      </c>
      <c r="AF39" s="683" t="s">
        <v>124</v>
      </c>
      <c r="AG39" s="677" t="s">
        <v>444</v>
      </c>
      <c r="AH39" s="114"/>
      <c r="AI39" s="7"/>
      <c r="AJ39" s="7"/>
      <c r="AK39" s="7"/>
      <c r="AL39" s="7"/>
      <c r="AM39" s="60"/>
      <c r="AN39" s="61"/>
      <c r="AO39" s="934">
        <v>73.8</v>
      </c>
      <c r="AP39" s="39">
        <v>10.1</v>
      </c>
      <c r="AQ39" s="40">
        <v>11.3</v>
      </c>
      <c r="AR39" s="41">
        <f t="shared" si="18"/>
        <v>95.199999999999989</v>
      </c>
      <c r="AS39" s="42">
        <f t="shared" si="19"/>
        <v>7.3069306930693072</v>
      </c>
      <c r="AT39" s="43">
        <f t="shared" si="20"/>
        <v>82.568316831683177</v>
      </c>
      <c r="AU39" s="44">
        <f t="shared" si="21"/>
        <v>3.4485981308411215</v>
      </c>
      <c r="AV39" s="62">
        <v>69.888599999999997</v>
      </c>
      <c r="AW39" s="45">
        <f t="shared" si="22"/>
        <v>94.7</v>
      </c>
      <c r="AX39" s="46">
        <v>0.22139999999999996</v>
      </c>
      <c r="AY39" s="63">
        <v>0.3</v>
      </c>
      <c r="AZ39" s="64" t="s">
        <v>121</v>
      </c>
      <c r="BA39" s="65">
        <v>8</v>
      </c>
      <c r="BB39" s="66">
        <v>0.3</v>
      </c>
      <c r="BC39" s="67"/>
      <c r="BD39" s="67"/>
      <c r="BE39" s="67"/>
      <c r="BF39" s="67"/>
      <c r="BG39" s="67"/>
      <c r="BH39" s="7"/>
      <c r="BI39" s="48"/>
      <c r="BJ39" s="7">
        <v>37.6</v>
      </c>
      <c r="BK39" s="84">
        <v>63</v>
      </c>
      <c r="BL39" s="195">
        <f t="shared" si="29"/>
        <v>0.59682539682539681</v>
      </c>
      <c r="BM39" s="79">
        <v>0.2</v>
      </c>
      <c r="BN39" s="80">
        <f t="shared" si="31"/>
        <v>0.2710027100271003</v>
      </c>
      <c r="BO39" s="9" t="s">
        <v>121</v>
      </c>
      <c r="BP39" s="7">
        <v>8.5</v>
      </c>
      <c r="BQ39" s="85">
        <v>24.1</v>
      </c>
      <c r="BR39" s="49"/>
      <c r="BS39" s="80">
        <f t="shared" si="7"/>
        <v>23.990000000000002</v>
      </c>
      <c r="BT39" s="49">
        <v>91</v>
      </c>
      <c r="BU39" s="86">
        <v>37622</v>
      </c>
      <c r="BV39" s="80">
        <f t="shared" si="32"/>
        <v>9</v>
      </c>
      <c r="BW39" s="561">
        <f t="shared" si="30"/>
        <v>8.9448821895256714</v>
      </c>
      <c r="BX39" s="80">
        <v>14</v>
      </c>
      <c r="BY39" s="84">
        <f>BX39*AP39/(CB39+BZ39+BX39+BV39)</f>
        <v>1.4548821895256714</v>
      </c>
      <c r="BZ39" s="80">
        <v>9.99</v>
      </c>
      <c r="CA39" s="80">
        <v>1.01</v>
      </c>
      <c r="CB39" s="80">
        <v>64.2</v>
      </c>
      <c r="CC39" s="80">
        <v>6.48</v>
      </c>
      <c r="CD39" s="7">
        <v>1.06</v>
      </c>
      <c r="CE39" s="7"/>
      <c r="CF39" s="7"/>
      <c r="CG39" s="7"/>
      <c r="CH39" s="7"/>
      <c r="CI39" s="7"/>
      <c r="CJ39" s="7"/>
      <c r="CK39" s="7"/>
      <c r="CL39" s="45">
        <f t="shared" si="23"/>
        <v>1.4014014014014013</v>
      </c>
      <c r="CM39" s="13"/>
      <c r="CN39" s="13"/>
      <c r="CO39" s="618"/>
      <c r="CP39" s="13"/>
      <c r="CQ39" s="13"/>
      <c r="CR39" s="13"/>
      <c r="CS39" s="13"/>
      <c r="CT39" s="13"/>
      <c r="CU39" s="7"/>
      <c r="CV39" s="7"/>
      <c r="CW39" s="752"/>
      <c r="CX39" s="121"/>
      <c r="CY39" s="49"/>
      <c r="CZ39" s="49"/>
      <c r="DA39" s="49" t="s">
        <v>295</v>
      </c>
      <c r="DB39" s="111" t="s">
        <v>295</v>
      </c>
      <c r="DC39" s="7"/>
      <c r="DD39" s="35" t="s">
        <v>811</v>
      </c>
      <c r="DE39" s="11"/>
      <c r="DF39" s="11"/>
      <c r="DG39" s="328"/>
      <c r="DH39" s="11"/>
      <c r="DI39" s="243" t="s">
        <v>297</v>
      </c>
      <c r="DJ39" s="250" t="s">
        <v>444</v>
      </c>
      <c r="DK39" s="9">
        <v>2</v>
      </c>
      <c r="DL39" s="7"/>
      <c r="DM39" s="7"/>
      <c r="DN39" s="7"/>
      <c r="DO39" s="7"/>
      <c r="DP39" s="7"/>
      <c r="DQ39" s="7"/>
      <c r="DR39" s="11" t="s">
        <v>38</v>
      </c>
      <c r="DS39" s="11" t="s">
        <v>38</v>
      </c>
      <c r="DT39" s="11">
        <v>967</v>
      </c>
      <c r="DU39" s="11">
        <v>11.5</v>
      </c>
      <c r="DV39" s="11">
        <v>88.5</v>
      </c>
      <c r="DW39" s="11" t="s">
        <v>38</v>
      </c>
      <c r="DX39" s="11" t="s">
        <v>38</v>
      </c>
      <c r="DY39" s="11" t="s">
        <v>38</v>
      </c>
      <c r="DZ39" s="11" t="s">
        <v>38</v>
      </c>
      <c r="EA39" s="11">
        <v>0</v>
      </c>
      <c r="EB39" s="7"/>
      <c r="EC39" s="116"/>
      <c r="ED39" s="125"/>
      <c r="EE39" s="125"/>
      <c r="EF39" s="7"/>
      <c r="EG39" s="7"/>
      <c r="EH39" s="7"/>
      <c r="EI39" s="7"/>
      <c r="EJ39" s="7"/>
      <c r="EK39" s="116"/>
      <c r="EL39" s="116"/>
      <c r="EM39" s="7"/>
      <c r="EN39" s="116"/>
      <c r="EO39" s="116"/>
      <c r="EP39" s="586"/>
      <c r="EQ39" s="7"/>
      <c r="ER39" s="492">
        <v>9948</v>
      </c>
      <c r="ES39" s="685">
        <v>62</v>
      </c>
      <c r="ET39" s="475">
        <v>673795</v>
      </c>
      <c r="EU39" s="475">
        <v>2</v>
      </c>
      <c r="EV39" s="686">
        <f t="shared" si="24"/>
        <v>21735.322580645163</v>
      </c>
      <c r="EW39" s="687">
        <v>19275</v>
      </c>
      <c r="EX39" s="688">
        <f t="shared" si="25"/>
        <v>621.77419354838707</v>
      </c>
      <c r="EY39" s="489">
        <f t="shared" si="26"/>
        <v>9948.3870967741932</v>
      </c>
      <c r="EZ39" s="689">
        <v>30</v>
      </c>
      <c r="FA39" s="690">
        <v>19065</v>
      </c>
      <c r="FB39" s="690">
        <v>3000</v>
      </c>
      <c r="FC39" s="675"/>
      <c r="FD39" s="691">
        <f t="shared" si="33"/>
        <v>635.5</v>
      </c>
      <c r="FE39" s="692">
        <f t="shared" si="34"/>
        <v>1906.5</v>
      </c>
      <c r="FF39" s="693">
        <f t="shared" si="35"/>
        <v>5.2181416715311792</v>
      </c>
      <c r="FG39" s="676"/>
      <c r="FH39" s="756"/>
      <c r="FI39" s="754"/>
      <c r="FJ39" s="598"/>
      <c r="FK39" s="215"/>
      <c r="FL39" s="114"/>
      <c r="FM39" s="157">
        <f t="shared" si="27"/>
        <v>2.8606623676340726</v>
      </c>
      <c r="FN39" s="145">
        <f t="shared" si="15"/>
        <v>0.62177419354838703</v>
      </c>
      <c r="FO39" s="114"/>
      <c r="FP39" s="157">
        <v>2.8606623676340726</v>
      </c>
      <c r="FQ39" s="145">
        <v>0.62177419354838703</v>
      </c>
      <c r="FR39" s="147">
        <f t="shared" si="28"/>
        <v>1.5552269779507135</v>
      </c>
      <c r="FS39" s="114"/>
      <c r="FT39" s="114"/>
      <c r="FU39" s="114"/>
      <c r="FV39" s="114"/>
      <c r="FW39" s="114"/>
      <c r="FX39" s="55"/>
      <c r="FY39" s="152"/>
      <c r="FZ39" s="213"/>
      <c r="GA39" s="11"/>
      <c r="GB39" s="215"/>
      <c r="GC39" s="156"/>
      <c r="GD39" s="156"/>
      <c r="GE39" s="156"/>
      <c r="GF39" s="156"/>
      <c r="GG39" s="156"/>
      <c r="GH39" s="156"/>
      <c r="GI39" s="156"/>
      <c r="GJ39" s="156"/>
      <c r="GK39" s="156"/>
      <c r="GL39" s="156"/>
      <c r="GM39" s="156"/>
      <c r="GN39" s="156"/>
      <c r="GO39" s="156"/>
      <c r="GP39" s="156"/>
      <c r="GQ39" s="156"/>
      <c r="GR39" s="156"/>
      <c r="GS39" s="156"/>
      <c r="GT39" s="156"/>
      <c r="GU39" s="156"/>
      <c r="GV39" s="156"/>
      <c r="GW39" s="156"/>
      <c r="GX39" s="156"/>
      <c r="GY39" s="156"/>
      <c r="GZ39" s="156"/>
      <c r="HA39" s="156"/>
      <c r="HB39" s="156"/>
      <c r="HC39" s="156"/>
      <c r="HD39" s="156"/>
      <c r="HE39" s="156"/>
      <c r="HF39" s="156"/>
      <c r="HG39" s="156"/>
      <c r="HH39" s="156"/>
      <c r="HI39" s="156"/>
      <c r="HJ39" s="156"/>
      <c r="HK39" s="156"/>
      <c r="HL39" s="156"/>
      <c r="HM39" s="156"/>
      <c r="HN39" s="156"/>
      <c r="HO39" s="156"/>
      <c r="HP39" s="156"/>
      <c r="HQ39" s="156"/>
      <c r="HR39" s="156"/>
      <c r="HS39" s="156"/>
      <c r="HT39" s="156"/>
      <c r="HU39" s="156"/>
      <c r="HV39" s="156"/>
      <c r="HW39" s="156"/>
    </row>
    <row r="40" spans="1:231" x14ac:dyDescent="0.3">
      <c r="A40" s="7">
        <v>337</v>
      </c>
      <c r="B40" s="7">
        <f>COUNTIFS($D$3:D40,D40,$F$3:F40,F40)</f>
        <v>1</v>
      </c>
      <c r="C40" s="442">
        <v>9956</v>
      </c>
      <c r="D40" s="443" t="s">
        <v>463</v>
      </c>
      <c r="E40" s="16" t="s">
        <v>437</v>
      </c>
      <c r="F40" s="656">
        <v>7557045342</v>
      </c>
      <c r="G40" s="11">
        <f>LEFT(H40,4)-CONCATENATE(19,LEFT(F40,2))</f>
        <v>43</v>
      </c>
      <c r="H40" s="173" t="s">
        <v>464</v>
      </c>
      <c r="I40" s="18" t="s">
        <v>465</v>
      </c>
      <c r="J40" s="19" t="s">
        <v>35</v>
      </c>
      <c r="K40" s="20" t="s">
        <v>36</v>
      </c>
      <c r="L40" s="20">
        <v>12</v>
      </c>
      <c r="M40" s="17" t="s">
        <v>458</v>
      </c>
      <c r="N40" s="669" t="s">
        <v>38</v>
      </c>
      <c r="O40" s="669" t="s">
        <v>459</v>
      </c>
      <c r="P40" s="669" t="s">
        <v>459</v>
      </c>
      <c r="Q40" s="20"/>
      <c r="R40" s="20"/>
      <c r="S40" s="51" t="s">
        <v>122</v>
      </c>
      <c r="T40" s="51" t="s">
        <v>123</v>
      </c>
      <c r="U40" s="51" t="s">
        <v>124</v>
      </c>
      <c r="V40" s="52" t="s">
        <v>125</v>
      </c>
      <c r="W40" s="51" t="s">
        <v>126</v>
      </c>
      <c r="X40" s="51" t="s">
        <v>124</v>
      </c>
      <c r="Y40" s="51" t="s">
        <v>124</v>
      </c>
      <c r="Z40" s="552"/>
      <c r="AA40" s="550"/>
      <c r="AB40" s="55"/>
      <c r="AC40" s="683">
        <v>37628</v>
      </c>
      <c r="AD40" s="684">
        <v>2822</v>
      </c>
      <c r="AE40" s="683" t="s">
        <v>124</v>
      </c>
      <c r="AF40" s="683" t="s">
        <v>124</v>
      </c>
      <c r="AG40" s="677" t="s">
        <v>444</v>
      </c>
      <c r="AH40" s="114"/>
      <c r="AI40" s="7"/>
      <c r="AJ40" s="7"/>
      <c r="AK40" s="7"/>
      <c r="AL40" s="7"/>
      <c r="AM40" s="60"/>
      <c r="AN40" s="61"/>
      <c r="AO40" s="934">
        <v>91.4</v>
      </c>
      <c r="AP40" s="39">
        <v>7.7</v>
      </c>
      <c r="AQ40" s="40">
        <v>0.6</v>
      </c>
      <c r="AR40" s="41">
        <f t="shared" si="18"/>
        <v>99.7</v>
      </c>
      <c r="AS40" s="42">
        <f t="shared" si="19"/>
        <v>11.870129870129871</v>
      </c>
      <c r="AT40" s="43">
        <f t="shared" si="20"/>
        <v>7.1220779220779225</v>
      </c>
      <c r="AU40" s="44">
        <f t="shared" si="21"/>
        <v>11.012048192771084</v>
      </c>
      <c r="AV40" s="62">
        <v>76.867400000000004</v>
      </c>
      <c r="AW40" s="45">
        <f t="shared" si="22"/>
        <v>84.1</v>
      </c>
      <c r="AX40" s="227">
        <v>9.9626000000000019</v>
      </c>
      <c r="AY40" s="63">
        <v>10.9</v>
      </c>
      <c r="AZ40" s="64" t="s">
        <v>121</v>
      </c>
      <c r="BA40" s="65">
        <v>3.5</v>
      </c>
      <c r="BB40" s="66">
        <v>0.14000000000000001</v>
      </c>
      <c r="BC40" s="67"/>
      <c r="BD40" s="67"/>
      <c r="BE40" s="67"/>
      <c r="BF40" s="67"/>
      <c r="BG40" s="67"/>
      <c r="BH40" s="7"/>
      <c r="BI40" s="48"/>
      <c r="BJ40" s="7">
        <v>54.2</v>
      </c>
      <c r="BK40" s="84">
        <v>46.3</v>
      </c>
      <c r="BL40" s="195">
        <f t="shared" si="29"/>
        <v>1.1706263498920089</v>
      </c>
      <c r="BM40" s="79">
        <v>1.2</v>
      </c>
      <c r="BN40" s="80">
        <f t="shared" si="31"/>
        <v>1.3129102844638949</v>
      </c>
      <c r="BO40" s="9" t="s">
        <v>121</v>
      </c>
      <c r="BP40" s="7">
        <v>23.7</v>
      </c>
      <c r="BQ40" s="85">
        <v>31.1</v>
      </c>
      <c r="BR40" s="49"/>
      <c r="BS40" s="80">
        <f t="shared" si="7"/>
        <v>23.6</v>
      </c>
      <c r="BT40" s="49">
        <v>95</v>
      </c>
      <c r="BU40" s="86">
        <v>82417</v>
      </c>
      <c r="BV40" s="80">
        <f t="shared" si="32"/>
        <v>5</v>
      </c>
      <c r="BW40" s="561">
        <f t="shared" si="30"/>
        <v>7.1784049079754606</v>
      </c>
      <c r="BX40" s="80">
        <v>12.3</v>
      </c>
      <c r="BY40" s="84">
        <f>BX40*AP40/(CB40+BZ40+BX40+BV40)</f>
        <v>0.96840490797546019</v>
      </c>
      <c r="BZ40" s="80">
        <v>11.3</v>
      </c>
      <c r="CA40" s="80">
        <v>0.87</v>
      </c>
      <c r="CB40" s="80">
        <v>69.2</v>
      </c>
      <c r="CC40" s="45">
        <v>5.34</v>
      </c>
      <c r="CD40" s="7">
        <v>0.61</v>
      </c>
      <c r="CE40" s="7"/>
      <c r="CF40" s="7"/>
      <c r="CG40" s="7"/>
      <c r="CH40" s="7"/>
      <c r="CI40" s="7"/>
      <c r="CJ40" s="7"/>
      <c r="CK40" s="7"/>
      <c r="CL40" s="45">
        <f t="shared" si="23"/>
        <v>1.0884955752212389</v>
      </c>
      <c r="CM40" s="13"/>
      <c r="CN40" s="13"/>
      <c r="CO40" s="618"/>
      <c r="CP40" s="13"/>
      <c r="CQ40" s="13"/>
      <c r="CR40" s="13"/>
      <c r="CS40" s="13"/>
      <c r="CT40" s="13"/>
      <c r="CU40" s="7"/>
      <c r="CV40" s="7"/>
      <c r="CW40" s="752"/>
      <c r="CX40" s="121"/>
      <c r="CY40" s="49"/>
      <c r="CZ40" s="49"/>
      <c r="DA40" s="9" t="s">
        <v>18</v>
      </c>
      <c r="DB40" s="111" t="s">
        <v>18</v>
      </c>
      <c r="DC40" s="7"/>
      <c r="DD40" s="12" t="s">
        <v>460</v>
      </c>
      <c r="DE40" s="11"/>
      <c r="DF40" s="11"/>
      <c r="DG40" s="328"/>
      <c r="DH40" s="11"/>
      <c r="DI40" s="202" t="s">
        <v>294</v>
      </c>
      <c r="DJ40" s="250" t="s">
        <v>444</v>
      </c>
      <c r="DK40" s="9">
        <v>2</v>
      </c>
      <c r="DL40" s="7"/>
      <c r="DM40" s="7"/>
      <c r="DN40" s="7"/>
      <c r="DO40" s="7"/>
      <c r="DP40" s="7"/>
      <c r="DQ40" s="7"/>
      <c r="DR40" s="11" t="s">
        <v>38</v>
      </c>
      <c r="DS40" s="11" t="s">
        <v>38</v>
      </c>
      <c r="DT40" s="11">
        <v>1428</v>
      </c>
      <c r="DU40" s="11">
        <v>2.2000000000000002</v>
      </c>
      <c r="DV40" s="11">
        <v>97.8</v>
      </c>
      <c r="DW40" s="11" t="s">
        <v>38</v>
      </c>
      <c r="DX40" s="11" t="s">
        <v>38</v>
      </c>
      <c r="DY40" s="11" t="s">
        <v>38</v>
      </c>
      <c r="DZ40" s="11" t="s">
        <v>38</v>
      </c>
      <c r="EA40" s="11">
        <v>0</v>
      </c>
      <c r="EB40" s="7"/>
      <c r="EC40" s="116"/>
      <c r="ED40" s="125"/>
      <c r="EE40" s="125"/>
      <c r="EF40" s="7"/>
      <c r="EG40" s="7"/>
      <c r="EH40" s="7"/>
      <c r="EI40" s="7"/>
      <c r="EJ40" s="7"/>
      <c r="EK40" s="116"/>
      <c r="EL40" s="116"/>
      <c r="EM40" s="7"/>
      <c r="EN40" s="116"/>
      <c r="EO40" s="116"/>
      <c r="EP40" s="586"/>
      <c r="EQ40" s="7"/>
      <c r="ER40" s="492">
        <v>9956</v>
      </c>
      <c r="ES40" s="685">
        <v>71</v>
      </c>
      <c r="ET40" s="475">
        <v>736106</v>
      </c>
      <c r="EU40" s="475">
        <v>2</v>
      </c>
      <c r="EV40" s="686">
        <f t="shared" si="24"/>
        <v>20735.380281690141</v>
      </c>
      <c r="EW40" s="687">
        <v>30029</v>
      </c>
      <c r="EX40" s="688">
        <f t="shared" si="25"/>
        <v>845.88732394366195</v>
      </c>
      <c r="EY40" s="489">
        <f t="shared" si="26"/>
        <v>10150.647887323943</v>
      </c>
      <c r="EZ40" s="689">
        <v>24</v>
      </c>
      <c r="FA40" s="690">
        <v>84589</v>
      </c>
      <c r="FB40" s="690">
        <v>3000</v>
      </c>
      <c r="FC40" s="675"/>
      <c r="FD40" s="691">
        <f t="shared" si="33"/>
        <v>3524.5416666666665</v>
      </c>
      <c r="FE40" s="692">
        <f t="shared" si="34"/>
        <v>10573.625</v>
      </c>
      <c r="FF40" s="693">
        <f t="shared" si="35"/>
        <v>0.95999696294543668</v>
      </c>
      <c r="FG40" s="676"/>
      <c r="FH40" s="756"/>
      <c r="FI40" s="754"/>
      <c r="FJ40" s="598"/>
      <c r="FK40" s="215"/>
      <c r="FL40" s="114"/>
      <c r="FM40" s="157">
        <f t="shared" si="27"/>
        <v>4.0794396459205604</v>
      </c>
      <c r="FN40" s="145">
        <f t="shared" si="15"/>
        <v>0.84588732394366195</v>
      </c>
      <c r="FO40" s="114"/>
      <c r="FP40" s="157">
        <v>4.0794396459205604</v>
      </c>
      <c r="FQ40" s="145">
        <v>0.84588732394366195</v>
      </c>
      <c r="FR40" s="147">
        <f t="shared" si="28"/>
        <v>1.6881681041659728</v>
      </c>
      <c r="FS40" s="114"/>
      <c r="FT40" s="114"/>
      <c r="FU40" s="114"/>
      <c r="FV40" s="114"/>
      <c r="FW40" s="114"/>
      <c r="FX40" s="55"/>
      <c r="FY40" s="152"/>
      <c r="FZ40" s="213"/>
      <c r="GA40" s="11"/>
      <c r="GB40" s="215"/>
      <c r="GC40" s="156"/>
      <c r="GD40" s="156"/>
      <c r="GE40" s="156"/>
      <c r="GF40" s="156"/>
      <c r="GG40" s="156"/>
      <c r="GH40" s="156"/>
      <c r="GI40" s="156"/>
      <c r="GJ40" s="156"/>
      <c r="GK40" s="156"/>
      <c r="GL40" s="156"/>
      <c r="GM40" s="156"/>
      <c r="GN40" s="156"/>
      <c r="GO40" s="156"/>
      <c r="GP40" s="156"/>
      <c r="GQ40" s="156"/>
      <c r="GR40" s="156"/>
      <c r="GS40" s="156"/>
      <c r="GT40" s="156"/>
      <c r="GU40" s="156"/>
      <c r="GV40" s="156"/>
      <c r="GW40" s="156"/>
      <c r="GX40" s="156"/>
      <c r="GY40" s="156"/>
      <c r="GZ40" s="156"/>
      <c r="HA40" s="156"/>
      <c r="HB40" s="156"/>
      <c r="HC40" s="156"/>
      <c r="HD40" s="156"/>
      <c r="HE40" s="156"/>
      <c r="HF40" s="156"/>
      <c r="HG40" s="156"/>
      <c r="HH40" s="156"/>
      <c r="HI40" s="156"/>
      <c r="HJ40" s="156"/>
      <c r="HK40" s="156"/>
      <c r="HL40" s="156"/>
      <c r="HM40" s="156"/>
      <c r="HN40" s="156"/>
      <c r="HO40" s="156"/>
      <c r="HP40" s="156"/>
      <c r="HQ40" s="156"/>
      <c r="HR40" s="156"/>
      <c r="HS40" s="156"/>
      <c r="HT40" s="156"/>
      <c r="HU40" s="156"/>
      <c r="HV40" s="156"/>
      <c r="HW40" s="156"/>
    </row>
    <row r="41" spans="1:231" x14ac:dyDescent="0.3">
      <c r="A41" s="7">
        <v>339</v>
      </c>
      <c r="B41" s="7">
        <f>COUNTIFS($D$3:D41,D41,$F$3:F41,F41)</f>
        <v>1</v>
      </c>
      <c r="C41" s="14">
        <v>9987</v>
      </c>
      <c r="D41" s="328" t="s">
        <v>1541</v>
      </c>
      <c r="E41" s="17" t="s">
        <v>542</v>
      </c>
      <c r="F41" s="17">
        <v>9211286227</v>
      </c>
      <c r="G41" s="11">
        <v>26</v>
      </c>
      <c r="H41" s="17" t="s">
        <v>457</v>
      </c>
      <c r="I41" s="470" t="s">
        <v>852</v>
      </c>
      <c r="J41" s="380" t="s">
        <v>35</v>
      </c>
      <c r="K41" s="11" t="s">
        <v>36</v>
      </c>
      <c r="L41" s="11">
        <v>6</v>
      </c>
      <c r="M41" s="17" t="s">
        <v>1542</v>
      </c>
      <c r="N41" s="11" t="s">
        <v>38</v>
      </c>
      <c r="O41" s="11"/>
      <c r="P41" s="11" t="s">
        <v>459</v>
      </c>
      <c r="Q41" s="11"/>
      <c r="R41" s="11"/>
      <c r="S41" s="454" t="s">
        <v>122</v>
      </c>
      <c r="T41" s="454" t="s">
        <v>123</v>
      </c>
      <c r="U41" s="454" t="s">
        <v>124</v>
      </c>
      <c r="V41" s="602" t="s">
        <v>125</v>
      </c>
      <c r="W41" s="454" t="s">
        <v>126</v>
      </c>
      <c r="X41" s="454" t="s">
        <v>124</v>
      </c>
      <c r="Y41" s="454" t="s">
        <v>124</v>
      </c>
      <c r="Z41" s="678"/>
      <c r="AA41" s="215"/>
      <c r="AB41" s="55"/>
      <c r="AC41" s="684">
        <v>90308</v>
      </c>
      <c r="AD41" s="683">
        <v>2007</v>
      </c>
      <c r="AE41" s="677">
        <v>2</v>
      </c>
      <c r="AF41" s="598">
        <v>830</v>
      </c>
      <c r="AG41" s="215" t="s">
        <v>444</v>
      </c>
      <c r="AH41" s="554"/>
      <c r="AJ41" s="7"/>
      <c r="AK41" s="7"/>
      <c r="AL41" s="7"/>
      <c r="AM41" s="60"/>
      <c r="AN41" s="61"/>
      <c r="AO41" s="411">
        <v>61</v>
      </c>
      <c r="AP41" s="39">
        <v>36.4</v>
      </c>
      <c r="AQ41" s="40">
        <v>1.58</v>
      </c>
      <c r="AR41" s="41">
        <f t="shared" si="18"/>
        <v>98.98</v>
      </c>
      <c r="AS41" s="42">
        <f t="shared" si="19"/>
        <v>1.6758241758241759</v>
      </c>
      <c r="AT41" s="43">
        <f t="shared" si="20"/>
        <v>2.6478021978021982</v>
      </c>
      <c r="AU41" s="44">
        <f t="shared" si="21"/>
        <v>1.606108478146393</v>
      </c>
      <c r="AV41" s="62">
        <v>56.608000000000004</v>
      </c>
      <c r="AW41" s="45">
        <f t="shared" si="22"/>
        <v>92.8</v>
      </c>
      <c r="AX41" s="46">
        <v>1.3420000000000001</v>
      </c>
      <c r="AY41" s="63">
        <v>2.2000000000000002</v>
      </c>
      <c r="AZ41" s="64" t="s">
        <v>121</v>
      </c>
      <c r="BA41" s="221">
        <v>0.9</v>
      </c>
      <c r="BB41" s="222">
        <v>0.18</v>
      </c>
      <c r="BC41" s="67"/>
      <c r="BD41" s="67"/>
      <c r="BE41" s="67"/>
      <c r="BF41" s="67"/>
      <c r="BG41" s="67"/>
      <c r="BH41" s="7"/>
      <c r="BI41" s="83">
        <v>2.9</v>
      </c>
      <c r="BJ41" s="7">
        <v>45</v>
      </c>
      <c r="BK41" s="84">
        <v>55</v>
      </c>
      <c r="BL41" s="195">
        <f t="shared" si="29"/>
        <v>0.81818181818181823</v>
      </c>
      <c r="BM41" s="79">
        <v>0.8</v>
      </c>
      <c r="BN41" s="80">
        <f t="shared" si="31"/>
        <v>1.3114754098360655</v>
      </c>
      <c r="BO41" s="9" t="s">
        <v>121</v>
      </c>
      <c r="BP41" s="7">
        <v>14</v>
      </c>
      <c r="BQ41" s="85">
        <v>22.7</v>
      </c>
      <c r="BR41" s="49"/>
      <c r="BS41" s="80">
        <f t="shared" ref="BS41:BS72" si="36">BX41+BZ41</f>
        <v>27.6</v>
      </c>
      <c r="BT41" s="9">
        <v>93.7</v>
      </c>
      <c r="BU41" s="86">
        <v>66940</v>
      </c>
      <c r="BV41" s="80">
        <f t="shared" si="32"/>
        <v>6.2999999999999972</v>
      </c>
      <c r="BW41" s="561">
        <f t="shared" si="30"/>
        <v>33.09748201438849</v>
      </c>
      <c r="BX41" s="84">
        <v>16.7</v>
      </c>
      <c r="BY41" s="84">
        <f>BX41*AP41/(CB41+BZ41+BX41+BV41)</f>
        <v>6.2474820143884893</v>
      </c>
      <c r="BZ41" s="84">
        <v>10.9</v>
      </c>
      <c r="CA41" s="84">
        <v>3.95</v>
      </c>
      <c r="CB41" s="84">
        <v>63.4</v>
      </c>
      <c r="CC41" s="84">
        <v>22.9</v>
      </c>
      <c r="CD41" s="87">
        <v>0.93</v>
      </c>
      <c r="CE41" s="7"/>
      <c r="CF41" s="7"/>
      <c r="CG41" s="7"/>
      <c r="CH41" s="7"/>
      <c r="CI41" s="7"/>
      <c r="CJ41" s="86">
        <v>83.3</v>
      </c>
      <c r="CK41" s="86">
        <v>74800</v>
      </c>
      <c r="CL41" s="45">
        <f t="shared" si="23"/>
        <v>1.5321100917431192</v>
      </c>
      <c r="CM41" s="13"/>
      <c r="CN41" s="13"/>
      <c r="CO41" s="618"/>
      <c r="CP41" s="13"/>
      <c r="CQ41" s="13"/>
      <c r="CR41" s="13"/>
      <c r="CS41" s="13"/>
      <c r="CT41" s="13"/>
      <c r="CU41" s="7"/>
      <c r="CV41" s="7"/>
      <c r="CW41" s="752"/>
      <c r="CX41" s="121"/>
      <c r="CY41" s="49"/>
      <c r="CZ41" s="121">
        <v>1</v>
      </c>
      <c r="DA41" s="9" t="s">
        <v>884</v>
      </c>
      <c r="DB41" s="9" t="s">
        <v>295</v>
      </c>
      <c r="DC41" s="7"/>
      <c r="DD41" s="12" t="s">
        <v>1543</v>
      </c>
      <c r="DE41" s="11"/>
      <c r="DF41" s="11"/>
      <c r="DG41" s="328"/>
      <c r="DH41" s="11"/>
      <c r="DI41" s="10" t="s">
        <v>297</v>
      </c>
      <c r="DJ41" s="7" t="s">
        <v>444</v>
      </c>
      <c r="DK41" s="9">
        <v>2</v>
      </c>
      <c r="DL41" s="7"/>
      <c r="DM41" s="7"/>
      <c r="DN41" s="7"/>
      <c r="DO41" s="7"/>
      <c r="DP41" s="7"/>
      <c r="DQ41" s="7"/>
      <c r="DR41" s="11">
        <v>1.5</v>
      </c>
      <c r="DS41" s="11" t="s">
        <v>38</v>
      </c>
      <c r="DT41" s="11">
        <v>1043</v>
      </c>
      <c r="DU41" s="11">
        <v>1.4</v>
      </c>
      <c r="DV41" s="11">
        <v>98.6</v>
      </c>
      <c r="DW41" s="11" t="s">
        <v>38</v>
      </c>
      <c r="DX41" s="11" t="s">
        <v>38</v>
      </c>
      <c r="DY41" s="11" t="s">
        <v>38</v>
      </c>
      <c r="DZ41" s="11" t="s">
        <v>38</v>
      </c>
      <c r="EA41" s="11">
        <v>0</v>
      </c>
      <c r="EB41" s="7"/>
      <c r="EC41" s="114"/>
      <c r="ED41" s="114"/>
      <c r="EE41" s="114"/>
      <c r="EF41" s="114"/>
      <c r="EG41" s="114"/>
      <c r="EH41" s="114"/>
      <c r="EI41" s="114"/>
      <c r="EJ41" s="114"/>
      <c r="EK41" s="114"/>
      <c r="EL41" s="114"/>
      <c r="EM41" s="114"/>
      <c r="EN41" s="114"/>
      <c r="EO41" s="114"/>
      <c r="EP41" s="118"/>
      <c r="EQ41" s="114"/>
      <c r="ER41" s="492">
        <v>9987</v>
      </c>
      <c r="ES41" s="685">
        <v>69</v>
      </c>
      <c r="ET41" s="475">
        <v>299700</v>
      </c>
      <c r="EU41" s="475">
        <v>2</v>
      </c>
      <c r="EV41" s="686">
        <f t="shared" si="24"/>
        <v>8686.95652173913</v>
      </c>
      <c r="EW41" s="687">
        <v>17383</v>
      </c>
      <c r="EX41" s="688">
        <f t="shared" si="25"/>
        <v>503.85507246376812</v>
      </c>
      <c r="EY41" s="489">
        <f t="shared" si="26"/>
        <v>3023.130434782609</v>
      </c>
      <c r="EZ41" s="689">
        <v>30</v>
      </c>
      <c r="FA41" s="690">
        <v>91548</v>
      </c>
      <c r="FB41" s="690">
        <v>1000</v>
      </c>
      <c r="FC41" s="675"/>
      <c r="FD41" s="691">
        <f t="shared" si="33"/>
        <v>3051.6</v>
      </c>
      <c r="FE41" s="692">
        <f t="shared" si="34"/>
        <v>3051.6</v>
      </c>
      <c r="FF41" s="693">
        <f t="shared" si="35"/>
        <v>0.99067061042817184</v>
      </c>
      <c r="FG41" s="676"/>
      <c r="FH41" s="756"/>
      <c r="FI41" s="754"/>
      <c r="FJ41" s="598"/>
      <c r="FK41" s="215"/>
      <c r="FL41" s="557"/>
      <c r="FM41" s="157">
        <f t="shared" si="27"/>
        <v>5.8001334668001334</v>
      </c>
      <c r="FN41" s="145">
        <f t="shared" si="15"/>
        <v>0.50385507246376815</v>
      </c>
      <c r="FO41" s="114"/>
      <c r="FP41" s="157">
        <v>5.8001334668001334</v>
      </c>
      <c r="FQ41" s="145">
        <v>0.50385507246376815</v>
      </c>
      <c r="FR41" s="147">
        <f t="shared" si="28"/>
        <v>2.0700396939538628</v>
      </c>
      <c r="FS41" s="114"/>
      <c r="FT41" s="114"/>
      <c r="FU41" s="114"/>
      <c r="FV41" s="114"/>
      <c r="FW41" s="114"/>
      <c r="FX41" s="55"/>
      <c r="FY41" s="152"/>
      <c r="FZ41" s="213"/>
      <c r="GA41" s="11"/>
      <c r="GB41" s="215"/>
      <c r="GC41" s="156"/>
      <c r="GD41" s="156"/>
      <c r="GE41" s="156"/>
      <c r="GF41" s="156"/>
      <c r="GG41" s="156"/>
      <c r="GH41" s="156"/>
      <c r="GI41" s="156"/>
      <c r="GJ41" s="156"/>
      <c r="GK41" s="156"/>
      <c r="GL41" s="156"/>
      <c r="GM41" s="156"/>
      <c r="GN41" s="156"/>
      <c r="GO41" s="156"/>
      <c r="GP41" s="156"/>
      <c r="GQ41" s="156"/>
      <c r="GR41" s="156"/>
      <c r="GS41" s="156"/>
      <c r="GT41" s="156"/>
      <c r="GU41" s="156"/>
      <c r="GV41" s="156"/>
      <c r="GW41" s="156"/>
      <c r="GX41" s="156"/>
      <c r="GY41" s="156"/>
      <c r="GZ41" s="156"/>
      <c r="HA41" s="156"/>
      <c r="HB41" s="156"/>
      <c r="HC41" s="156"/>
      <c r="HD41" s="156"/>
      <c r="HE41" s="156"/>
      <c r="HF41" s="156"/>
      <c r="HG41" s="156"/>
      <c r="HH41" s="156"/>
      <c r="HI41" s="156"/>
      <c r="HJ41" s="156"/>
      <c r="HK41" s="156"/>
      <c r="HL41" s="156"/>
      <c r="HM41" s="156"/>
      <c r="HN41" s="156"/>
      <c r="HO41" s="156"/>
      <c r="HP41" s="156"/>
      <c r="HQ41" s="156"/>
      <c r="HR41" s="156"/>
      <c r="HS41" s="156"/>
      <c r="HT41" s="156"/>
      <c r="HU41" s="156"/>
      <c r="HV41" s="156"/>
      <c r="HW41" s="156"/>
    </row>
    <row r="42" spans="1:231" x14ac:dyDescent="0.3">
      <c r="A42" s="7">
        <v>340</v>
      </c>
      <c r="B42" s="7">
        <f>COUNTIFS($D$3:D42,D42,$F$3:F42,F42)</f>
        <v>1</v>
      </c>
      <c r="C42" s="14">
        <v>9988</v>
      </c>
      <c r="D42" s="328" t="s">
        <v>455</v>
      </c>
      <c r="E42" s="17" t="s">
        <v>456</v>
      </c>
      <c r="F42" s="17">
        <v>426115432</v>
      </c>
      <c r="G42" s="11">
        <v>76</v>
      </c>
      <c r="H42" s="17" t="s">
        <v>457</v>
      </c>
      <c r="I42" s="470" t="s">
        <v>454</v>
      </c>
      <c r="J42" s="380" t="s">
        <v>35</v>
      </c>
      <c r="K42" s="11" t="s">
        <v>36</v>
      </c>
      <c r="L42" s="11">
        <v>21</v>
      </c>
      <c r="M42" s="17" t="s">
        <v>458</v>
      </c>
      <c r="N42" s="11" t="s">
        <v>38</v>
      </c>
      <c r="O42" s="11"/>
      <c r="P42" s="11" t="s">
        <v>459</v>
      </c>
      <c r="Q42" s="11"/>
      <c r="R42" s="11"/>
      <c r="S42" s="454" t="s">
        <v>122</v>
      </c>
      <c r="T42" s="454" t="s">
        <v>123</v>
      </c>
      <c r="U42" s="454" t="s">
        <v>124</v>
      </c>
      <c r="V42" s="602" t="s">
        <v>125</v>
      </c>
      <c r="W42" s="454" t="s">
        <v>126</v>
      </c>
      <c r="X42" s="454" t="s">
        <v>124</v>
      </c>
      <c r="Y42" s="454" t="s">
        <v>124</v>
      </c>
      <c r="Z42" s="678"/>
      <c r="AA42" s="215"/>
      <c r="AB42" s="55"/>
      <c r="AC42" s="684">
        <v>29848</v>
      </c>
      <c r="AD42" s="683">
        <v>5990</v>
      </c>
      <c r="AE42" s="677" t="s">
        <v>124</v>
      </c>
      <c r="AF42" s="598" t="s">
        <v>124</v>
      </c>
      <c r="AG42" s="215" t="s">
        <v>128</v>
      </c>
      <c r="AH42" s="554"/>
      <c r="AJ42" s="7"/>
      <c r="AK42" s="7"/>
      <c r="AL42" s="7"/>
      <c r="AM42" s="60"/>
      <c r="AN42" s="61"/>
      <c r="AO42" s="934">
        <v>92.6</v>
      </c>
      <c r="AP42" s="39">
        <v>2.08</v>
      </c>
      <c r="AQ42" s="40">
        <v>1.64</v>
      </c>
      <c r="AR42" s="41">
        <f t="shared" si="18"/>
        <v>96.32</v>
      </c>
      <c r="AS42" s="42">
        <f t="shared" si="19"/>
        <v>44.519230769230766</v>
      </c>
      <c r="AT42" s="43">
        <f t="shared" si="20"/>
        <v>73.01153846153845</v>
      </c>
      <c r="AU42" s="44">
        <f t="shared" si="21"/>
        <v>24.892473118279572</v>
      </c>
      <c r="AV42" s="62">
        <v>84.17</v>
      </c>
      <c r="AW42" s="45">
        <f t="shared" si="22"/>
        <v>90.896328293736502</v>
      </c>
      <c r="AX42" s="46">
        <v>3.8000000000000007</v>
      </c>
      <c r="AY42" s="84">
        <f>AX42*100/AO42</f>
        <v>4.1036717062634995</v>
      </c>
      <c r="AZ42" s="64" t="s">
        <v>121</v>
      </c>
      <c r="BA42" s="221">
        <v>1.9</v>
      </c>
      <c r="BB42" s="222">
        <v>0.04</v>
      </c>
      <c r="BC42" s="67"/>
      <c r="BD42" s="67"/>
      <c r="BE42" s="67"/>
      <c r="BF42" s="67"/>
      <c r="BG42" s="67"/>
      <c r="BH42" s="7"/>
      <c r="BI42" s="83">
        <v>5.12</v>
      </c>
      <c r="BJ42" s="7">
        <v>75</v>
      </c>
      <c r="BK42" s="84">
        <v>25.4</v>
      </c>
      <c r="BL42" s="78">
        <f t="shared" si="29"/>
        <v>2.9527559055118111</v>
      </c>
      <c r="BM42" s="79">
        <v>1.7</v>
      </c>
      <c r="BN42" s="80">
        <f t="shared" si="31"/>
        <v>1.8358531317494602</v>
      </c>
      <c r="BO42" s="9" t="s">
        <v>121</v>
      </c>
      <c r="BP42" s="7">
        <v>4.3</v>
      </c>
      <c r="BQ42" s="85">
        <v>6.2</v>
      </c>
      <c r="BR42" s="49"/>
      <c r="BS42" s="80">
        <f t="shared" si="36"/>
        <v>27.9</v>
      </c>
      <c r="BT42" s="9">
        <v>92.4</v>
      </c>
      <c r="BU42" s="86">
        <v>40702</v>
      </c>
      <c r="BV42" s="80">
        <f t="shared" si="32"/>
        <v>7.5999999999999943</v>
      </c>
      <c r="BW42" s="561">
        <f t="shared" si="30"/>
        <v>1.8405333333333334</v>
      </c>
      <c r="BX42" s="84">
        <v>16.899999999999999</v>
      </c>
      <c r="BY42" s="84">
        <f>BX42*AP42/(CB42+BZ42+BX42+BV42)</f>
        <v>0.36053333333333332</v>
      </c>
      <c r="BZ42" s="84">
        <v>11</v>
      </c>
      <c r="CA42" s="84">
        <v>0.22</v>
      </c>
      <c r="CB42" s="84">
        <v>62</v>
      </c>
      <c r="CC42" s="84">
        <v>1.26</v>
      </c>
      <c r="CD42" s="87">
        <v>1.54</v>
      </c>
      <c r="CE42" s="7"/>
      <c r="CF42" s="7"/>
      <c r="CG42" s="7"/>
      <c r="CH42" s="7"/>
      <c r="CI42" s="7"/>
      <c r="CJ42" s="86">
        <v>90.3</v>
      </c>
      <c r="CK42" s="86">
        <v>142298</v>
      </c>
      <c r="CL42" s="45">
        <f t="shared" si="23"/>
        <v>1.5363636363636362</v>
      </c>
      <c r="CM42" s="13"/>
      <c r="CN42" s="13"/>
      <c r="CO42" s="618"/>
      <c r="CP42" s="13"/>
      <c r="CQ42" s="13"/>
      <c r="CR42" s="13"/>
      <c r="CS42" s="13"/>
      <c r="CT42" s="13"/>
      <c r="CU42" s="7"/>
      <c r="CV42" s="7"/>
      <c r="CW42" s="752"/>
      <c r="CX42" s="121"/>
      <c r="CY42" s="49"/>
      <c r="CZ42" s="49"/>
      <c r="DA42" s="9" t="s">
        <v>18</v>
      </c>
      <c r="DB42" s="9" t="s">
        <v>18</v>
      </c>
      <c r="DC42" s="7"/>
      <c r="DD42" s="12" t="s">
        <v>460</v>
      </c>
      <c r="DE42" s="11"/>
      <c r="DF42" s="11"/>
      <c r="DG42" s="328"/>
      <c r="DH42" s="11"/>
      <c r="DI42" s="10" t="s">
        <v>294</v>
      </c>
      <c r="DJ42" s="7" t="s">
        <v>128</v>
      </c>
      <c r="DK42" s="9">
        <v>2</v>
      </c>
      <c r="DL42" s="7"/>
      <c r="DM42" s="7"/>
      <c r="DN42" s="7"/>
      <c r="DO42" s="7"/>
      <c r="DP42" s="7"/>
      <c r="DQ42" s="7"/>
      <c r="DR42" s="11">
        <v>2.5</v>
      </c>
      <c r="DS42" s="11" t="s">
        <v>38</v>
      </c>
      <c r="DT42" s="11">
        <v>640</v>
      </c>
      <c r="DU42" s="11">
        <v>4.5</v>
      </c>
      <c r="DV42" s="11">
        <v>95.5</v>
      </c>
      <c r="DW42" s="11" t="s">
        <v>38</v>
      </c>
      <c r="DX42" s="11" t="s">
        <v>38</v>
      </c>
      <c r="DY42" s="11" t="s">
        <v>38</v>
      </c>
      <c r="DZ42" s="11" t="s">
        <v>38</v>
      </c>
      <c r="EA42" s="11">
        <v>0</v>
      </c>
      <c r="EB42" s="7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949"/>
      <c r="EQ42" s="114"/>
      <c r="ER42" s="492">
        <v>9988</v>
      </c>
      <c r="ES42" s="685">
        <v>75</v>
      </c>
      <c r="ET42" s="475">
        <v>1059162</v>
      </c>
      <c r="EU42" s="475">
        <v>2</v>
      </c>
      <c r="EV42" s="686">
        <f t="shared" si="24"/>
        <v>28244.32</v>
      </c>
      <c r="EW42" s="687">
        <v>21443</v>
      </c>
      <c r="EX42" s="688">
        <f t="shared" si="25"/>
        <v>571.81333333333339</v>
      </c>
      <c r="EY42" s="489">
        <f t="shared" si="26"/>
        <v>12008.080000000002</v>
      </c>
      <c r="EZ42" s="689">
        <v>30</v>
      </c>
      <c r="FA42" s="690">
        <v>89939</v>
      </c>
      <c r="FB42" s="690">
        <v>3000</v>
      </c>
      <c r="FC42" s="675"/>
      <c r="FD42" s="691">
        <f t="shared" si="33"/>
        <v>2997.9666666666667</v>
      </c>
      <c r="FE42" s="692">
        <f t="shared" si="34"/>
        <v>8993.9</v>
      </c>
      <c r="FF42" s="693">
        <f t="shared" si="35"/>
        <v>1.335136036647061</v>
      </c>
      <c r="FG42" s="676"/>
      <c r="FH42" s="756"/>
      <c r="FI42" s="754"/>
      <c r="FJ42" s="598"/>
      <c r="FK42" s="215"/>
      <c r="FL42" s="114"/>
      <c r="FM42" s="157">
        <f t="shared" si="27"/>
        <v>2.0245250490482096</v>
      </c>
      <c r="FN42" s="145">
        <f t="shared" si="15"/>
        <v>0.5718133333333334</v>
      </c>
      <c r="FO42" s="114"/>
      <c r="FP42" s="157">
        <v>2.0245250490482096</v>
      </c>
      <c r="FQ42" s="145">
        <v>0.5718133333333334</v>
      </c>
      <c r="FR42" s="147">
        <f t="shared" si="28"/>
        <v>1.1192463741081005</v>
      </c>
      <c r="FS42" s="114"/>
      <c r="FT42" s="114"/>
      <c r="FU42" s="114"/>
      <c r="FV42" s="114"/>
      <c r="FW42" s="114"/>
      <c r="FX42" s="55"/>
      <c r="FY42" s="152"/>
      <c r="FZ42" s="213"/>
      <c r="GA42" s="11"/>
      <c r="GB42" s="215"/>
      <c r="GC42" s="156"/>
      <c r="GD42" s="156"/>
      <c r="GE42" s="156"/>
      <c r="GF42" s="156"/>
      <c r="GG42" s="156"/>
      <c r="GH42" s="156"/>
      <c r="GI42" s="156"/>
      <c r="GJ42" s="156"/>
      <c r="GK42" s="156"/>
      <c r="GL42" s="156"/>
      <c r="GM42" s="156"/>
      <c r="GN42" s="156"/>
      <c r="GO42" s="156"/>
      <c r="GP42" s="156"/>
      <c r="GQ42" s="156"/>
      <c r="GR42" s="156"/>
      <c r="GS42" s="156"/>
      <c r="GT42" s="156"/>
      <c r="GU42" s="156"/>
      <c r="GV42" s="156"/>
      <c r="GW42" s="156"/>
      <c r="GX42" s="156"/>
      <c r="GY42" s="156"/>
      <c r="GZ42" s="156"/>
      <c r="HA42" s="156"/>
      <c r="HB42" s="156"/>
      <c r="HC42" s="156"/>
      <c r="HD42" s="156"/>
      <c r="HE42" s="156"/>
      <c r="HF42" s="156"/>
      <c r="HG42" s="156"/>
      <c r="HH42" s="156"/>
      <c r="HI42" s="156"/>
      <c r="HJ42" s="156"/>
      <c r="HK42" s="156"/>
      <c r="HL42" s="156"/>
      <c r="HM42" s="156"/>
      <c r="HN42" s="156"/>
      <c r="HO42" s="156"/>
      <c r="HP42" s="156"/>
      <c r="HQ42" s="156"/>
      <c r="HR42" s="156"/>
      <c r="HS42" s="156"/>
      <c r="HT42" s="156"/>
      <c r="HU42" s="156"/>
      <c r="HV42" s="156"/>
      <c r="HW42" s="156"/>
    </row>
    <row r="43" spans="1:231" x14ac:dyDescent="0.3">
      <c r="A43" s="7">
        <v>6</v>
      </c>
      <c r="B43" s="7">
        <f>COUNTIFS($D$3:D43,D43,$F$3:F43,F43)</f>
        <v>1</v>
      </c>
      <c r="C43" s="14">
        <v>10045</v>
      </c>
      <c r="D43" s="443" t="s">
        <v>1301</v>
      </c>
      <c r="E43" s="16" t="s">
        <v>1471</v>
      </c>
      <c r="F43" s="16">
        <v>6102080677</v>
      </c>
      <c r="G43" s="11">
        <v>58</v>
      </c>
      <c r="H43" s="16" t="s">
        <v>672</v>
      </c>
      <c r="I43" s="18" t="s">
        <v>1472</v>
      </c>
      <c r="J43" s="19" t="s">
        <v>35</v>
      </c>
      <c r="K43" s="20" t="s">
        <v>36</v>
      </c>
      <c r="L43" s="20">
        <v>6</v>
      </c>
      <c r="M43" s="16">
        <v>6</v>
      </c>
      <c r="N43" s="16" t="s">
        <v>38</v>
      </c>
      <c r="O43" s="20"/>
      <c r="P43" s="20" t="s">
        <v>44</v>
      </c>
      <c r="Q43" s="20"/>
      <c r="R43" s="20"/>
      <c r="S43" s="51" t="s">
        <v>122</v>
      </c>
      <c r="T43" s="51" t="s">
        <v>123</v>
      </c>
      <c r="U43" s="51" t="s">
        <v>124</v>
      </c>
      <c r="V43" s="52" t="s">
        <v>125</v>
      </c>
      <c r="W43" s="51" t="s">
        <v>126</v>
      </c>
      <c r="X43" s="454"/>
      <c r="Y43" s="454"/>
      <c r="Z43" s="695" t="s">
        <v>127</v>
      </c>
      <c r="AA43" s="452"/>
      <c r="AB43" s="55"/>
      <c r="AC43" s="683">
        <v>44010</v>
      </c>
      <c r="AD43" s="684">
        <v>1100</v>
      </c>
      <c r="AE43" s="677" t="s">
        <v>749</v>
      </c>
      <c r="AF43" s="598"/>
      <c r="AG43" s="682" t="s">
        <v>128</v>
      </c>
      <c r="AH43" s="558">
        <v>1000</v>
      </c>
      <c r="AJ43" s="7"/>
      <c r="AK43" s="7"/>
      <c r="AL43" s="7"/>
      <c r="AM43" s="60"/>
      <c r="AN43" s="61"/>
      <c r="AO43" s="934">
        <v>63.4</v>
      </c>
      <c r="AP43" s="39">
        <v>25</v>
      </c>
      <c r="AQ43" s="40">
        <v>8.18</v>
      </c>
      <c r="AR43" s="41">
        <f t="shared" si="18"/>
        <v>96.580000000000013</v>
      </c>
      <c r="AS43" s="42">
        <f t="shared" si="19"/>
        <v>2.536</v>
      </c>
      <c r="AT43" s="43">
        <f t="shared" si="20"/>
        <v>20.744479999999999</v>
      </c>
      <c r="AU43" s="44">
        <f t="shared" si="21"/>
        <v>1.9107896323086195</v>
      </c>
      <c r="AV43" s="62">
        <v>59.659399999999998</v>
      </c>
      <c r="AW43" s="45">
        <f t="shared" si="22"/>
        <v>94.1</v>
      </c>
      <c r="AX43" s="46">
        <v>0.5706</v>
      </c>
      <c r="AY43" s="63">
        <v>0.9</v>
      </c>
      <c r="AZ43" s="64" t="s">
        <v>121</v>
      </c>
      <c r="BA43" s="65">
        <v>22</v>
      </c>
      <c r="BB43" s="66">
        <v>0.09</v>
      </c>
      <c r="BC43" s="67"/>
      <c r="BD43" s="67"/>
      <c r="BE43" s="67"/>
      <c r="BF43" s="67"/>
      <c r="BG43" s="67"/>
      <c r="BH43" s="7"/>
      <c r="BI43" s="83">
        <v>0.53</v>
      </c>
      <c r="BJ43" s="7">
        <v>33.9</v>
      </c>
      <c r="BK43" s="84">
        <v>66.599999999999994</v>
      </c>
      <c r="BL43" s="78">
        <f t="shared" si="29"/>
        <v>0.50900900900900903</v>
      </c>
      <c r="BM43" s="79">
        <v>0.5</v>
      </c>
      <c r="BN43" s="80">
        <f t="shared" si="31"/>
        <v>0.78864353312302837</v>
      </c>
      <c r="BO43" s="65" t="s">
        <v>121</v>
      </c>
      <c r="BP43" s="7">
        <v>10.199999999999999</v>
      </c>
      <c r="BQ43" s="85">
        <v>16.399999999999999</v>
      </c>
      <c r="BR43" s="49"/>
      <c r="BS43" s="80">
        <f t="shared" si="36"/>
        <v>52.3</v>
      </c>
      <c r="BT43" s="9">
        <v>94.8</v>
      </c>
      <c r="BU43" s="86">
        <v>53160</v>
      </c>
      <c r="BV43" s="80">
        <f t="shared" si="32"/>
        <v>5.2000000000000028</v>
      </c>
      <c r="BW43" s="561">
        <f t="shared" si="30"/>
        <v>23.25601233299075</v>
      </c>
      <c r="BX43" s="84">
        <v>33.299999999999997</v>
      </c>
      <c r="BY43" s="84">
        <f>BX43*AP43/(CB43+BZ43+BX43+BV43)</f>
        <v>8.5560123329907487</v>
      </c>
      <c r="BZ43" s="84">
        <v>19</v>
      </c>
      <c r="CA43" s="84">
        <f>BZ43*AP43/100</f>
        <v>4.75</v>
      </c>
      <c r="CB43" s="84">
        <v>39.799999999999997</v>
      </c>
      <c r="CC43" s="84">
        <f>CB43*AP43/100</f>
        <v>9.9499999999999993</v>
      </c>
      <c r="CD43" s="87">
        <v>3.11</v>
      </c>
      <c r="CE43" s="7"/>
      <c r="CF43" s="7"/>
      <c r="CG43" s="7"/>
      <c r="CH43" s="7"/>
      <c r="CI43" s="7"/>
      <c r="CJ43" s="86">
        <v>78.3</v>
      </c>
      <c r="CK43" s="86">
        <v>72076</v>
      </c>
      <c r="CL43" s="45">
        <f t="shared" si="23"/>
        <v>1.7526315789473683</v>
      </c>
      <c r="CM43" s="13"/>
      <c r="CN43" s="13"/>
      <c r="CO43" s="618"/>
      <c r="CP43" s="13"/>
      <c r="CQ43" s="13"/>
      <c r="CR43" s="13"/>
      <c r="CS43" s="13"/>
      <c r="CT43" s="13"/>
      <c r="CU43" s="7"/>
      <c r="CV43" s="7"/>
      <c r="CW43" s="752"/>
      <c r="CX43" s="121"/>
      <c r="CY43" s="45"/>
      <c r="CZ43" s="121">
        <v>3</v>
      </c>
      <c r="DA43" s="9" t="s">
        <v>884</v>
      </c>
      <c r="DB43" s="9" t="s">
        <v>295</v>
      </c>
      <c r="DC43" s="7"/>
      <c r="DD43" s="112" t="s">
        <v>811</v>
      </c>
      <c r="DE43" s="11"/>
      <c r="DF43" s="11"/>
      <c r="DG43" s="328"/>
      <c r="DH43" s="11"/>
      <c r="DI43" s="10" t="s">
        <v>297</v>
      </c>
      <c r="DJ43" s="123" t="s">
        <v>128</v>
      </c>
      <c r="DK43" s="9">
        <v>2</v>
      </c>
      <c r="DL43" s="7"/>
      <c r="DM43" s="113" t="s">
        <v>1472</v>
      </c>
      <c r="DN43" s="7"/>
      <c r="DO43" s="7"/>
      <c r="DP43" s="7"/>
      <c r="DQ43" s="7"/>
      <c r="DR43" s="11" t="s">
        <v>38</v>
      </c>
      <c r="DS43" s="11" t="s">
        <v>38</v>
      </c>
      <c r="DT43" s="11">
        <v>1285</v>
      </c>
      <c r="DU43" s="11">
        <v>6.3</v>
      </c>
      <c r="DV43" s="11">
        <v>93.7</v>
      </c>
      <c r="DW43" s="11" t="s">
        <v>38</v>
      </c>
      <c r="DX43" s="11" t="s">
        <v>38</v>
      </c>
      <c r="DY43" s="11" t="s">
        <v>38</v>
      </c>
      <c r="DZ43" s="11" t="s">
        <v>38</v>
      </c>
      <c r="EA43" s="11">
        <v>0</v>
      </c>
      <c r="EB43" s="7"/>
      <c r="EC43" s="124" t="s">
        <v>298</v>
      </c>
      <c r="ED43" s="125"/>
      <c r="EE43" s="125"/>
      <c r="EF43" s="7">
        <v>15</v>
      </c>
      <c r="EG43" s="7">
        <v>2</v>
      </c>
      <c r="EH43" s="7">
        <v>1</v>
      </c>
      <c r="EI43" s="7" t="s">
        <v>299</v>
      </c>
      <c r="EJ43" s="7" t="s">
        <v>299</v>
      </c>
      <c r="EK43" s="115" t="s">
        <v>299</v>
      </c>
      <c r="EL43" s="116">
        <v>1</v>
      </c>
      <c r="EM43" s="7"/>
      <c r="EN43" s="116">
        <v>2</v>
      </c>
      <c r="EO43" s="116">
        <v>1</v>
      </c>
      <c r="EP43" s="550"/>
      <c r="EQ43" s="7"/>
      <c r="ER43" s="492">
        <v>10045</v>
      </c>
      <c r="ES43" s="816">
        <v>58</v>
      </c>
      <c r="ET43" s="721">
        <v>172534</v>
      </c>
      <c r="EU43" s="721">
        <v>2</v>
      </c>
      <c r="EV43" s="722">
        <f t="shared" si="24"/>
        <v>5949.4482758620688</v>
      </c>
      <c r="EW43" s="817">
        <v>16324</v>
      </c>
      <c r="EX43" s="724">
        <f t="shared" si="25"/>
        <v>562.89655172413791</v>
      </c>
      <c r="EY43" s="436">
        <f t="shared" si="26"/>
        <v>3377.3793103448274</v>
      </c>
      <c r="EZ43" s="657">
        <v>37</v>
      </c>
      <c r="FA43" s="964">
        <v>42296</v>
      </c>
      <c r="FB43" s="964">
        <v>1000</v>
      </c>
      <c r="FC43" s="699"/>
      <c r="FD43" s="967">
        <f t="shared" si="33"/>
        <v>1143.1351351351352</v>
      </c>
      <c r="FE43" s="969">
        <f t="shared" si="34"/>
        <v>1143.1351351351352</v>
      </c>
      <c r="FF43" s="973">
        <f t="shared" si="35"/>
        <v>2.954488237250771</v>
      </c>
      <c r="FG43" s="700"/>
      <c r="FH43" s="694"/>
      <c r="FI43" s="754"/>
      <c r="FJ43" s="598"/>
      <c r="FK43" s="215"/>
      <c r="FL43" s="114"/>
      <c r="FM43" s="157">
        <f t="shared" si="27"/>
        <v>9.4613235652103356</v>
      </c>
      <c r="FN43" s="145">
        <f t="shared" si="15"/>
        <v>0.56289655172413788</v>
      </c>
      <c r="FO43" s="114"/>
      <c r="FP43" s="157">
        <v>9.4613235652103356</v>
      </c>
      <c r="FQ43" s="145">
        <v>0.56289655172413788</v>
      </c>
      <c r="FR43" s="147">
        <f t="shared" si="28"/>
        <v>2.2828350894388629</v>
      </c>
      <c r="FS43" s="148" t="s">
        <v>423</v>
      </c>
      <c r="FT43" s="112" t="s">
        <v>1456</v>
      </c>
      <c r="FU43" s="49" t="s">
        <v>423</v>
      </c>
      <c r="FV43" s="112" t="s">
        <v>710</v>
      </c>
      <c r="FW43" s="112" t="s">
        <v>1473</v>
      </c>
      <c r="FX43" s="158">
        <v>10045</v>
      </c>
      <c r="FY43" s="159" t="s">
        <v>426</v>
      </c>
      <c r="FZ43" s="160">
        <v>1.1170129967999998</v>
      </c>
      <c r="GA43" s="161">
        <v>2.4260852460116382</v>
      </c>
      <c r="GB43" s="162">
        <v>0.34675682500000082</v>
      </c>
      <c r="GC43" s="163">
        <v>24.3</v>
      </c>
      <c r="GD43" s="163">
        <v>0.28999999999999998</v>
      </c>
      <c r="GE43" s="163">
        <v>2140000</v>
      </c>
      <c r="GF43" s="167">
        <v>13.2</v>
      </c>
      <c r="GG43" s="167">
        <v>5.19</v>
      </c>
      <c r="GH43" s="163">
        <v>1850000</v>
      </c>
      <c r="GI43" s="164">
        <v>3377.3793103448274</v>
      </c>
      <c r="GJ43" s="165">
        <f>GG43*GI43/100</f>
        <v>175.28598620689655</v>
      </c>
      <c r="GK43" s="163">
        <v>1.04</v>
      </c>
      <c r="GL43" s="163">
        <v>1890000</v>
      </c>
      <c r="GM43" s="311">
        <f>GG43-GK43</f>
        <v>4.1500000000000004</v>
      </c>
      <c r="GN43" s="163"/>
      <c r="GO43" s="165">
        <f>GJ43*GG43/100</f>
        <v>9.0973426841379315</v>
      </c>
      <c r="GP43" s="165">
        <f>GK43*GJ43/100</f>
        <v>1.8229742565517242</v>
      </c>
      <c r="GQ43" s="165">
        <f>GO43-GP43</f>
        <v>7.2743684275862073</v>
      </c>
      <c r="GR43" s="166">
        <v>6</v>
      </c>
      <c r="GS43" s="165">
        <f>GO43/GR43</f>
        <v>1.5162237806896552</v>
      </c>
      <c r="GT43" s="165">
        <f>GP43/GR43</f>
        <v>0.30382904275862072</v>
      </c>
      <c r="GU43" s="165">
        <f>GJ43/GR43</f>
        <v>29.214331034482758</v>
      </c>
      <c r="GV43" s="167">
        <v>6.96</v>
      </c>
      <c r="GW43" s="167">
        <v>95.7</v>
      </c>
      <c r="GX43" s="163">
        <v>10606</v>
      </c>
      <c r="GY43" s="163">
        <v>22.6</v>
      </c>
      <c r="GZ43" s="163">
        <v>14603</v>
      </c>
      <c r="HA43" s="163">
        <v>86.9</v>
      </c>
      <c r="HB43" s="163">
        <v>5510</v>
      </c>
      <c r="HC43" s="163">
        <v>20.6</v>
      </c>
      <c r="HD43" s="163">
        <v>36196</v>
      </c>
      <c r="HE43" s="163">
        <v>96.7</v>
      </c>
      <c r="HF43" s="163">
        <v>4892</v>
      </c>
      <c r="HG43" s="163">
        <v>91.6</v>
      </c>
      <c r="HH43" s="163">
        <v>10319</v>
      </c>
      <c r="HI43" s="167">
        <v>55.8</v>
      </c>
      <c r="HJ43" s="163">
        <v>22.2</v>
      </c>
      <c r="HK43" s="163">
        <v>92.5</v>
      </c>
      <c r="HL43" s="163">
        <v>9768</v>
      </c>
      <c r="HM43" s="163">
        <v>90.3</v>
      </c>
      <c r="HN43" s="163">
        <v>2718</v>
      </c>
      <c r="HO43" s="163">
        <v>12.5</v>
      </c>
      <c r="HP43" s="163">
        <v>3253</v>
      </c>
      <c r="HQ43" s="163">
        <v>81.400000000000006</v>
      </c>
      <c r="HR43" s="163">
        <v>8943</v>
      </c>
      <c r="HS43" s="163">
        <v>0.99</v>
      </c>
      <c r="HT43" s="163">
        <v>5680</v>
      </c>
      <c r="HU43" s="163">
        <v>1.51</v>
      </c>
      <c r="HV43" s="163">
        <v>6861</v>
      </c>
      <c r="HW43" s="163">
        <v>31.8</v>
      </c>
    </row>
    <row r="44" spans="1:231" x14ac:dyDescent="0.3">
      <c r="A44" s="7">
        <v>9</v>
      </c>
      <c r="B44" s="7">
        <f>COUNTIFS($D$3:D44,D44,$F$3:F44,F44)</f>
        <v>1</v>
      </c>
      <c r="C44" s="442">
        <v>10048</v>
      </c>
      <c r="D44" s="443" t="s">
        <v>670</v>
      </c>
      <c r="E44" s="16" t="s">
        <v>671</v>
      </c>
      <c r="F44" s="16">
        <v>485627414</v>
      </c>
      <c r="G44" s="11">
        <v>71</v>
      </c>
      <c r="H44" s="16" t="s">
        <v>672</v>
      </c>
      <c r="I44" s="18" t="s">
        <v>673</v>
      </c>
      <c r="J44" s="19" t="s">
        <v>35</v>
      </c>
      <c r="K44" s="20" t="s">
        <v>36</v>
      </c>
      <c r="L44" s="20">
        <v>2</v>
      </c>
      <c r="M44" s="16" t="s">
        <v>674</v>
      </c>
      <c r="N44" s="16" t="s">
        <v>38</v>
      </c>
      <c r="O44" s="20"/>
      <c r="P44" s="20" t="s">
        <v>44</v>
      </c>
      <c r="Q44" s="20"/>
      <c r="R44" s="20"/>
      <c r="S44" s="51" t="s">
        <v>124</v>
      </c>
      <c r="T44" s="51" t="s">
        <v>124</v>
      </c>
      <c r="U44" s="51" t="s">
        <v>124</v>
      </c>
      <c r="V44" s="302" t="s">
        <v>573</v>
      </c>
      <c r="W44" s="53" t="s">
        <v>124</v>
      </c>
      <c r="X44" s="51"/>
      <c r="Y44" s="51"/>
      <c r="Z44" s="182"/>
      <c r="AA44" s="20"/>
      <c r="AB44" s="55"/>
      <c r="AC44" s="56">
        <v>10695</v>
      </c>
      <c r="AD44" s="57">
        <v>80</v>
      </c>
      <c r="AE44" s="219"/>
      <c r="AF44" s="220"/>
      <c r="AG44" s="58" t="s">
        <v>444</v>
      </c>
      <c r="AH44" s="558">
        <v>300</v>
      </c>
      <c r="AJ44" s="7"/>
      <c r="AK44" s="7"/>
      <c r="AL44" s="7"/>
      <c r="AM44" s="60"/>
      <c r="AN44" s="61"/>
      <c r="AO44" s="934">
        <v>78.8</v>
      </c>
      <c r="AP44" s="39">
        <v>17.2</v>
      </c>
      <c r="AQ44" s="40">
        <v>2.02</v>
      </c>
      <c r="AR44" s="41">
        <f t="shared" si="18"/>
        <v>98.02</v>
      </c>
      <c r="AS44" s="42">
        <f t="shared" si="19"/>
        <v>4.5813953488372094</v>
      </c>
      <c r="AT44" s="43">
        <f t="shared" si="20"/>
        <v>9.2544186046511623</v>
      </c>
      <c r="AU44" s="44">
        <f t="shared" si="21"/>
        <v>4.0998959417273673</v>
      </c>
      <c r="AV44" s="62">
        <v>73.843479999999985</v>
      </c>
      <c r="AW44" s="45">
        <f t="shared" si="22"/>
        <v>93.71</v>
      </c>
      <c r="AX44" s="46">
        <v>1.0165200000000001</v>
      </c>
      <c r="AY44" s="84">
        <v>1.29</v>
      </c>
      <c r="AZ44" s="64" t="s">
        <v>121</v>
      </c>
      <c r="BA44" s="221">
        <v>12.8</v>
      </c>
      <c r="BB44" s="222" t="s">
        <v>121</v>
      </c>
      <c r="BC44" s="67"/>
      <c r="BD44" s="67"/>
      <c r="BE44" s="67"/>
      <c r="BF44" s="67"/>
      <c r="BG44" s="67"/>
      <c r="BH44" s="7"/>
      <c r="BI44" s="83"/>
      <c r="BJ44" s="9">
        <v>29.3</v>
      </c>
      <c r="BK44" s="9">
        <v>70.5</v>
      </c>
      <c r="BL44" s="78">
        <f t="shared" si="29"/>
        <v>0.41560283687943261</v>
      </c>
      <c r="BM44" s="304" t="s">
        <v>121</v>
      </c>
      <c r="BN44" s="7" t="s">
        <v>121</v>
      </c>
      <c r="BO44" s="65" t="s">
        <v>121</v>
      </c>
      <c r="BP44" s="84">
        <v>1.67</v>
      </c>
      <c r="BQ44" s="282">
        <v>2.86</v>
      </c>
      <c r="BR44" s="49"/>
      <c r="BS44" s="80">
        <f t="shared" si="36"/>
        <v>52.6</v>
      </c>
      <c r="BT44" s="304" t="s">
        <v>121</v>
      </c>
      <c r="BU44" s="343" t="s">
        <v>121</v>
      </c>
      <c r="BV44" s="304" t="s">
        <v>121</v>
      </c>
      <c r="BW44" s="561">
        <f t="shared" si="30"/>
        <v>17.200000000000003</v>
      </c>
      <c r="BX44" s="84">
        <v>22.1</v>
      </c>
      <c r="BY44" s="84">
        <f>BX44*AP44/(CB44+BZ44+BX44)</f>
        <v>3.9309203722854194</v>
      </c>
      <c r="BZ44" s="84">
        <v>30.5</v>
      </c>
      <c r="CA44" s="84">
        <f>BZ44*AP44/(CB44+BZ44+BX44)</f>
        <v>5.4250258531540858</v>
      </c>
      <c r="CB44" s="84">
        <v>44.1</v>
      </c>
      <c r="CC44" s="84">
        <f>CB44*AP44/(CB44+BZ44+BX44)</f>
        <v>7.8440537745604972</v>
      </c>
      <c r="CD44" s="304" t="s">
        <v>121</v>
      </c>
      <c r="CE44" s="7"/>
      <c r="CF44" s="7"/>
      <c r="CG44" s="7"/>
      <c r="CH44" s="7"/>
      <c r="CI44" s="7"/>
      <c r="CJ44" s="86"/>
      <c r="CK44" s="86"/>
      <c r="CL44" s="45">
        <f t="shared" si="23"/>
        <v>0.72459016393442632</v>
      </c>
      <c r="CM44" s="13"/>
      <c r="CN44" s="13"/>
      <c r="CO44" s="618"/>
      <c r="CP44" s="13"/>
      <c r="CQ44" s="13"/>
      <c r="CR44" s="13"/>
      <c r="CS44" s="13"/>
      <c r="CT44" s="13"/>
      <c r="CU44" s="7"/>
      <c r="CV44" s="7"/>
      <c r="CW44" s="752"/>
      <c r="CX44" s="121"/>
      <c r="CY44" s="45"/>
      <c r="CZ44" s="49"/>
      <c r="DA44" s="9" t="s">
        <v>18</v>
      </c>
      <c r="DB44" s="9" t="s">
        <v>18</v>
      </c>
      <c r="DC44" s="7"/>
      <c r="DD44" s="112" t="s">
        <v>460</v>
      </c>
      <c r="DE44" s="11"/>
      <c r="DF44" s="11"/>
      <c r="DG44" s="328"/>
      <c r="DH44" s="11"/>
      <c r="DI44" s="10" t="s">
        <v>294</v>
      </c>
      <c r="DJ44" s="123" t="s">
        <v>444</v>
      </c>
      <c r="DK44" s="9">
        <v>2</v>
      </c>
      <c r="DL44" s="7"/>
      <c r="DM44" s="7"/>
      <c r="DN44" s="7"/>
      <c r="DO44" s="7"/>
      <c r="DP44" s="7"/>
      <c r="DQ44" s="7"/>
      <c r="DR44" s="11" t="s">
        <v>38</v>
      </c>
      <c r="DS44" s="11" t="s">
        <v>38</v>
      </c>
      <c r="DT44" s="11">
        <v>337</v>
      </c>
      <c r="DU44" s="11">
        <v>5.3</v>
      </c>
      <c r="DV44" s="11">
        <v>94.7</v>
      </c>
      <c r="DW44" s="11" t="s">
        <v>38</v>
      </c>
      <c r="DX44" s="11" t="s">
        <v>38</v>
      </c>
      <c r="DY44" s="11" t="s">
        <v>38</v>
      </c>
      <c r="DZ44" s="11" t="s">
        <v>38</v>
      </c>
      <c r="EA44" s="11">
        <v>0</v>
      </c>
      <c r="EB44" s="7"/>
      <c r="EC44" s="116"/>
      <c r="ED44" s="125"/>
      <c r="EE44" s="125"/>
      <c r="EF44" s="7"/>
      <c r="EG44" s="7"/>
      <c r="EH44" s="7"/>
      <c r="EI44" s="7"/>
      <c r="EJ44" s="7"/>
      <c r="EK44" s="115"/>
      <c r="EL44" s="116"/>
      <c r="EM44" s="7"/>
      <c r="EN44" s="116"/>
      <c r="EO44" s="116"/>
      <c r="EP44" s="550"/>
      <c r="EQ44" s="7"/>
      <c r="ER44" s="297">
        <v>10048</v>
      </c>
      <c r="ES44" s="467">
        <v>60</v>
      </c>
      <c r="ET44" s="299">
        <v>200665</v>
      </c>
      <c r="EU44" s="299">
        <v>2</v>
      </c>
      <c r="EV44" s="433">
        <f t="shared" si="24"/>
        <v>6688.833333333333</v>
      </c>
      <c r="EW44" s="468">
        <v>7538</v>
      </c>
      <c r="EX44" s="435">
        <f t="shared" si="25"/>
        <v>251.26666666666668</v>
      </c>
      <c r="EY44" s="436">
        <f t="shared" si="26"/>
        <v>502.53333333333336</v>
      </c>
      <c r="EZ44" s="657">
        <v>30</v>
      </c>
      <c r="FA44" s="351">
        <v>10695</v>
      </c>
      <c r="FB44" s="351"/>
      <c r="FC44" s="713"/>
      <c r="FD44" s="658">
        <f t="shared" si="33"/>
        <v>356.5</v>
      </c>
      <c r="FE44" s="659"/>
      <c r="FF44" s="660"/>
      <c r="FG44" s="661"/>
      <c r="FH44" s="694"/>
      <c r="FI44" s="754"/>
      <c r="FJ44" s="598"/>
      <c r="FK44" s="20"/>
      <c r="FL44" s="557"/>
      <c r="FM44" s="157">
        <f t="shared" si="27"/>
        <v>3.7565096055615079</v>
      </c>
      <c r="FN44" s="145">
        <f t="shared" si="15"/>
        <v>0.25126666666666669</v>
      </c>
      <c r="FO44" s="114"/>
      <c r="FP44" s="157">
        <v>3.7565096055615079</v>
      </c>
      <c r="FQ44" s="145">
        <v>0.25126666666666669</v>
      </c>
      <c r="FR44" s="147">
        <f t="shared" si="28"/>
        <v>1.3412045635447067</v>
      </c>
      <c r="FS44" s="148"/>
      <c r="FT44" s="112"/>
      <c r="FU44" s="49"/>
      <c r="FV44" s="112"/>
      <c r="FW44" s="112"/>
      <c r="FX44" s="262"/>
      <c r="FY44" s="152"/>
      <c r="FZ44" s="263"/>
      <c r="GA44" s="163"/>
      <c r="GB44" s="264"/>
      <c r="GC44" s="156"/>
      <c r="GD44" s="156"/>
      <c r="GE44" s="156"/>
      <c r="GF44" s="156"/>
      <c r="GG44" s="156"/>
      <c r="GH44" s="156"/>
      <c r="GI44" s="156"/>
      <c r="GJ44" s="156"/>
      <c r="GK44" s="156"/>
      <c r="GL44" s="156"/>
      <c r="GM44" s="156"/>
      <c r="GN44" s="156"/>
      <c r="GO44" s="156"/>
      <c r="GP44" s="156"/>
      <c r="GQ44" s="156"/>
      <c r="GR44" s="156"/>
      <c r="GS44" s="156"/>
      <c r="GT44" s="156"/>
      <c r="GU44" s="156"/>
      <c r="GV44" s="156"/>
      <c r="GW44" s="156"/>
      <c r="GX44" s="156"/>
      <c r="GY44" s="156"/>
      <c r="GZ44" s="156"/>
      <c r="HA44" s="156"/>
      <c r="HB44" s="156"/>
      <c r="HC44" s="156"/>
      <c r="HD44" s="156"/>
      <c r="HE44" s="156"/>
      <c r="HF44" s="156"/>
      <c r="HG44" s="156"/>
      <c r="HH44" s="156"/>
      <c r="HI44" s="156"/>
      <c r="HJ44" s="156"/>
      <c r="HK44" s="156"/>
      <c r="HL44" s="156"/>
      <c r="HM44" s="156"/>
      <c r="HN44" s="156"/>
      <c r="HO44" s="156"/>
      <c r="HP44" s="156"/>
      <c r="HQ44" s="156"/>
      <c r="HR44" s="156"/>
      <c r="HS44" s="156"/>
      <c r="HT44" s="156"/>
      <c r="HU44" s="156"/>
      <c r="HV44" s="156"/>
      <c r="HW44" s="156"/>
    </row>
    <row r="45" spans="1:231" x14ac:dyDescent="0.3">
      <c r="A45" s="7">
        <v>12</v>
      </c>
      <c r="B45" s="7">
        <f>COUNTIFS($D$3:D45,D45,$F$3:F45,F45)</f>
        <v>1</v>
      </c>
      <c r="C45" s="442">
        <v>10060</v>
      </c>
      <c r="D45" s="443" t="s">
        <v>752</v>
      </c>
      <c r="E45" s="16" t="s">
        <v>564</v>
      </c>
      <c r="F45" s="16">
        <v>360318051</v>
      </c>
      <c r="G45" s="11">
        <v>83</v>
      </c>
      <c r="H45" s="16" t="s">
        <v>753</v>
      </c>
      <c r="I45" s="18" t="s">
        <v>754</v>
      </c>
      <c r="J45" s="19" t="s">
        <v>35</v>
      </c>
      <c r="K45" s="20" t="s">
        <v>36</v>
      </c>
      <c r="L45" s="20">
        <v>10</v>
      </c>
      <c r="M45" s="16">
        <v>7</v>
      </c>
      <c r="N45" s="20" t="s">
        <v>38</v>
      </c>
      <c r="O45" s="20"/>
      <c r="P45" s="20" t="s">
        <v>44</v>
      </c>
      <c r="Q45" s="20"/>
      <c r="R45" s="20"/>
      <c r="S45" s="51" t="s">
        <v>122</v>
      </c>
      <c r="T45" s="51" t="s">
        <v>123</v>
      </c>
      <c r="U45" s="51" t="s">
        <v>124</v>
      </c>
      <c r="V45" s="52" t="s">
        <v>125</v>
      </c>
      <c r="W45" s="51" t="s">
        <v>126</v>
      </c>
      <c r="X45" s="454"/>
      <c r="Y45" s="454"/>
      <c r="Z45" s="54" t="s">
        <v>127</v>
      </c>
      <c r="AA45" s="20"/>
      <c r="AB45" s="55"/>
      <c r="AC45" s="361">
        <v>152844</v>
      </c>
      <c r="AD45" s="755">
        <v>3821</v>
      </c>
      <c r="AE45" s="514"/>
      <c r="AF45" s="55"/>
      <c r="AG45" s="58" t="s">
        <v>444</v>
      </c>
      <c r="AH45" s="558">
        <v>1000</v>
      </c>
      <c r="AJ45" s="7"/>
      <c r="AK45" s="7"/>
      <c r="AL45" s="7"/>
      <c r="AM45" s="60"/>
      <c r="AN45" s="61"/>
      <c r="AO45" s="934">
        <v>76.099999999999994</v>
      </c>
      <c r="AP45" s="39">
        <v>19.899999999999999</v>
      </c>
      <c r="AQ45" s="40">
        <v>1.89</v>
      </c>
      <c r="AR45" s="41">
        <f t="shared" si="18"/>
        <v>97.89</v>
      </c>
      <c r="AS45" s="42">
        <f t="shared" si="19"/>
        <v>3.8241206030150754</v>
      </c>
      <c r="AT45" s="43">
        <f t="shared" si="20"/>
        <v>7.2275879396984921</v>
      </c>
      <c r="AU45" s="44">
        <f t="shared" si="21"/>
        <v>3.4924277191372188</v>
      </c>
      <c r="AV45" s="62">
        <v>71.686199999999999</v>
      </c>
      <c r="AW45" s="45">
        <f t="shared" si="22"/>
        <v>94.2</v>
      </c>
      <c r="AX45" s="46">
        <v>0.60880000000000001</v>
      </c>
      <c r="AY45" s="63">
        <v>0.8</v>
      </c>
      <c r="AZ45" s="64" t="s">
        <v>121</v>
      </c>
      <c r="BA45" s="65">
        <v>21.1</v>
      </c>
      <c r="BB45" s="66">
        <v>0.02</v>
      </c>
      <c r="BC45" s="67"/>
      <c r="BD45" s="67"/>
      <c r="BE45" s="67"/>
      <c r="BF45" s="67"/>
      <c r="BG45" s="67"/>
      <c r="BH45" s="7"/>
      <c r="BI45" s="83">
        <v>3.29</v>
      </c>
      <c r="BJ45" s="7">
        <v>82.6</v>
      </c>
      <c r="BK45" s="84">
        <v>17.8</v>
      </c>
      <c r="BL45" s="78">
        <f t="shared" si="29"/>
        <v>4.6404494382022463</v>
      </c>
      <c r="BM45" s="79">
        <v>1</v>
      </c>
      <c r="BN45" s="80">
        <f>BM45*100/AO45</f>
        <v>1.3140604467805519</v>
      </c>
      <c r="BO45" s="65" t="s">
        <v>121</v>
      </c>
      <c r="BP45" s="7">
        <v>47.4</v>
      </c>
      <c r="BQ45" s="85">
        <v>51</v>
      </c>
      <c r="BR45" s="49"/>
      <c r="BS45" s="80">
        <f t="shared" si="36"/>
        <v>84</v>
      </c>
      <c r="BT45" s="9">
        <v>99.8</v>
      </c>
      <c r="BU45" s="86">
        <v>115478</v>
      </c>
      <c r="BV45" s="80">
        <f>100-BT45</f>
        <v>0.20000000000000284</v>
      </c>
      <c r="BW45" s="346">
        <f t="shared" si="30"/>
        <v>19.744035772357723</v>
      </c>
      <c r="BX45" s="84">
        <v>62.5</v>
      </c>
      <c r="BY45" s="84">
        <f>BX45*AP45/(CB45+BZ45+BX45+BV45)</f>
        <v>12.639735772357723</v>
      </c>
      <c r="BZ45" s="84">
        <v>21.5</v>
      </c>
      <c r="CA45" s="84">
        <f>BZ45*AP45/100</f>
        <v>4.2784999999999993</v>
      </c>
      <c r="CB45" s="84">
        <v>14.2</v>
      </c>
      <c r="CC45" s="84">
        <f>CB45*AP45/100</f>
        <v>2.8257999999999996</v>
      </c>
      <c r="CD45" s="87">
        <v>1.35</v>
      </c>
      <c r="CE45" s="7"/>
      <c r="CF45" s="7"/>
      <c r="CG45" s="7"/>
      <c r="CH45" s="7"/>
      <c r="CI45" s="7"/>
      <c r="CJ45" s="86">
        <v>94.1</v>
      </c>
      <c r="CK45" s="86">
        <v>151375</v>
      </c>
      <c r="CL45" s="45">
        <f t="shared" si="23"/>
        <v>2.9069767441860463</v>
      </c>
      <c r="CM45" s="13"/>
      <c r="CN45" s="13"/>
      <c r="CO45" s="618"/>
      <c r="CP45" s="13"/>
      <c r="CQ45" s="13"/>
      <c r="CR45" s="13"/>
      <c r="CS45" s="13"/>
      <c r="CT45" s="13"/>
      <c r="CU45" s="7"/>
      <c r="CV45" s="7"/>
      <c r="CW45" s="752"/>
      <c r="CX45" s="121"/>
      <c r="CY45" s="45"/>
      <c r="CZ45" s="49"/>
      <c r="DA45" s="49" t="s">
        <v>295</v>
      </c>
      <c r="DB45" s="9" t="s">
        <v>295</v>
      </c>
      <c r="DC45" s="7"/>
      <c r="DD45" s="122" t="s">
        <v>296</v>
      </c>
      <c r="DE45" s="11"/>
      <c r="DF45" s="11"/>
      <c r="DG45" s="328"/>
      <c r="DH45" s="11"/>
      <c r="DI45" s="10" t="s">
        <v>297</v>
      </c>
      <c r="DJ45" s="123" t="s">
        <v>444</v>
      </c>
      <c r="DK45" s="9">
        <v>2</v>
      </c>
      <c r="DL45" s="7"/>
      <c r="DM45" s="358" t="s">
        <v>754</v>
      </c>
      <c r="DN45" s="7"/>
      <c r="DO45" s="7"/>
      <c r="DP45" s="7"/>
      <c r="DQ45" s="7"/>
      <c r="DR45" s="11" t="s">
        <v>38</v>
      </c>
      <c r="DS45" s="11" t="s">
        <v>38</v>
      </c>
      <c r="DT45" s="11">
        <v>495</v>
      </c>
      <c r="DU45" s="11">
        <v>9.4</v>
      </c>
      <c r="DV45" s="11">
        <v>90.6</v>
      </c>
      <c r="DW45" s="11" t="s">
        <v>38</v>
      </c>
      <c r="DX45" s="11" t="s">
        <v>38</v>
      </c>
      <c r="DY45" s="11" t="s">
        <v>38</v>
      </c>
      <c r="DZ45" s="11" t="s">
        <v>38</v>
      </c>
      <c r="EA45" s="11">
        <v>0</v>
      </c>
      <c r="EB45" s="7"/>
      <c r="EC45" s="124" t="s">
        <v>298</v>
      </c>
      <c r="ED45" s="125"/>
      <c r="EE45" s="125"/>
      <c r="EF45" s="7">
        <v>15</v>
      </c>
      <c r="EG45" s="7">
        <v>2</v>
      </c>
      <c r="EH45" s="7">
        <v>1</v>
      </c>
      <c r="EI45" s="7">
        <v>186</v>
      </c>
      <c r="EJ45" s="7">
        <v>88</v>
      </c>
      <c r="EK45" s="115">
        <f>EJ45/(EI45*EI45*0.01*0.01)</f>
        <v>25.436466643542605</v>
      </c>
      <c r="EL45" s="116">
        <v>0</v>
      </c>
      <c r="EM45" s="7"/>
      <c r="EN45" s="116" t="s">
        <v>299</v>
      </c>
      <c r="EO45" s="116" t="s">
        <v>299</v>
      </c>
      <c r="EP45" s="550"/>
      <c r="EQ45" s="7"/>
      <c r="ER45" s="297">
        <v>10060</v>
      </c>
      <c r="ES45" s="467">
        <v>73</v>
      </c>
      <c r="ET45" s="299">
        <v>178898</v>
      </c>
      <c r="EU45" s="299">
        <v>2</v>
      </c>
      <c r="EV45" s="433">
        <f t="shared" si="24"/>
        <v>4901.3150684931506</v>
      </c>
      <c r="EW45" s="468">
        <v>14766</v>
      </c>
      <c r="EX45" s="435">
        <f t="shared" si="25"/>
        <v>404.54794520547944</v>
      </c>
      <c r="EY45" s="436">
        <f t="shared" si="26"/>
        <v>4045.4794520547944</v>
      </c>
      <c r="EZ45" s="657">
        <v>28</v>
      </c>
      <c r="FA45" s="351">
        <v>43899</v>
      </c>
      <c r="FB45" s="351"/>
      <c r="FC45" s="713"/>
      <c r="FD45" s="658">
        <f t="shared" si="33"/>
        <v>1567.8214285714287</v>
      </c>
      <c r="FE45" s="659"/>
      <c r="FF45" s="660"/>
      <c r="FG45" s="661"/>
      <c r="FH45" s="694"/>
      <c r="FI45" s="754"/>
      <c r="FJ45" s="598"/>
      <c r="FK45" s="11"/>
      <c r="FL45" s="114"/>
      <c r="FM45" s="157">
        <f t="shared" si="27"/>
        <v>8.2538653310825154</v>
      </c>
      <c r="FN45" s="145">
        <f t="shared" si="15"/>
        <v>0.40454794520547943</v>
      </c>
      <c r="FO45" s="114"/>
      <c r="FP45" s="157">
        <v>8.2538653310825154</v>
      </c>
      <c r="FQ45" s="145">
        <v>0.40454794520547943</v>
      </c>
      <c r="FR45" s="147">
        <f t="shared" si="28"/>
        <v>1.2235879723689558</v>
      </c>
      <c r="FS45" s="359" t="s">
        <v>421</v>
      </c>
      <c r="FT45" s="360" t="s">
        <v>776</v>
      </c>
      <c r="FU45" s="121" t="s">
        <v>421</v>
      </c>
      <c r="FV45" s="201" t="s">
        <v>777</v>
      </c>
      <c r="FW45" s="201" t="s">
        <v>299</v>
      </c>
      <c r="FX45" s="361">
        <v>10060</v>
      </c>
      <c r="FY45" s="159" t="s">
        <v>426</v>
      </c>
      <c r="FZ45" s="160">
        <v>0.43364924920000003</v>
      </c>
      <c r="GA45" s="161">
        <v>1.3482351676497699</v>
      </c>
      <c r="GB45" s="162">
        <v>0.3990492570000001</v>
      </c>
      <c r="GC45" s="163" t="s">
        <v>121</v>
      </c>
      <c r="GD45" s="163" t="s">
        <v>121</v>
      </c>
      <c r="GE45" s="163" t="s">
        <v>121</v>
      </c>
      <c r="GF45" s="163" t="s">
        <v>121</v>
      </c>
      <c r="GG45" s="163" t="s">
        <v>121</v>
      </c>
      <c r="GH45" s="163" t="s">
        <v>121</v>
      </c>
      <c r="GI45" s="164">
        <v>4045.4794520547944</v>
      </c>
      <c r="GJ45" s="165">
        <f>HW45*GI45/100</f>
        <v>966.86958904109576</v>
      </c>
      <c r="GK45" s="163" t="s">
        <v>121</v>
      </c>
      <c r="GL45" s="163" t="s">
        <v>121</v>
      </c>
      <c r="GM45" s="163" t="s">
        <v>121</v>
      </c>
      <c r="GN45" s="163" t="s">
        <v>121</v>
      </c>
      <c r="GO45" s="165" t="s">
        <v>121</v>
      </c>
      <c r="GP45" s="163" t="s">
        <v>121</v>
      </c>
      <c r="GQ45" s="163" t="s">
        <v>121</v>
      </c>
      <c r="GR45" s="166">
        <v>10</v>
      </c>
      <c r="GS45" s="167"/>
      <c r="GT45" s="167"/>
      <c r="GU45" s="163"/>
      <c r="GV45" s="167">
        <v>1.66</v>
      </c>
      <c r="GW45" s="167">
        <v>53.9</v>
      </c>
      <c r="GX45" s="163">
        <v>1992</v>
      </c>
      <c r="GY45" s="163">
        <v>3.68</v>
      </c>
      <c r="GZ45" s="163">
        <v>3146</v>
      </c>
      <c r="HA45" s="163">
        <v>89.9</v>
      </c>
      <c r="HB45" s="163">
        <v>12540</v>
      </c>
      <c r="HC45" s="163">
        <v>3.01</v>
      </c>
      <c r="HD45" s="163">
        <v>27770</v>
      </c>
      <c r="HE45" s="163">
        <v>97.1</v>
      </c>
      <c r="HF45" s="163">
        <v>4176</v>
      </c>
      <c r="HG45" s="163">
        <v>96.3</v>
      </c>
      <c r="HH45" s="163">
        <v>5628</v>
      </c>
      <c r="HI45" s="167">
        <v>73.7</v>
      </c>
      <c r="HJ45" s="163">
        <v>15.6</v>
      </c>
      <c r="HK45" s="163">
        <v>76.400000000000006</v>
      </c>
      <c r="HL45" s="163">
        <v>16000</v>
      </c>
      <c r="HM45" s="163">
        <v>83.9</v>
      </c>
      <c r="HN45" s="163">
        <v>1780</v>
      </c>
      <c r="HO45" s="163">
        <v>4.26</v>
      </c>
      <c r="HP45" s="163">
        <v>4038</v>
      </c>
      <c r="HQ45" s="163">
        <v>78.099999999999994</v>
      </c>
      <c r="HR45" s="163">
        <v>17109</v>
      </c>
      <c r="HS45" s="163">
        <v>0.14000000000000001</v>
      </c>
      <c r="HT45" s="163">
        <v>7679</v>
      </c>
      <c r="HU45" s="163">
        <v>0.73</v>
      </c>
      <c r="HV45" s="163">
        <v>4100</v>
      </c>
      <c r="HW45" s="163">
        <v>23.9</v>
      </c>
    </row>
    <row r="46" spans="1:231" x14ac:dyDescent="0.3">
      <c r="A46" s="7">
        <v>15</v>
      </c>
      <c r="B46" s="7">
        <f>COUNTIFS($D$3:D46,D46,$F$3:F46,F46)</f>
        <v>1</v>
      </c>
      <c r="C46" s="442">
        <v>10078</v>
      </c>
      <c r="D46" s="443" t="s">
        <v>40</v>
      </c>
      <c r="E46" s="16" t="s">
        <v>41</v>
      </c>
      <c r="F46" s="16">
        <v>6708051911</v>
      </c>
      <c r="G46" s="11">
        <v>52</v>
      </c>
      <c r="H46" s="16" t="s">
        <v>42</v>
      </c>
      <c r="I46" s="18" t="s">
        <v>43</v>
      </c>
      <c r="J46" s="19" t="s">
        <v>35</v>
      </c>
      <c r="K46" s="20" t="s">
        <v>36</v>
      </c>
      <c r="L46" s="20">
        <v>4</v>
      </c>
      <c r="M46" s="16">
        <v>1</v>
      </c>
      <c r="N46" s="20" t="s">
        <v>38</v>
      </c>
      <c r="O46" s="20"/>
      <c r="P46" s="20" t="s">
        <v>44</v>
      </c>
      <c r="Q46" s="20"/>
      <c r="R46" s="20"/>
      <c r="S46" s="51" t="s">
        <v>122</v>
      </c>
      <c r="T46" s="51" t="s">
        <v>123</v>
      </c>
      <c r="U46" s="51" t="s">
        <v>124</v>
      </c>
      <c r="V46" s="52" t="s">
        <v>125</v>
      </c>
      <c r="W46" s="53" t="s">
        <v>126</v>
      </c>
      <c r="X46" s="51" t="s">
        <v>124</v>
      </c>
      <c r="Y46" s="51" t="s">
        <v>124</v>
      </c>
      <c r="Z46" s="54" t="s">
        <v>127</v>
      </c>
      <c r="AA46" s="20"/>
      <c r="AB46" s="55"/>
      <c r="AC46" s="683">
        <v>82705</v>
      </c>
      <c r="AD46" s="684">
        <v>827</v>
      </c>
      <c r="AE46" s="683"/>
      <c r="AF46" s="683"/>
      <c r="AG46" s="682" t="s">
        <v>128</v>
      </c>
      <c r="AH46" s="558">
        <v>400</v>
      </c>
      <c r="AI46" s="7"/>
      <c r="AJ46" s="7"/>
      <c r="AK46" s="7"/>
      <c r="AL46" s="7"/>
      <c r="AM46" s="60"/>
      <c r="AN46" s="61"/>
      <c r="AO46" s="934">
        <v>95</v>
      </c>
      <c r="AP46" s="39">
        <v>0.68</v>
      </c>
      <c r="AQ46" s="40">
        <v>0.73</v>
      </c>
      <c r="AR46" s="41">
        <f t="shared" si="18"/>
        <v>96.410000000000011</v>
      </c>
      <c r="AS46" s="42">
        <f t="shared" si="19"/>
        <v>139.70588235294116</v>
      </c>
      <c r="AT46" s="43">
        <f t="shared" si="20"/>
        <v>101.98529411764704</v>
      </c>
      <c r="AU46" s="44">
        <f t="shared" si="21"/>
        <v>67.37588652482269</v>
      </c>
      <c r="AV46" s="62">
        <v>89.49</v>
      </c>
      <c r="AW46" s="45">
        <f t="shared" si="22"/>
        <v>94.2</v>
      </c>
      <c r="AX46" s="46">
        <v>0.76</v>
      </c>
      <c r="AY46" s="63">
        <v>0.8</v>
      </c>
      <c r="AZ46" s="64" t="s">
        <v>121</v>
      </c>
      <c r="BA46" s="65">
        <v>6.1</v>
      </c>
      <c r="BB46" s="66">
        <v>0.05</v>
      </c>
      <c r="BC46" s="67"/>
      <c r="BD46" s="67"/>
      <c r="BE46" s="67"/>
      <c r="BF46" s="67"/>
      <c r="BG46" s="67"/>
      <c r="BH46" s="7"/>
      <c r="BI46" s="83" t="s">
        <v>121</v>
      </c>
      <c r="BJ46" s="7">
        <v>82.6</v>
      </c>
      <c r="BK46" s="84">
        <v>17.7</v>
      </c>
      <c r="BL46" s="78">
        <f t="shared" si="29"/>
        <v>4.666666666666667</v>
      </c>
      <c r="BM46" s="79">
        <v>1.8</v>
      </c>
      <c r="BN46" s="80">
        <f>BM46*100/AO46</f>
        <v>1.8947368421052631</v>
      </c>
      <c r="BO46" s="65" t="s">
        <v>121</v>
      </c>
      <c r="BP46" s="7">
        <v>7.5</v>
      </c>
      <c r="BQ46" s="85">
        <v>7.5</v>
      </c>
      <c r="BR46" s="49"/>
      <c r="BS46" s="80">
        <f t="shared" si="36"/>
        <v>14.48</v>
      </c>
      <c r="BT46" s="9">
        <v>99.6</v>
      </c>
      <c r="BU46" s="86">
        <v>84528</v>
      </c>
      <c r="BV46" s="80">
        <f>100-BT46</f>
        <v>0.40000000000000568</v>
      </c>
      <c r="BW46" s="561">
        <f t="shared" si="30"/>
        <v>0.66303347092547094</v>
      </c>
      <c r="BX46" s="84">
        <v>9.4700000000000006</v>
      </c>
      <c r="BY46" s="84">
        <f>BX46*AP46/(CB46+BZ46+BX46+BV46)</f>
        <v>6.5925470925470936E-2</v>
      </c>
      <c r="BZ46" s="84">
        <v>5.01</v>
      </c>
      <c r="CA46" s="84">
        <f>BZ46*AP46/100</f>
        <v>3.4068000000000001E-2</v>
      </c>
      <c r="CB46" s="84">
        <v>82.8</v>
      </c>
      <c r="CC46" s="84">
        <f>CB46*AP46/100</f>
        <v>0.56303999999999998</v>
      </c>
      <c r="CD46" s="87">
        <v>0.56000000000000005</v>
      </c>
      <c r="CE46" s="7"/>
      <c r="CF46" s="7"/>
      <c r="CG46" s="7"/>
      <c r="CH46" s="7"/>
      <c r="CI46" s="7"/>
      <c r="CJ46" s="86">
        <v>92.5</v>
      </c>
      <c r="CK46" s="86">
        <v>67544</v>
      </c>
      <c r="CL46" s="45">
        <f t="shared" si="23"/>
        <v>1.8902195608782437</v>
      </c>
      <c r="CM46" s="13"/>
      <c r="CN46" s="13"/>
      <c r="CO46" s="618"/>
      <c r="CP46" s="13"/>
      <c r="CQ46" s="13"/>
      <c r="CR46" s="13"/>
      <c r="CS46" s="13"/>
      <c r="CT46" s="13"/>
      <c r="CU46" s="7"/>
      <c r="CV46" s="7"/>
      <c r="CW46" s="752"/>
      <c r="CX46" s="121"/>
      <c r="CY46" s="45"/>
      <c r="CZ46" s="121">
        <v>3</v>
      </c>
      <c r="DA46" s="49" t="s">
        <v>295</v>
      </c>
      <c r="DB46" s="9" t="s">
        <v>295</v>
      </c>
      <c r="DC46" s="7"/>
      <c r="DD46" s="122" t="s">
        <v>296</v>
      </c>
      <c r="DE46" s="11"/>
      <c r="DF46" s="11"/>
      <c r="DG46" s="328"/>
      <c r="DH46" s="11"/>
      <c r="DI46" s="10" t="s">
        <v>297</v>
      </c>
      <c r="DJ46" s="123" t="s">
        <v>128</v>
      </c>
      <c r="DK46" s="9">
        <v>2</v>
      </c>
      <c r="DL46" s="7"/>
      <c r="DM46" s="113" t="s">
        <v>43</v>
      </c>
      <c r="DN46" s="7"/>
      <c r="DO46" s="7"/>
      <c r="DP46" s="7"/>
      <c r="DQ46" s="7"/>
      <c r="DR46" s="11" t="s">
        <v>38</v>
      </c>
      <c r="DS46" s="11" t="s">
        <v>38</v>
      </c>
      <c r="DT46" s="11">
        <v>389</v>
      </c>
      <c r="DU46" s="11">
        <v>4.0999999999999996</v>
      </c>
      <c r="DV46" s="11">
        <v>95.9</v>
      </c>
      <c r="DW46" s="11" t="s">
        <v>38</v>
      </c>
      <c r="DX46" s="11" t="s">
        <v>38</v>
      </c>
      <c r="DY46" s="11" t="s">
        <v>38</v>
      </c>
      <c r="DZ46" s="11" t="s">
        <v>38</v>
      </c>
      <c r="EA46" s="11">
        <v>0</v>
      </c>
      <c r="EB46" s="7"/>
      <c r="EC46" s="124" t="s">
        <v>298</v>
      </c>
      <c r="ED46" s="125"/>
      <c r="EE46" s="125"/>
      <c r="EF46" s="7">
        <v>20</v>
      </c>
      <c r="EG46" s="7">
        <v>2</v>
      </c>
      <c r="EH46" s="7">
        <v>0</v>
      </c>
      <c r="EI46" s="7" t="s">
        <v>299</v>
      </c>
      <c r="EJ46" s="7" t="s">
        <v>299</v>
      </c>
      <c r="EK46" s="115" t="s">
        <v>299</v>
      </c>
      <c r="EL46" s="116">
        <v>0</v>
      </c>
      <c r="EM46" s="7"/>
      <c r="EN46" s="116">
        <v>2</v>
      </c>
      <c r="EO46" s="116">
        <v>1</v>
      </c>
      <c r="EP46" s="550"/>
      <c r="EQ46" s="7"/>
      <c r="ER46" s="492">
        <v>10078</v>
      </c>
      <c r="ES46" s="953">
        <v>75</v>
      </c>
      <c r="ET46" s="920">
        <v>72454</v>
      </c>
      <c r="EU46" s="920">
        <v>2</v>
      </c>
      <c r="EV46" s="956">
        <f t="shared" si="24"/>
        <v>1932.1066666666666</v>
      </c>
      <c r="EW46" s="920">
        <v>15171</v>
      </c>
      <c r="EX46" s="507">
        <f t="shared" si="25"/>
        <v>404.56</v>
      </c>
      <c r="EY46" s="959">
        <f t="shared" si="26"/>
        <v>1618.24</v>
      </c>
      <c r="EZ46" s="962"/>
      <c r="FA46" s="963"/>
      <c r="FB46" s="963"/>
      <c r="FC46" s="592"/>
      <c r="FD46" s="965"/>
      <c r="FE46" s="965"/>
      <c r="FF46" s="970"/>
      <c r="FG46" s="716"/>
      <c r="FH46" s="979"/>
      <c r="FI46" s="754"/>
      <c r="FJ46" s="598"/>
      <c r="FK46" s="550"/>
      <c r="FL46" s="114"/>
      <c r="FM46" s="157">
        <f t="shared" si="27"/>
        <v>20.938802550583819</v>
      </c>
      <c r="FN46" s="145">
        <f t="shared" si="15"/>
        <v>0.40455999999999998</v>
      </c>
      <c r="FO46" s="114"/>
      <c r="FP46" s="157">
        <v>20.938802550583819</v>
      </c>
      <c r="FQ46" s="145">
        <v>0.40455999999999998</v>
      </c>
      <c r="FR46" s="147">
        <f t="shared" si="28"/>
        <v>0.96153846153846156</v>
      </c>
      <c r="FS46" s="148" t="s">
        <v>421</v>
      </c>
      <c r="FT46" s="112" t="s">
        <v>422</v>
      </c>
      <c r="FU46" s="49" t="s">
        <v>423</v>
      </c>
      <c r="FV46" s="112" t="s">
        <v>424</v>
      </c>
      <c r="FW46" s="112" t="s">
        <v>425</v>
      </c>
      <c r="FX46" s="158">
        <v>10078</v>
      </c>
      <c r="FY46" s="159" t="s">
        <v>426</v>
      </c>
      <c r="FZ46" s="160">
        <v>3.0269327872000003</v>
      </c>
      <c r="GA46" s="161">
        <v>6.3473149551798724E-2</v>
      </c>
      <c r="GB46" s="162">
        <v>2.8756425000000037E-2</v>
      </c>
      <c r="GC46" s="163" t="s">
        <v>121</v>
      </c>
      <c r="GD46" s="163" t="s">
        <v>121</v>
      </c>
      <c r="GE46" s="163" t="s">
        <v>121</v>
      </c>
      <c r="GF46" s="163" t="s">
        <v>121</v>
      </c>
      <c r="GG46" s="163" t="s">
        <v>121</v>
      </c>
      <c r="GH46" s="163" t="s">
        <v>121</v>
      </c>
      <c r="GI46" s="164">
        <v>1618.24</v>
      </c>
      <c r="GJ46" s="165">
        <f>HW46*GI46/100</f>
        <v>70.231615999999988</v>
      </c>
      <c r="GK46" s="163" t="s">
        <v>121</v>
      </c>
      <c r="GL46" s="163" t="s">
        <v>121</v>
      </c>
      <c r="GM46" s="163" t="s">
        <v>121</v>
      </c>
      <c r="GN46" s="163" t="s">
        <v>121</v>
      </c>
      <c r="GO46" s="165" t="s">
        <v>121</v>
      </c>
      <c r="GP46" s="163" t="s">
        <v>121</v>
      </c>
      <c r="GQ46" s="163" t="s">
        <v>121</v>
      </c>
      <c r="GR46" s="166">
        <v>5</v>
      </c>
      <c r="GS46" s="163"/>
      <c r="GT46" s="163"/>
      <c r="GU46" s="167"/>
      <c r="GV46" s="167">
        <v>0.28999999999999998</v>
      </c>
      <c r="GW46" s="167" t="s">
        <v>121</v>
      </c>
      <c r="GX46" s="163" t="s">
        <v>121</v>
      </c>
      <c r="GY46" s="163" t="s">
        <v>121</v>
      </c>
      <c r="GZ46" s="163" t="s">
        <v>121</v>
      </c>
      <c r="HA46" s="163">
        <v>87.5</v>
      </c>
      <c r="HB46" s="163">
        <v>14208</v>
      </c>
      <c r="HC46" s="163" t="s">
        <v>121</v>
      </c>
      <c r="HD46" s="163" t="s">
        <v>121</v>
      </c>
      <c r="HE46" s="163">
        <v>93.8</v>
      </c>
      <c r="HF46" s="163">
        <v>4253</v>
      </c>
      <c r="HG46" s="163">
        <v>87.5</v>
      </c>
      <c r="HH46" s="163">
        <v>9768</v>
      </c>
      <c r="HI46" s="167">
        <v>93.5</v>
      </c>
      <c r="HJ46" s="163">
        <v>2.29</v>
      </c>
      <c r="HK46" s="163">
        <v>55.5</v>
      </c>
      <c r="HL46" s="163">
        <v>2871</v>
      </c>
      <c r="HM46" s="163">
        <v>0</v>
      </c>
      <c r="HN46" s="163" t="s">
        <v>427</v>
      </c>
      <c r="HO46" s="163">
        <v>31.2</v>
      </c>
      <c r="HP46" s="163">
        <v>15193</v>
      </c>
      <c r="HQ46" s="163">
        <v>23.4</v>
      </c>
      <c r="HR46" s="163">
        <v>4717</v>
      </c>
      <c r="HS46" s="163">
        <v>0</v>
      </c>
      <c r="HT46" s="163" t="s">
        <v>427</v>
      </c>
      <c r="HU46" s="163">
        <v>3.12</v>
      </c>
      <c r="HV46" s="163">
        <v>4201</v>
      </c>
      <c r="HW46" s="163">
        <v>4.34</v>
      </c>
    </row>
    <row r="47" spans="1:231" x14ac:dyDescent="0.3">
      <c r="A47" s="7">
        <v>18</v>
      </c>
      <c r="B47" s="7">
        <f>COUNTIFS($D$3:D47,D47,$F$3:F47,F47)</f>
        <v>1</v>
      </c>
      <c r="C47" s="14">
        <v>10108</v>
      </c>
      <c r="D47" s="328" t="s">
        <v>556</v>
      </c>
      <c r="E47" s="17" t="s">
        <v>557</v>
      </c>
      <c r="F47" s="17">
        <v>7903264501</v>
      </c>
      <c r="G47" s="11">
        <v>40</v>
      </c>
      <c r="H47" s="17" t="s">
        <v>558</v>
      </c>
      <c r="I47" s="470" t="s">
        <v>432</v>
      </c>
      <c r="J47" s="380" t="s">
        <v>35</v>
      </c>
      <c r="K47" s="11" t="s">
        <v>36</v>
      </c>
      <c r="L47" s="213">
        <v>6</v>
      </c>
      <c r="M47" s="17" t="s">
        <v>458</v>
      </c>
      <c r="N47" s="20" t="s">
        <v>38</v>
      </c>
      <c r="O47" s="20"/>
      <c r="P47" s="20" t="s">
        <v>44</v>
      </c>
      <c r="Q47" s="11"/>
      <c r="R47" s="329"/>
      <c r="S47" s="884" t="s">
        <v>122</v>
      </c>
      <c r="T47" s="51" t="s">
        <v>123</v>
      </c>
      <c r="U47" s="454" t="s">
        <v>124</v>
      </c>
      <c r="V47" s="602" t="s">
        <v>125</v>
      </c>
      <c r="W47" s="454" t="s">
        <v>126</v>
      </c>
      <c r="X47" s="454" t="s">
        <v>124</v>
      </c>
      <c r="Y47" s="51" t="s">
        <v>124</v>
      </c>
      <c r="Z47" s="695" t="s">
        <v>127</v>
      </c>
      <c r="AA47" s="452"/>
      <c r="AB47" s="55"/>
      <c r="AC47" s="683">
        <v>47137</v>
      </c>
      <c r="AD47" s="684">
        <v>1178</v>
      </c>
      <c r="AE47" s="683"/>
      <c r="AF47" s="683"/>
      <c r="AG47" s="682" t="s">
        <v>128</v>
      </c>
      <c r="AH47" s="558">
        <v>1000</v>
      </c>
      <c r="AI47" s="7"/>
      <c r="AJ47" s="7"/>
      <c r="AK47" s="7"/>
      <c r="AL47" s="7"/>
      <c r="AM47" s="60"/>
      <c r="AN47" s="61"/>
      <c r="AO47" s="934">
        <v>84</v>
      </c>
      <c r="AP47" s="39">
        <v>6.44</v>
      </c>
      <c r="AQ47" s="40">
        <v>7.9</v>
      </c>
      <c r="AR47" s="41">
        <f t="shared" si="18"/>
        <v>98.34</v>
      </c>
      <c r="AS47" s="42">
        <f t="shared" si="19"/>
        <v>13.043478260869565</v>
      </c>
      <c r="AT47" s="43">
        <f t="shared" si="20"/>
        <v>103.04347826086956</v>
      </c>
      <c r="AU47" s="44">
        <f t="shared" si="21"/>
        <v>5.8577405857740583</v>
      </c>
      <c r="AV47" s="62">
        <v>76.524000000000001</v>
      </c>
      <c r="AW47" s="45">
        <f t="shared" si="22"/>
        <v>91.1</v>
      </c>
      <c r="AX47" s="46">
        <v>3.2759999999999998</v>
      </c>
      <c r="AY47" s="63">
        <v>3.9</v>
      </c>
      <c r="AZ47" s="64" t="s">
        <v>121</v>
      </c>
      <c r="BA47" s="65">
        <v>4.4000000000000004</v>
      </c>
      <c r="BB47" s="66">
        <v>0.08</v>
      </c>
      <c r="BC47" s="67"/>
      <c r="BD47" s="67"/>
      <c r="BE47" s="67"/>
      <c r="BF47" s="67"/>
      <c r="BG47" s="67"/>
      <c r="BH47" s="7"/>
      <c r="BI47" s="83">
        <v>1.63</v>
      </c>
      <c r="BJ47" s="7">
        <v>51</v>
      </c>
      <c r="BK47" s="84">
        <v>49</v>
      </c>
      <c r="BL47" s="195">
        <f t="shared" si="29"/>
        <v>1.0408163265306123</v>
      </c>
      <c r="BM47" s="79">
        <v>1.5</v>
      </c>
      <c r="BN47" s="80">
        <f>BM47*100/AO47</f>
        <v>1.7857142857142858</v>
      </c>
      <c r="BO47" s="65" t="s">
        <v>121</v>
      </c>
      <c r="BP47" s="7">
        <v>7.1</v>
      </c>
      <c r="BQ47" s="85">
        <v>10.1</v>
      </c>
      <c r="BR47" s="49"/>
      <c r="BS47" s="80">
        <f t="shared" si="36"/>
        <v>45.6</v>
      </c>
      <c r="BT47" s="9">
        <v>98.2</v>
      </c>
      <c r="BU47" s="86">
        <v>77257</v>
      </c>
      <c r="BV47" s="80">
        <f>100-BT47</f>
        <v>1.7999999999999972</v>
      </c>
      <c r="BW47" s="561">
        <f t="shared" si="30"/>
        <v>6.0808251851851853</v>
      </c>
      <c r="BX47" s="84">
        <v>29.6</v>
      </c>
      <c r="BY47" s="84">
        <f>BX47*AP47/(CB47+BZ47+BX47+BV47)</f>
        <v>2.0171851851851854</v>
      </c>
      <c r="BZ47" s="84">
        <v>16</v>
      </c>
      <c r="CA47" s="84">
        <f>BZ47*AP47/100</f>
        <v>1.0304</v>
      </c>
      <c r="CB47" s="84">
        <v>47.1</v>
      </c>
      <c r="CC47" s="84">
        <f>CB47*AP47/100</f>
        <v>3.0332400000000002</v>
      </c>
      <c r="CD47" s="87">
        <v>1.03</v>
      </c>
      <c r="CE47" s="7"/>
      <c r="CF47" s="7"/>
      <c r="CG47" s="7"/>
      <c r="CH47" s="7"/>
      <c r="CI47" s="7"/>
      <c r="CJ47" s="86">
        <v>76.400000000000006</v>
      </c>
      <c r="CK47" s="86">
        <v>73198</v>
      </c>
      <c r="CL47" s="45">
        <f t="shared" si="23"/>
        <v>1.85</v>
      </c>
      <c r="CM47" s="13"/>
      <c r="CN47" s="13"/>
      <c r="CO47" s="618"/>
      <c r="CP47" s="13"/>
      <c r="CQ47" s="13"/>
      <c r="CR47" s="13"/>
      <c r="CS47" s="13"/>
      <c r="CT47" s="13"/>
      <c r="CU47" s="7"/>
      <c r="CV47" s="7"/>
      <c r="CW47" s="752"/>
      <c r="CX47" s="121"/>
      <c r="CY47" s="45"/>
      <c r="CZ47" s="121">
        <v>3</v>
      </c>
      <c r="DA47" s="49" t="s">
        <v>295</v>
      </c>
      <c r="DB47" s="9" t="s">
        <v>295</v>
      </c>
      <c r="DC47" s="7"/>
      <c r="DD47" s="112" t="s">
        <v>460</v>
      </c>
      <c r="DE47" s="11"/>
      <c r="DF47" s="11"/>
      <c r="DG47" s="328"/>
      <c r="DH47" s="11"/>
      <c r="DI47" s="10" t="s">
        <v>297</v>
      </c>
      <c r="DJ47" s="123" t="s">
        <v>128</v>
      </c>
      <c r="DK47" s="9">
        <v>2</v>
      </c>
      <c r="DL47" s="7"/>
      <c r="DM47" s="49" t="s">
        <v>432</v>
      </c>
      <c r="DN47" s="7"/>
      <c r="DO47" s="7"/>
      <c r="DP47" s="7"/>
      <c r="DQ47" s="7"/>
      <c r="DR47" s="11">
        <v>3.1</v>
      </c>
      <c r="DS47" s="11" t="s">
        <v>38</v>
      </c>
      <c r="DT47" s="11">
        <v>1391</v>
      </c>
      <c r="DU47" s="11">
        <v>6.7</v>
      </c>
      <c r="DV47" s="11">
        <v>93.3</v>
      </c>
      <c r="DW47" s="11">
        <v>1.2</v>
      </c>
      <c r="DX47" s="11">
        <v>642.79999999999995</v>
      </c>
      <c r="DY47" s="11" t="s">
        <v>38</v>
      </c>
      <c r="DZ47" s="11">
        <v>2.44</v>
      </c>
      <c r="EA47" s="11">
        <v>0</v>
      </c>
      <c r="EB47" s="7"/>
      <c r="EC47" s="124" t="s">
        <v>298</v>
      </c>
      <c r="ED47" s="125"/>
      <c r="EE47" s="125"/>
      <c r="EF47" s="7">
        <v>18</v>
      </c>
      <c r="EG47" s="7">
        <v>2</v>
      </c>
      <c r="EH47" s="7">
        <v>1</v>
      </c>
      <c r="EI47" s="7" t="s">
        <v>299</v>
      </c>
      <c r="EJ47" s="7" t="s">
        <v>299</v>
      </c>
      <c r="EK47" s="115" t="s">
        <v>299</v>
      </c>
      <c r="EL47" s="116">
        <v>2</v>
      </c>
      <c r="EM47" s="7"/>
      <c r="EN47" s="116">
        <v>2</v>
      </c>
      <c r="EO47" s="116">
        <v>2</v>
      </c>
      <c r="EP47" s="550"/>
      <c r="EQ47" s="7"/>
      <c r="ER47" s="492">
        <v>10108</v>
      </c>
      <c r="ES47" s="816">
        <v>69</v>
      </c>
      <c r="ET47" s="721">
        <v>1080690</v>
      </c>
      <c r="EU47" s="721">
        <v>2</v>
      </c>
      <c r="EV47" s="722">
        <f t="shared" si="24"/>
        <v>31324.347826086956</v>
      </c>
      <c r="EW47" s="817">
        <v>23094</v>
      </c>
      <c r="EX47" s="724">
        <f t="shared" si="25"/>
        <v>669.39130434782612</v>
      </c>
      <c r="EY47" s="436">
        <f t="shared" si="26"/>
        <v>4016.347826086957</v>
      </c>
      <c r="EZ47" s="657"/>
      <c r="FA47" s="964"/>
      <c r="FB47" s="964"/>
      <c r="FC47" s="699"/>
      <c r="FD47" s="967"/>
      <c r="FE47" s="969"/>
      <c r="FF47" s="973"/>
      <c r="FG47" s="700"/>
      <c r="FH47" s="694"/>
      <c r="FI47" s="754"/>
      <c r="FJ47" s="598"/>
      <c r="FK47" s="215"/>
      <c r="FL47" s="557"/>
      <c r="FM47" s="157">
        <f t="shared" si="27"/>
        <v>2.136968048191433</v>
      </c>
      <c r="FN47" s="145">
        <f t="shared" si="15"/>
        <v>0.66939130434782612</v>
      </c>
      <c r="FO47" s="114"/>
      <c r="FP47" s="157">
        <v>2.136968048191433</v>
      </c>
      <c r="FQ47" s="145">
        <v>0.66939130434782612</v>
      </c>
      <c r="FR47" s="147">
        <f t="shared" si="28"/>
        <v>2.0780072746167835</v>
      </c>
      <c r="FS47" s="148" t="s">
        <v>423</v>
      </c>
      <c r="FT47" s="112" t="s">
        <v>579</v>
      </c>
      <c r="FU47" s="49" t="s">
        <v>423</v>
      </c>
      <c r="FV47" s="112" t="s">
        <v>580</v>
      </c>
      <c r="FW47" s="112" t="s">
        <v>581</v>
      </c>
      <c r="FX47" s="158">
        <v>10108</v>
      </c>
      <c r="FY47" s="159" t="s">
        <v>426</v>
      </c>
      <c r="FZ47" s="160">
        <v>0.1003481467</v>
      </c>
      <c r="GA47" s="941">
        <v>1.0891823566201519</v>
      </c>
      <c r="GB47" s="162">
        <v>0.44849583300000129</v>
      </c>
      <c r="GC47" s="163">
        <v>8.16</v>
      </c>
      <c r="GD47" s="163">
        <v>0.6</v>
      </c>
      <c r="GE47" s="163">
        <v>2040000</v>
      </c>
      <c r="GF47" s="167">
        <v>9.8699999999999992</v>
      </c>
      <c r="GG47" s="167">
        <v>37.9</v>
      </c>
      <c r="GH47" s="163">
        <v>5070000</v>
      </c>
      <c r="GI47" s="164">
        <v>4016.347826086957</v>
      </c>
      <c r="GJ47" s="165">
        <f>GG47*GI47/100</f>
        <v>1522.1958260869567</v>
      </c>
      <c r="GK47" s="163">
        <v>2.6</v>
      </c>
      <c r="GL47" s="163">
        <v>2370000</v>
      </c>
      <c r="GM47" s="311">
        <f t="shared" ref="GM47:GN49" si="37">GG47-GK47</f>
        <v>35.299999999999997</v>
      </c>
      <c r="GN47" s="163">
        <f t="shared" si="37"/>
        <v>2700000</v>
      </c>
      <c r="GO47" s="165">
        <f>GJ47*GG47/100</f>
        <v>576.91221808695661</v>
      </c>
      <c r="GP47" s="165">
        <f>GK47*GJ47/100</f>
        <v>39.577091478260876</v>
      </c>
      <c r="GQ47" s="165">
        <f>GO47-GP47</f>
        <v>537.33512660869576</v>
      </c>
      <c r="GR47" s="166">
        <v>6</v>
      </c>
      <c r="GS47" s="165">
        <f>GO47/GR47</f>
        <v>96.152036347826098</v>
      </c>
      <c r="GT47" s="165">
        <f>GP47/GR47</f>
        <v>6.5961819130434796</v>
      </c>
      <c r="GU47" s="165">
        <f>GJ47/GR47</f>
        <v>253.69930434782611</v>
      </c>
      <c r="GV47" s="167">
        <v>11.2</v>
      </c>
      <c r="GW47" s="167">
        <v>84</v>
      </c>
      <c r="GX47" s="163">
        <v>2871</v>
      </c>
      <c r="GY47" s="163">
        <v>2.0099999999999998</v>
      </c>
      <c r="GZ47" s="163">
        <v>2660</v>
      </c>
      <c r="HA47" s="163">
        <v>86.7</v>
      </c>
      <c r="HB47" s="163">
        <v>7750</v>
      </c>
      <c r="HC47" s="163">
        <v>1.02</v>
      </c>
      <c r="HD47" s="163">
        <v>28368</v>
      </c>
      <c r="HE47" s="163">
        <v>99.1</v>
      </c>
      <c r="HF47" s="163">
        <v>4819</v>
      </c>
      <c r="HG47" s="163">
        <v>97.9</v>
      </c>
      <c r="HH47" s="163">
        <v>6574</v>
      </c>
      <c r="HI47" s="167">
        <v>76.7</v>
      </c>
      <c r="HJ47" s="163">
        <v>8.49</v>
      </c>
      <c r="HK47" s="163">
        <v>44.3</v>
      </c>
      <c r="HL47" s="163">
        <v>16647</v>
      </c>
      <c r="HM47" s="163">
        <v>98.1</v>
      </c>
      <c r="HN47" s="163">
        <v>2969</v>
      </c>
      <c r="HO47" s="163">
        <v>11.8</v>
      </c>
      <c r="HP47" s="163">
        <v>5168</v>
      </c>
      <c r="HQ47" s="163">
        <v>62</v>
      </c>
      <c r="HR47" s="163">
        <v>12578</v>
      </c>
      <c r="HS47" s="163">
        <v>2.66</v>
      </c>
      <c r="HT47" s="163">
        <v>8701</v>
      </c>
      <c r="HU47" s="163">
        <v>1.43</v>
      </c>
      <c r="HV47" s="163">
        <v>6757</v>
      </c>
      <c r="HW47" s="163">
        <v>11.6</v>
      </c>
    </row>
    <row r="48" spans="1:231" x14ac:dyDescent="0.3">
      <c r="A48" s="7">
        <v>25</v>
      </c>
      <c r="B48" s="7">
        <f>COUNTIFS($D$3:D48,D48,$F$3:F48,F48)</f>
        <v>2</v>
      </c>
      <c r="C48" s="14">
        <v>10144</v>
      </c>
      <c r="D48" s="328" t="s">
        <v>724</v>
      </c>
      <c r="E48" s="17" t="s">
        <v>816</v>
      </c>
      <c r="F48" s="17">
        <v>6503172698</v>
      </c>
      <c r="G48" s="11">
        <v>54</v>
      </c>
      <c r="H48" s="17" t="s">
        <v>1218</v>
      </c>
      <c r="I48" s="470" t="s">
        <v>818</v>
      </c>
      <c r="J48" s="380" t="s">
        <v>35</v>
      </c>
      <c r="K48" s="11" t="s">
        <v>36</v>
      </c>
      <c r="L48" s="213">
        <v>6</v>
      </c>
      <c r="M48" s="635" t="s">
        <v>1409</v>
      </c>
      <c r="N48" s="213" t="s">
        <v>38</v>
      </c>
      <c r="O48" s="213" t="s">
        <v>44</v>
      </c>
      <c r="P48" s="11" t="s">
        <v>44</v>
      </c>
      <c r="Q48" s="215"/>
      <c r="R48" s="509"/>
      <c r="S48" s="884" t="s">
        <v>122</v>
      </c>
      <c r="T48" s="51" t="s">
        <v>123</v>
      </c>
      <c r="U48" s="51" t="s">
        <v>124</v>
      </c>
      <c r="V48" s="52" t="s">
        <v>125</v>
      </c>
      <c r="W48" s="454" t="s">
        <v>126</v>
      </c>
      <c r="X48" s="454" t="s">
        <v>124</v>
      </c>
      <c r="Y48" s="51" t="s">
        <v>124</v>
      </c>
      <c r="Z48" s="695" t="s">
        <v>127</v>
      </c>
      <c r="AA48" s="452"/>
      <c r="AB48" s="55"/>
      <c r="AC48" s="683">
        <v>40714</v>
      </c>
      <c r="AD48" s="684">
        <v>1018</v>
      </c>
      <c r="AE48" s="683"/>
      <c r="AF48" s="683"/>
      <c r="AG48" s="682" t="s">
        <v>444</v>
      </c>
      <c r="AH48" s="558">
        <v>1000</v>
      </c>
      <c r="AI48" s="7"/>
      <c r="AJ48" s="7"/>
      <c r="AK48" s="7"/>
      <c r="AL48" s="7"/>
      <c r="AM48" s="60"/>
      <c r="AN48" s="61"/>
      <c r="AO48" s="934">
        <v>67.2</v>
      </c>
      <c r="AP48" s="39">
        <v>24.4</v>
      </c>
      <c r="AQ48" s="40">
        <v>4.9400000000000004</v>
      </c>
      <c r="AR48" s="41">
        <f t="shared" si="18"/>
        <v>96.539999999999992</v>
      </c>
      <c r="AS48" s="42">
        <f t="shared" si="19"/>
        <v>2.7540983606557381</v>
      </c>
      <c r="AT48" s="43">
        <f t="shared" si="20"/>
        <v>13.605245901639348</v>
      </c>
      <c r="AU48" s="44">
        <f t="shared" si="21"/>
        <v>2.2903885480572597</v>
      </c>
      <c r="AV48" s="62">
        <v>62.361599999999996</v>
      </c>
      <c r="AW48" s="45">
        <f t="shared" si="22"/>
        <v>92.8</v>
      </c>
      <c r="AX48" s="46">
        <v>1.4784000000000004</v>
      </c>
      <c r="AY48" s="63">
        <v>2.2000000000000002</v>
      </c>
      <c r="AZ48" s="64" t="s">
        <v>121</v>
      </c>
      <c r="BA48" s="65">
        <v>11.1</v>
      </c>
      <c r="BB48" s="66">
        <v>0.34</v>
      </c>
      <c r="BC48" s="67"/>
      <c r="BD48" s="67"/>
      <c r="BE48" s="67"/>
      <c r="BF48" s="67"/>
      <c r="BG48" s="67"/>
      <c r="BH48" s="7"/>
      <c r="BI48" s="83">
        <v>0.25</v>
      </c>
      <c r="BJ48" s="7">
        <v>37.700000000000003</v>
      </c>
      <c r="BK48" s="84">
        <v>62.8</v>
      </c>
      <c r="BL48" s="195">
        <f t="shared" si="29"/>
        <v>0.60031847133757965</v>
      </c>
      <c r="BM48" s="79">
        <v>0.4</v>
      </c>
      <c r="BN48" s="80">
        <f>BM48*100/AO48</f>
        <v>0.59523809523809523</v>
      </c>
      <c r="BO48" s="65" t="s">
        <v>121</v>
      </c>
      <c r="BP48" s="7">
        <v>9.3000000000000007</v>
      </c>
      <c r="BQ48" s="85">
        <v>16.7</v>
      </c>
      <c r="BR48" s="49"/>
      <c r="BS48" s="80">
        <f t="shared" si="36"/>
        <v>40.46</v>
      </c>
      <c r="BT48" s="9">
        <v>96.8</v>
      </c>
      <c r="BU48" s="86">
        <v>67887</v>
      </c>
      <c r="BV48" s="80">
        <f>100-BT48</f>
        <v>3.2000000000000028</v>
      </c>
      <c r="BW48" s="346">
        <f t="shared" si="30"/>
        <v>23.041091503213764</v>
      </c>
      <c r="BX48" s="84">
        <v>31.9</v>
      </c>
      <c r="BY48" s="84">
        <f>BX48*AP48/(CB48+BZ48+BX48+BV48)</f>
        <v>8.0692515032137671</v>
      </c>
      <c r="BZ48" s="84">
        <v>8.56</v>
      </c>
      <c r="CA48" s="84">
        <f>BZ48*AP48/100</f>
        <v>2.0886399999999998</v>
      </c>
      <c r="CB48" s="84">
        <v>52.8</v>
      </c>
      <c r="CC48" s="84">
        <f>CB48*AP48/100</f>
        <v>12.883199999999999</v>
      </c>
      <c r="CD48" s="87">
        <v>1.39</v>
      </c>
      <c r="CE48" s="7"/>
      <c r="CF48" s="7"/>
      <c r="CG48" s="7"/>
      <c r="CH48" s="7"/>
      <c r="CI48" s="7"/>
      <c r="CJ48" s="86">
        <v>47</v>
      </c>
      <c r="CK48" s="86">
        <v>56631</v>
      </c>
      <c r="CL48" s="45">
        <f t="shared" si="23"/>
        <v>3.7266355140186911</v>
      </c>
      <c r="CM48" s="13"/>
      <c r="CN48" s="13"/>
      <c r="CO48" s="618"/>
      <c r="CP48" s="13"/>
      <c r="CQ48" s="13"/>
      <c r="CR48" s="13"/>
      <c r="CS48" s="13"/>
      <c r="CT48" s="13"/>
      <c r="CU48" s="7"/>
      <c r="CV48" s="7"/>
      <c r="CW48" s="752"/>
      <c r="CX48" s="121"/>
      <c r="CY48" s="45"/>
      <c r="CZ48" s="121">
        <v>3</v>
      </c>
      <c r="DA48" s="9" t="s">
        <v>884</v>
      </c>
      <c r="DB48" s="9" t="s">
        <v>295</v>
      </c>
      <c r="DC48" s="7"/>
      <c r="DD48" s="112" t="s">
        <v>811</v>
      </c>
      <c r="DE48" s="11"/>
      <c r="DF48" s="11"/>
      <c r="DG48" s="328"/>
      <c r="DH48" s="11"/>
      <c r="DI48" s="10" t="s">
        <v>297</v>
      </c>
      <c r="DJ48" s="123" t="s">
        <v>444</v>
      </c>
      <c r="DK48" s="9">
        <v>2</v>
      </c>
      <c r="DL48" s="7"/>
      <c r="DM48" s="113" t="s">
        <v>689</v>
      </c>
      <c r="DN48" s="7"/>
      <c r="DO48" s="7"/>
      <c r="DP48" s="7"/>
      <c r="DQ48" s="7"/>
      <c r="DR48" s="11" t="s">
        <v>38</v>
      </c>
      <c r="DS48" s="11" t="s">
        <v>38</v>
      </c>
      <c r="DT48" s="11">
        <v>941</v>
      </c>
      <c r="DU48" s="11">
        <v>9.8000000000000007</v>
      </c>
      <c r="DV48" s="11">
        <v>90.2</v>
      </c>
      <c r="DW48" s="11" t="s">
        <v>38</v>
      </c>
      <c r="DX48" s="11" t="s">
        <v>38</v>
      </c>
      <c r="DY48" s="11" t="s">
        <v>38</v>
      </c>
      <c r="DZ48" s="11" t="s">
        <v>38</v>
      </c>
      <c r="EA48" s="11">
        <v>0</v>
      </c>
      <c r="EB48" s="7"/>
      <c r="EC48" s="124" t="s">
        <v>1075</v>
      </c>
      <c r="ED48" s="125"/>
      <c r="EE48" s="125"/>
      <c r="EF48" s="7">
        <v>100</v>
      </c>
      <c r="EG48" s="7">
        <v>3</v>
      </c>
      <c r="EH48" s="7">
        <v>1</v>
      </c>
      <c r="EI48" s="7">
        <v>186</v>
      </c>
      <c r="EJ48" s="7">
        <v>94</v>
      </c>
      <c r="EK48" s="115">
        <f>EJ48/(EI48*EI48*0.01*0.01)</f>
        <v>27.17077118742051</v>
      </c>
      <c r="EL48" s="116">
        <v>0</v>
      </c>
      <c r="EM48" s="7"/>
      <c r="EN48" s="116">
        <v>2</v>
      </c>
      <c r="EO48" s="116">
        <v>1</v>
      </c>
      <c r="EP48" s="550"/>
      <c r="EQ48" s="7"/>
      <c r="ER48" s="492">
        <v>10144</v>
      </c>
      <c r="ES48" s="816">
        <v>65</v>
      </c>
      <c r="ET48" s="721">
        <v>462994</v>
      </c>
      <c r="EU48" s="721">
        <v>2</v>
      </c>
      <c r="EV48" s="722">
        <f t="shared" si="24"/>
        <v>14245.969230769231</v>
      </c>
      <c r="EW48" s="817">
        <v>19053</v>
      </c>
      <c r="EX48" s="724">
        <f t="shared" si="25"/>
        <v>586.2461538461539</v>
      </c>
      <c r="EY48" s="436">
        <f t="shared" si="26"/>
        <v>3517.4769230769234</v>
      </c>
      <c r="EZ48" s="657"/>
      <c r="FA48" s="964"/>
      <c r="FB48" s="964"/>
      <c r="FC48" s="699"/>
      <c r="FD48" s="967"/>
      <c r="FE48" s="969"/>
      <c r="FF48" s="973"/>
      <c r="FG48" s="700"/>
      <c r="FH48" s="694"/>
      <c r="FI48" s="754"/>
      <c r="FJ48" s="598"/>
      <c r="FK48" s="215"/>
      <c r="FL48" s="114"/>
      <c r="FM48" s="157">
        <f t="shared" si="27"/>
        <v>4.1151721188611514</v>
      </c>
      <c r="FN48" s="145">
        <f t="shared" si="15"/>
        <v>0.58624615384615386</v>
      </c>
      <c r="FO48" s="114"/>
      <c r="FP48" s="157">
        <v>4.1151721188611514</v>
      </c>
      <c r="FQ48" s="145">
        <v>0.58624615384615386</v>
      </c>
      <c r="FR48" s="147">
        <f t="shared" si="28"/>
        <v>1.6051278013961054</v>
      </c>
      <c r="FS48" s="148" t="s">
        <v>423</v>
      </c>
      <c r="FT48" s="112" t="s">
        <v>579</v>
      </c>
      <c r="FU48" s="49" t="s">
        <v>423</v>
      </c>
      <c r="FV48" s="112" t="s">
        <v>1410</v>
      </c>
      <c r="FW48" s="112" t="s">
        <v>1411</v>
      </c>
      <c r="FX48" s="158">
        <v>10144</v>
      </c>
      <c r="FY48" s="159" t="s">
        <v>426</v>
      </c>
      <c r="FZ48" s="350">
        <v>1.2386304304</v>
      </c>
      <c r="GA48" s="161">
        <v>0.55843988626797447</v>
      </c>
      <c r="GB48" s="162">
        <v>0.36500219200000039</v>
      </c>
      <c r="GC48" s="163">
        <v>44.6</v>
      </c>
      <c r="GD48" s="163">
        <v>1.45</v>
      </c>
      <c r="GE48" s="163">
        <v>742000</v>
      </c>
      <c r="GF48" s="1028">
        <v>35.700000000000003</v>
      </c>
      <c r="GG48" s="167">
        <v>8.73</v>
      </c>
      <c r="GH48" s="163">
        <v>2110000</v>
      </c>
      <c r="GI48" s="164">
        <v>3517.4769230769234</v>
      </c>
      <c r="GJ48" s="165">
        <f>GG48*GI48/100</f>
        <v>307.07573538461543</v>
      </c>
      <c r="GK48" s="163">
        <v>1.05</v>
      </c>
      <c r="GL48" s="163">
        <v>1010000</v>
      </c>
      <c r="GM48" s="311">
        <f t="shared" si="37"/>
        <v>7.6800000000000006</v>
      </c>
      <c r="GN48" s="163">
        <f t="shared" si="37"/>
        <v>1100000</v>
      </c>
      <c r="GO48" s="165">
        <f>GJ48*GG48/100</f>
        <v>26.807711699076926</v>
      </c>
      <c r="GP48" s="165">
        <f>GK48*GJ48/100</f>
        <v>3.2242952215384624</v>
      </c>
      <c r="GQ48" s="165">
        <f>GO48-GP48</f>
        <v>23.583416477538464</v>
      </c>
      <c r="GR48" s="166">
        <v>6</v>
      </c>
      <c r="GS48" s="165">
        <f>GO48/GR48</f>
        <v>4.467951949846154</v>
      </c>
      <c r="GT48" s="165">
        <f>GP48/GR48</f>
        <v>0.53738253692307703</v>
      </c>
      <c r="GU48" s="165">
        <f>GJ48/GR48</f>
        <v>51.179289230769236</v>
      </c>
      <c r="GV48" s="1028">
        <v>6.24</v>
      </c>
      <c r="GW48" s="167">
        <v>90.2</v>
      </c>
      <c r="GX48" s="163">
        <v>2203</v>
      </c>
      <c r="GY48" s="163">
        <v>0.74</v>
      </c>
      <c r="GZ48" s="163">
        <v>2660</v>
      </c>
      <c r="HA48" s="163">
        <v>89.7</v>
      </c>
      <c r="HB48" s="163">
        <v>7381</v>
      </c>
      <c r="HC48" s="163">
        <v>0.68</v>
      </c>
      <c r="HD48" s="163">
        <v>5410</v>
      </c>
      <c r="HE48" s="163">
        <v>97.4</v>
      </c>
      <c r="HF48" s="163">
        <v>4952</v>
      </c>
      <c r="HG48" s="163">
        <v>97.4</v>
      </c>
      <c r="HH48" s="163">
        <v>9107</v>
      </c>
      <c r="HI48" s="167">
        <v>65.7</v>
      </c>
      <c r="HJ48" s="163">
        <v>23.2</v>
      </c>
      <c r="HK48" s="163">
        <v>65.3</v>
      </c>
      <c r="HL48" s="163">
        <v>8997</v>
      </c>
      <c r="HM48" s="163">
        <v>91.1</v>
      </c>
      <c r="HN48" s="163">
        <v>1863</v>
      </c>
      <c r="HO48" s="163">
        <v>40.1</v>
      </c>
      <c r="HP48" s="163">
        <v>4425</v>
      </c>
      <c r="HQ48" s="163">
        <v>61</v>
      </c>
      <c r="HR48" s="163">
        <v>5964</v>
      </c>
      <c r="HS48" s="163">
        <v>2.48</v>
      </c>
      <c r="HT48" s="163">
        <v>3395</v>
      </c>
      <c r="HU48" s="163">
        <v>1.31</v>
      </c>
      <c r="HV48" s="163">
        <v>3575</v>
      </c>
      <c r="HW48" s="163">
        <v>27.9</v>
      </c>
    </row>
    <row r="49" spans="1:231" x14ac:dyDescent="0.3">
      <c r="A49" s="550">
        <v>37</v>
      </c>
      <c r="B49" s="7">
        <f>COUNTIFS($D$3:D49,D49,$F$3:F49,F49)</f>
        <v>1</v>
      </c>
      <c r="C49" s="373">
        <v>10173</v>
      </c>
      <c r="D49" s="366" t="s">
        <v>615</v>
      </c>
      <c r="E49" s="374" t="s">
        <v>616</v>
      </c>
      <c r="F49" s="619">
        <v>7501034596</v>
      </c>
      <c r="G49" s="11">
        <f>LEFT(H49,4)-CONCATENATE(19,LEFT(F49,2))</f>
        <v>44</v>
      </c>
      <c r="H49" s="187" t="s">
        <v>617</v>
      </c>
      <c r="I49" s="510" t="s">
        <v>574</v>
      </c>
      <c r="J49" s="376" t="s">
        <v>35</v>
      </c>
      <c r="K49" s="378" t="s">
        <v>36</v>
      </c>
      <c r="L49" s="378">
        <v>12</v>
      </c>
      <c r="M49" s="619" t="s">
        <v>618</v>
      </c>
      <c r="N49" s="619" t="s">
        <v>38</v>
      </c>
      <c r="O49" s="36"/>
      <c r="P49" s="16" t="s">
        <v>619</v>
      </c>
      <c r="Q49" s="48"/>
      <c r="R49" s="550"/>
      <c r="S49" s="454" t="s">
        <v>124</v>
      </c>
      <c r="T49" s="51" t="s">
        <v>123</v>
      </c>
      <c r="U49" s="454" t="s">
        <v>124</v>
      </c>
      <c r="V49" s="602" t="s">
        <v>125</v>
      </c>
      <c r="W49" s="916" t="s">
        <v>126</v>
      </c>
      <c r="X49" s="476" t="s">
        <v>124</v>
      </c>
      <c r="Y49" s="476" t="s">
        <v>124</v>
      </c>
      <c r="Z49" s="596" t="s">
        <v>127</v>
      </c>
      <c r="AA49" s="550"/>
      <c r="AB49" s="55"/>
      <c r="AC49" s="558">
        <v>29860</v>
      </c>
      <c r="AD49" s="928">
        <v>298</v>
      </c>
      <c r="AE49" s="554"/>
      <c r="AF49" s="554"/>
      <c r="AG49" s="930" t="s">
        <v>444</v>
      </c>
      <c r="AH49" s="558">
        <v>400</v>
      </c>
      <c r="AI49" s="554"/>
      <c r="AJ49" s="557"/>
      <c r="AK49" s="550"/>
      <c r="AL49" s="550"/>
      <c r="AM49" s="935"/>
      <c r="AN49" s="1127"/>
      <c r="AO49" s="934">
        <v>81.900000000000006</v>
      </c>
      <c r="AP49" s="936">
        <v>8.2799999999999994</v>
      </c>
      <c r="AQ49" s="559">
        <v>9.1999999999999993</v>
      </c>
      <c r="AR49" s="41">
        <f t="shared" si="18"/>
        <v>99.38000000000001</v>
      </c>
      <c r="AS49" s="42">
        <f t="shared" si="19"/>
        <v>9.8913043478260878</v>
      </c>
      <c r="AT49" s="43">
        <f t="shared" si="20"/>
        <v>91</v>
      </c>
      <c r="AU49" s="44">
        <f t="shared" si="21"/>
        <v>4.6853546910755162</v>
      </c>
      <c r="AV49" s="1128">
        <v>76.986000000000004</v>
      </c>
      <c r="AW49" s="45">
        <f t="shared" si="22"/>
        <v>94</v>
      </c>
      <c r="AX49" s="582">
        <v>0.81900000000000006</v>
      </c>
      <c r="AY49" s="1129">
        <v>1</v>
      </c>
      <c r="AZ49" s="1081" t="s">
        <v>121</v>
      </c>
      <c r="BA49" s="65">
        <v>10.6</v>
      </c>
      <c r="BB49" s="66">
        <v>0.2</v>
      </c>
      <c r="BC49" s="1130"/>
      <c r="BD49" s="1130"/>
      <c r="BE49" s="1130"/>
      <c r="BF49" s="1130"/>
      <c r="BG49" s="1130"/>
      <c r="BH49" s="550"/>
      <c r="BI49" s="83">
        <v>0.19</v>
      </c>
      <c r="BJ49" s="550">
        <v>27.4</v>
      </c>
      <c r="BK49" s="564">
        <v>71.099999999999994</v>
      </c>
      <c r="BL49" s="1009">
        <f t="shared" si="29"/>
        <v>0.38537271448663857</v>
      </c>
      <c r="BM49" s="583">
        <v>1.6</v>
      </c>
      <c r="BN49" s="80">
        <f>BM49*100/AO49</f>
        <v>1.9536019536019535</v>
      </c>
      <c r="BO49" s="1081" t="s">
        <v>121</v>
      </c>
      <c r="BP49" s="550">
        <v>13.2</v>
      </c>
      <c r="BQ49" s="85">
        <v>13.2</v>
      </c>
      <c r="BR49" s="569"/>
      <c r="BS49" s="561">
        <f t="shared" si="36"/>
        <v>51.599999999999994</v>
      </c>
      <c r="BT49" s="565">
        <v>96.2</v>
      </c>
      <c r="BU49" s="940">
        <v>63816</v>
      </c>
      <c r="BV49" s="561">
        <f>100-BT49</f>
        <v>3.7999999999999972</v>
      </c>
      <c r="BW49" s="561">
        <f t="shared" si="30"/>
        <v>7.7852785185185169</v>
      </c>
      <c r="BX49" s="564">
        <v>21.7</v>
      </c>
      <c r="BY49" s="564">
        <f>BX49*AP49/(CB49+BZ49+BX49+BV49)</f>
        <v>1.8485185185185187</v>
      </c>
      <c r="BZ49" s="564">
        <v>29.9</v>
      </c>
      <c r="CA49" s="564">
        <f>BZ49*AP49/100</f>
        <v>2.4757199999999999</v>
      </c>
      <c r="CB49" s="564">
        <v>41.8</v>
      </c>
      <c r="CC49" s="564">
        <f>CB49*AP49/100</f>
        <v>3.4610399999999992</v>
      </c>
      <c r="CD49" s="941">
        <v>4.7300000000000004</v>
      </c>
      <c r="CE49" s="550"/>
      <c r="CF49" s="550"/>
      <c r="CG49" s="550"/>
      <c r="CH49" s="550"/>
      <c r="CI49" s="550"/>
      <c r="CJ49" s="940">
        <v>65.099999999999994</v>
      </c>
      <c r="CK49" s="940">
        <v>56456</v>
      </c>
      <c r="CL49" s="45">
        <f t="shared" si="23"/>
        <v>0.72575250836120397</v>
      </c>
      <c r="CM49" s="551"/>
      <c r="CN49" s="551"/>
      <c r="CO49" s="618"/>
      <c r="CP49" s="551"/>
      <c r="CQ49" s="551"/>
      <c r="CR49" s="551"/>
      <c r="CS49" s="551"/>
      <c r="CT49" s="551"/>
      <c r="CU49" s="550"/>
      <c r="CV49" s="550"/>
      <c r="CW49" s="752"/>
      <c r="CX49" s="585"/>
      <c r="CY49" s="581"/>
      <c r="CZ49" s="585">
        <v>3</v>
      </c>
      <c r="DA49" s="569" t="s">
        <v>295</v>
      </c>
      <c r="DB49" s="565" t="s">
        <v>295</v>
      </c>
      <c r="DC49" s="550"/>
      <c r="DD49" s="944" t="s">
        <v>460</v>
      </c>
      <c r="DE49" s="11"/>
      <c r="DF49" s="11"/>
      <c r="DG49" s="328"/>
      <c r="DH49" s="11"/>
      <c r="DI49" s="10" t="s">
        <v>297</v>
      </c>
      <c r="DJ49" s="930" t="s">
        <v>444</v>
      </c>
      <c r="DK49" s="565">
        <v>2</v>
      </c>
      <c r="DL49" s="550"/>
      <c r="DM49" s="49" t="s">
        <v>574</v>
      </c>
      <c r="DN49" s="550"/>
      <c r="DO49" s="550"/>
      <c r="DP49" s="550"/>
      <c r="DQ49" s="550"/>
      <c r="DR49" s="11" t="s">
        <v>38</v>
      </c>
      <c r="DS49" s="11" t="s">
        <v>38</v>
      </c>
      <c r="DT49" s="11">
        <v>600</v>
      </c>
      <c r="DU49" s="11">
        <v>6.7</v>
      </c>
      <c r="DV49" s="11">
        <v>93.3</v>
      </c>
      <c r="DW49" s="11">
        <v>2.2000000000000002</v>
      </c>
      <c r="DX49" s="11">
        <v>1177.4000000000001</v>
      </c>
      <c r="DY49" s="11" t="s">
        <v>38</v>
      </c>
      <c r="DZ49" s="11">
        <v>2.92</v>
      </c>
      <c r="EA49" s="11">
        <v>0</v>
      </c>
      <c r="EB49" s="550"/>
      <c r="EC49" s="566">
        <v>1</v>
      </c>
      <c r="ED49" s="567"/>
      <c r="EE49" s="567"/>
      <c r="EF49" s="550">
        <v>35</v>
      </c>
      <c r="EG49" s="550">
        <v>3</v>
      </c>
      <c r="EH49" s="550">
        <v>1</v>
      </c>
      <c r="EI49" s="550">
        <v>175</v>
      </c>
      <c r="EJ49" s="550">
        <v>108</v>
      </c>
      <c r="EK49" s="115">
        <f>EJ49/(EI49*EI49*0.01*0.01)</f>
        <v>35.265306122448976</v>
      </c>
      <c r="EL49" s="566">
        <v>1</v>
      </c>
      <c r="EM49" s="550"/>
      <c r="EN49" s="566">
        <v>2</v>
      </c>
      <c r="EO49" s="566">
        <v>1</v>
      </c>
      <c r="EP49" s="949"/>
      <c r="EQ49" s="557"/>
      <c r="ER49" s="1012">
        <v>10173</v>
      </c>
      <c r="ES49" s="953">
        <v>67</v>
      </c>
      <c r="ET49" s="920">
        <v>33227</v>
      </c>
      <c r="EU49" s="920">
        <v>2</v>
      </c>
      <c r="EV49" s="956">
        <f t="shared" si="24"/>
        <v>991.85074626865674</v>
      </c>
      <c r="EW49" s="920">
        <v>7903</v>
      </c>
      <c r="EX49" s="507">
        <f t="shared" si="25"/>
        <v>235.91044776119404</v>
      </c>
      <c r="EY49" s="959">
        <f t="shared" si="26"/>
        <v>2830.9253731343283</v>
      </c>
      <c r="EZ49" s="962"/>
      <c r="FA49" s="963"/>
      <c r="FB49" s="963"/>
      <c r="FC49" s="592"/>
      <c r="FD49" s="965"/>
      <c r="FE49" s="965"/>
      <c r="FF49" s="970"/>
      <c r="FG49" s="716"/>
      <c r="FH49" s="979"/>
      <c r="FI49" s="754"/>
      <c r="FJ49" s="598"/>
      <c r="FK49" s="550"/>
      <c r="FL49" s="114"/>
      <c r="FM49" s="157">
        <f t="shared" si="27"/>
        <v>23.784873747253741</v>
      </c>
      <c r="FN49" s="595">
        <f t="shared" si="15"/>
        <v>0.23591044776119405</v>
      </c>
      <c r="FO49" s="557"/>
      <c r="FP49" s="594">
        <v>23.784873747253741</v>
      </c>
      <c r="FQ49" s="595">
        <v>0.23591044776119405</v>
      </c>
      <c r="FR49" s="986">
        <f t="shared" si="28"/>
        <v>2.5433379729216754</v>
      </c>
      <c r="FS49" s="1084" t="s">
        <v>423</v>
      </c>
      <c r="FT49" s="944" t="s">
        <v>579</v>
      </c>
      <c r="FU49" s="569" t="s">
        <v>423</v>
      </c>
      <c r="FV49" s="944" t="s">
        <v>708</v>
      </c>
      <c r="FW49" s="944" t="s">
        <v>709</v>
      </c>
      <c r="FX49" s="158">
        <v>10173</v>
      </c>
      <c r="FY49" s="159" t="s">
        <v>426</v>
      </c>
      <c r="FZ49" s="160">
        <v>0.54024336270000006</v>
      </c>
      <c r="GA49" s="993">
        <v>0.14484302998638104</v>
      </c>
      <c r="GB49" s="162">
        <v>0.43077081700000008</v>
      </c>
      <c r="GC49" s="163">
        <v>9.81</v>
      </c>
      <c r="GD49" s="163">
        <v>0.3</v>
      </c>
      <c r="GE49" s="163">
        <v>2130000</v>
      </c>
      <c r="GF49" s="167">
        <v>6.05</v>
      </c>
      <c r="GG49" s="167">
        <v>36.700000000000003</v>
      </c>
      <c r="GH49" s="163">
        <v>2170000</v>
      </c>
      <c r="GI49" s="164">
        <v>2830.9253731343283</v>
      </c>
      <c r="GJ49" s="165">
        <f>GG49*GI49/100</f>
        <v>1038.9496119402986</v>
      </c>
      <c r="GK49" s="163">
        <v>3.42</v>
      </c>
      <c r="GL49" s="163">
        <v>1960000</v>
      </c>
      <c r="GM49" s="311">
        <f t="shared" si="37"/>
        <v>33.28</v>
      </c>
      <c r="GN49" s="163">
        <f t="shared" si="37"/>
        <v>210000</v>
      </c>
      <c r="GO49" s="165">
        <f>GJ49*GG49/100</f>
        <v>381.29450758208964</v>
      </c>
      <c r="GP49" s="165">
        <f>GK49*GJ49/100</f>
        <v>35.532076728358213</v>
      </c>
      <c r="GQ49" s="165">
        <f>GO49-GP49</f>
        <v>345.76243085373142</v>
      </c>
      <c r="GR49" s="166">
        <v>12</v>
      </c>
      <c r="GS49" s="165">
        <f>GO49/GR49</f>
        <v>31.77454229850747</v>
      </c>
      <c r="GT49" s="165">
        <f>GP49/GR49</f>
        <v>2.9610063940298512</v>
      </c>
      <c r="GU49" s="165">
        <f>GJ49/GR49</f>
        <v>86.579134328358222</v>
      </c>
      <c r="GV49" s="167">
        <v>8.06</v>
      </c>
      <c r="GW49" s="167">
        <v>86</v>
      </c>
      <c r="GX49" s="163">
        <v>4674</v>
      </c>
      <c r="GY49" s="163">
        <v>6.04</v>
      </c>
      <c r="GZ49" s="163">
        <v>3447</v>
      </c>
      <c r="HA49" s="163">
        <v>80.5</v>
      </c>
      <c r="HB49" s="163">
        <v>7494</v>
      </c>
      <c r="HC49" s="163">
        <v>5.81</v>
      </c>
      <c r="HD49" s="163">
        <v>16000</v>
      </c>
      <c r="HE49" s="163">
        <v>91.5</v>
      </c>
      <c r="HF49" s="163">
        <v>4561</v>
      </c>
      <c r="HG49" s="163">
        <v>91.5</v>
      </c>
      <c r="HH49" s="163">
        <v>11169</v>
      </c>
      <c r="HI49" s="167">
        <v>78.5</v>
      </c>
      <c r="HJ49" s="163">
        <v>9.26</v>
      </c>
      <c r="HK49" s="163">
        <v>53</v>
      </c>
      <c r="HL49" s="163">
        <v>13086</v>
      </c>
      <c r="HM49" s="163">
        <v>96.2</v>
      </c>
      <c r="HN49" s="163">
        <v>2124</v>
      </c>
      <c r="HO49" s="163">
        <v>20</v>
      </c>
      <c r="HP49" s="163">
        <v>4548</v>
      </c>
      <c r="HQ49" s="163">
        <v>65.099999999999994</v>
      </c>
      <c r="HR49" s="163">
        <v>9504</v>
      </c>
      <c r="HS49" s="163">
        <v>2.46</v>
      </c>
      <c r="HT49" s="163">
        <v>4240</v>
      </c>
      <c r="HU49" s="163">
        <v>11.2</v>
      </c>
      <c r="HV49" s="163">
        <v>4492</v>
      </c>
      <c r="HW49" s="163">
        <v>12.2</v>
      </c>
    </row>
    <row r="50" spans="1:231" x14ac:dyDescent="0.3">
      <c r="A50" s="7">
        <v>45</v>
      </c>
      <c r="B50" s="7">
        <f>COUNTIFS($D$3:D50,D50,$F$3:F50,F50)</f>
        <v>1</v>
      </c>
      <c r="C50" s="442">
        <v>10233</v>
      </c>
      <c r="D50" s="443" t="s">
        <v>869</v>
      </c>
      <c r="E50" s="16" t="s">
        <v>870</v>
      </c>
      <c r="F50" s="17">
        <v>6351102054</v>
      </c>
      <c r="G50" s="11">
        <f>LEFT(H50,4)-CONCATENATE(19,LEFT(F50,2))</f>
        <v>56</v>
      </c>
      <c r="H50" s="17" t="s">
        <v>871</v>
      </c>
      <c r="I50" s="470" t="s">
        <v>872</v>
      </c>
      <c r="J50" s="380" t="s">
        <v>35</v>
      </c>
      <c r="K50" s="17" t="s">
        <v>36</v>
      </c>
      <c r="L50" s="11">
        <v>1</v>
      </c>
      <c r="M50" s="17" t="s">
        <v>873</v>
      </c>
      <c r="N50" s="17" t="s">
        <v>38</v>
      </c>
      <c r="O50" s="11"/>
      <c r="P50" s="17" t="s">
        <v>874</v>
      </c>
      <c r="Q50" s="11"/>
      <c r="R50" s="11"/>
      <c r="S50" s="454" t="s">
        <v>124</v>
      </c>
      <c r="T50" s="454" t="s">
        <v>124</v>
      </c>
      <c r="U50" s="454" t="s">
        <v>124</v>
      </c>
      <c r="V50" s="474" t="s">
        <v>573</v>
      </c>
      <c r="W50" s="916" t="s">
        <v>124</v>
      </c>
      <c r="X50" s="476" t="s">
        <v>124</v>
      </c>
      <c r="Y50" s="476" t="s">
        <v>124</v>
      </c>
      <c r="Z50" s="552"/>
      <c r="AA50" s="550"/>
      <c r="AB50" s="220"/>
      <c r="AC50" s="558">
        <v>2856</v>
      </c>
      <c r="AD50" s="558">
        <v>71</v>
      </c>
      <c r="AE50" s="554"/>
      <c r="AF50" s="554"/>
      <c r="AG50" s="930" t="s">
        <v>128</v>
      </c>
      <c r="AH50" s="558">
        <v>1000</v>
      </c>
      <c r="AJ50" s="114"/>
      <c r="AK50" s="7"/>
      <c r="AL50" s="7"/>
      <c r="AM50" s="60"/>
      <c r="AN50" s="61"/>
      <c r="AO50" s="934">
        <v>70</v>
      </c>
      <c r="AP50" s="39">
        <v>24.2</v>
      </c>
      <c r="AQ50" s="40">
        <v>3.86</v>
      </c>
      <c r="AR50" s="41">
        <f t="shared" si="18"/>
        <v>98.06</v>
      </c>
      <c r="AS50" s="42">
        <f t="shared" si="19"/>
        <v>2.8925619834710745</v>
      </c>
      <c r="AT50" s="43">
        <f t="shared" si="20"/>
        <v>11.165289256198347</v>
      </c>
      <c r="AU50" s="44">
        <f t="shared" si="21"/>
        <v>2.4946543121881684</v>
      </c>
      <c r="AV50" s="62">
        <v>64.036000000000001</v>
      </c>
      <c r="AW50" s="45">
        <f t="shared" si="22"/>
        <v>91.48</v>
      </c>
      <c r="AX50" s="46">
        <v>2.464</v>
      </c>
      <c r="AY50" s="84">
        <v>3.52</v>
      </c>
      <c r="AZ50" s="304" t="s">
        <v>121</v>
      </c>
      <c r="BA50" s="221">
        <v>9.09</v>
      </c>
      <c r="BB50" s="222" t="s">
        <v>121</v>
      </c>
      <c r="BC50" s="67"/>
      <c r="BD50" s="67"/>
      <c r="BE50" s="67"/>
      <c r="BF50" s="67"/>
      <c r="BG50" s="67"/>
      <c r="BH50" s="7"/>
      <c r="BI50" s="83"/>
      <c r="BJ50" s="9">
        <v>45.8</v>
      </c>
      <c r="BK50" s="9">
        <v>54.2</v>
      </c>
      <c r="BL50" s="195">
        <f t="shared" si="29"/>
        <v>0.84501845018450172</v>
      </c>
      <c r="BM50" s="304" t="s">
        <v>121</v>
      </c>
      <c r="BN50" s="7" t="s">
        <v>121</v>
      </c>
      <c r="BO50" s="304" t="s">
        <v>121</v>
      </c>
      <c r="BP50" s="84">
        <v>6.85</v>
      </c>
      <c r="BQ50" s="282">
        <v>7.99</v>
      </c>
      <c r="BR50" s="49"/>
      <c r="BS50" s="80">
        <f t="shared" si="36"/>
        <v>36.1</v>
      </c>
      <c r="BT50" s="304" t="s">
        <v>121</v>
      </c>
      <c r="BU50" s="343" t="s">
        <v>121</v>
      </c>
      <c r="BV50" s="304" t="s">
        <v>121</v>
      </c>
      <c r="BW50" s="561">
        <f t="shared" si="30"/>
        <v>24.2</v>
      </c>
      <c r="BX50" s="84">
        <v>15.3</v>
      </c>
      <c r="BY50" s="84">
        <f>BX50*AP50/(CB50+BZ50+BX50)</f>
        <v>3.7897645854657114</v>
      </c>
      <c r="BZ50" s="84">
        <v>20.8</v>
      </c>
      <c r="CA50" s="84">
        <f>BZ50*AP50/(CB50+BZ50+BX50)</f>
        <v>5.1520982599795291</v>
      </c>
      <c r="CB50" s="84">
        <v>61.6</v>
      </c>
      <c r="CC50" s="84">
        <f>CB50*AP50/(CB50+BZ50+BX50)</f>
        <v>15.25813715455476</v>
      </c>
      <c r="CD50" s="304" t="s">
        <v>121</v>
      </c>
      <c r="CE50" s="7"/>
      <c r="CF50" s="7"/>
      <c r="CG50" s="7"/>
      <c r="CH50" s="7"/>
      <c r="CI50" s="7"/>
      <c r="CJ50" s="86"/>
      <c r="CK50" s="86"/>
      <c r="CL50" s="45">
        <f t="shared" si="23"/>
        <v>0.73557692307692313</v>
      </c>
      <c r="CM50" s="13"/>
      <c r="CN50" s="13"/>
      <c r="CO50" s="618"/>
      <c r="CP50" s="13"/>
      <c r="CQ50" s="13"/>
      <c r="CR50" s="13"/>
      <c r="CS50" s="13"/>
      <c r="CT50" s="13"/>
      <c r="CU50" s="7"/>
      <c r="CV50" s="7"/>
      <c r="CW50" s="752"/>
      <c r="CX50" s="121"/>
      <c r="CY50" s="45"/>
      <c r="CZ50" s="121">
        <v>3</v>
      </c>
      <c r="DA50" s="9" t="s">
        <v>18</v>
      </c>
      <c r="DB50" s="9" t="s">
        <v>18</v>
      </c>
      <c r="DC50" s="7"/>
      <c r="DD50" s="112" t="s">
        <v>811</v>
      </c>
      <c r="DE50" s="11"/>
      <c r="DF50" s="11"/>
      <c r="DG50" s="328"/>
      <c r="DH50" s="11"/>
      <c r="DI50" s="10" t="s">
        <v>294</v>
      </c>
      <c r="DJ50" s="123" t="s">
        <v>128</v>
      </c>
      <c r="DK50" s="9">
        <v>2</v>
      </c>
      <c r="DL50" s="7"/>
      <c r="DM50" s="49"/>
      <c r="DN50" s="7"/>
      <c r="DO50" s="7"/>
      <c r="DP50" s="7"/>
      <c r="DQ50" s="7"/>
      <c r="DR50" s="11" t="s">
        <v>38</v>
      </c>
      <c r="DS50" s="11" t="s">
        <v>38</v>
      </c>
      <c r="DT50" s="11">
        <v>263</v>
      </c>
      <c r="DU50" s="11">
        <v>4.9000000000000004</v>
      </c>
      <c r="DV50" s="11">
        <v>95.1</v>
      </c>
      <c r="DW50" s="11" t="s">
        <v>38</v>
      </c>
      <c r="DX50" s="11" t="s">
        <v>38</v>
      </c>
      <c r="DY50" s="11" t="s">
        <v>38</v>
      </c>
      <c r="DZ50" s="11" t="s">
        <v>38</v>
      </c>
      <c r="EA50" s="11">
        <v>0</v>
      </c>
      <c r="EB50" s="7"/>
      <c r="EC50" s="116"/>
      <c r="ED50" s="125"/>
      <c r="EE50" s="125"/>
      <c r="EF50" s="7"/>
      <c r="EG50" s="7">
        <v>1</v>
      </c>
      <c r="EH50" s="7"/>
      <c r="EI50" s="7"/>
      <c r="EJ50" s="7"/>
      <c r="EK50" s="115"/>
      <c r="EL50" s="116">
        <v>1</v>
      </c>
      <c r="EM50" s="7"/>
      <c r="EN50" s="116">
        <v>2</v>
      </c>
      <c r="EO50" s="116">
        <v>2</v>
      </c>
      <c r="EP50" s="949"/>
      <c r="EQ50" s="114"/>
      <c r="ER50" s="297">
        <v>10233</v>
      </c>
      <c r="ES50" s="953">
        <v>67</v>
      </c>
      <c r="ET50" s="920">
        <v>101020</v>
      </c>
      <c r="EU50" s="920">
        <v>2</v>
      </c>
      <c r="EV50" s="956">
        <f t="shared" si="24"/>
        <v>3015.5223880597014</v>
      </c>
      <c r="EW50" s="920">
        <v>3401</v>
      </c>
      <c r="EX50" s="507">
        <f t="shared" si="25"/>
        <v>101.5223880597015</v>
      </c>
      <c r="EY50" s="959">
        <f>L51*EX50</f>
        <v>304.56716417910451</v>
      </c>
      <c r="EZ50" s="962"/>
      <c r="FA50" s="963"/>
      <c r="FB50" s="963"/>
      <c r="FC50" s="592"/>
      <c r="FD50" s="965"/>
      <c r="FE50" s="965"/>
      <c r="FF50" s="970"/>
      <c r="FG50" s="716"/>
      <c r="FH50" s="979"/>
      <c r="FI50" s="754"/>
      <c r="FJ50" s="577"/>
      <c r="FK50" s="550"/>
      <c r="FL50" s="114"/>
      <c r="FM50" s="157">
        <f t="shared" si="27"/>
        <v>3.3666600673134033</v>
      </c>
      <c r="FN50" s="145">
        <f t="shared" si="15"/>
        <v>0.1015223880597015</v>
      </c>
      <c r="FO50" s="114"/>
      <c r="FP50" s="157">
        <v>3.3666600673134033</v>
      </c>
      <c r="FQ50" s="145">
        <v>0.1015223880597015</v>
      </c>
      <c r="FR50" s="147">
        <f t="shared" si="28"/>
        <v>2.5905615995295501</v>
      </c>
      <c r="FS50" s="49"/>
      <c r="FT50" s="112"/>
      <c r="FU50" s="49"/>
      <c r="FV50" s="112"/>
      <c r="FW50" s="112"/>
      <c r="FX50" s="262"/>
      <c r="FY50" s="152"/>
      <c r="FZ50" s="263"/>
      <c r="GA50" s="163"/>
      <c r="GB50" s="264"/>
      <c r="GC50" s="156"/>
      <c r="GD50" s="156"/>
      <c r="GE50" s="156"/>
      <c r="GF50" s="156"/>
      <c r="GG50" s="156"/>
      <c r="GH50" s="156"/>
      <c r="GI50" s="156"/>
      <c r="GJ50" s="156"/>
      <c r="GK50" s="156"/>
      <c r="GL50" s="156"/>
      <c r="GM50" s="156"/>
      <c r="GN50" s="156"/>
      <c r="GO50" s="156"/>
      <c r="GP50" s="156"/>
      <c r="GQ50" s="156"/>
      <c r="GR50" s="156"/>
      <c r="GS50" s="156"/>
      <c r="GT50" s="156"/>
      <c r="GU50" s="156"/>
      <c r="GV50" s="156"/>
      <c r="GW50" s="156"/>
      <c r="GX50" s="156"/>
      <c r="GY50" s="156"/>
      <c r="GZ50" s="156"/>
      <c r="HA50" s="156"/>
      <c r="HB50" s="156"/>
      <c r="HC50" s="156"/>
      <c r="HD50" s="156"/>
      <c r="HE50" s="156"/>
      <c r="HF50" s="156"/>
      <c r="HG50" s="156"/>
      <c r="HH50" s="156"/>
      <c r="HI50" s="156"/>
      <c r="HJ50" s="156"/>
      <c r="HK50" s="156"/>
      <c r="HL50" s="156"/>
      <c r="HM50" s="156"/>
      <c r="HN50" s="156"/>
      <c r="HO50" s="156"/>
      <c r="HP50" s="156"/>
      <c r="HQ50" s="156"/>
      <c r="HR50" s="156"/>
      <c r="HS50" s="156"/>
      <c r="HT50" s="156"/>
      <c r="HU50" s="156"/>
      <c r="HV50" s="156"/>
      <c r="HW50" s="156"/>
    </row>
    <row r="51" spans="1:231" x14ac:dyDescent="0.3">
      <c r="A51" s="7">
        <v>48</v>
      </c>
      <c r="B51" s="7">
        <f>COUNTIFS($D$3:D51,D51,$F$3:F51,F51)</f>
        <v>1</v>
      </c>
      <c r="C51" s="442">
        <v>10242</v>
      </c>
      <c r="D51" s="443" t="s">
        <v>863</v>
      </c>
      <c r="E51" s="16" t="s">
        <v>864</v>
      </c>
      <c r="F51" s="16">
        <v>6951065308</v>
      </c>
      <c r="G51" s="11">
        <f>LEFT(H51,4)-CONCATENATE(19,LEFT(F51,2))</f>
        <v>50</v>
      </c>
      <c r="H51" s="16" t="s">
        <v>785</v>
      </c>
      <c r="I51" s="18" t="s">
        <v>865</v>
      </c>
      <c r="J51" s="19" t="s">
        <v>35</v>
      </c>
      <c r="K51" s="17" t="s">
        <v>36</v>
      </c>
      <c r="L51" s="20">
        <v>3</v>
      </c>
      <c r="M51" s="16" t="s">
        <v>866</v>
      </c>
      <c r="N51" s="16" t="s">
        <v>435</v>
      </c>
      <c r="O51" s="20"/>
      <c r="P51" s="16" t="s">
        <v>867</v>
      </c>
      <c r="Q51" s="20"/>
      <c r="R51" s="20"/>
      <c r="S51" s="51" t="s">
        <v>124</v>
      </c>
      <c r="T51" s="51" t="s">
        <v>124</v>
      </c>
      <c r="U51" s="454" t="s">
        <v>124</v>
      </c>
      <c r="V51" s="474" t="s">
        <v>573</v>
      </c>
      <c r="W51" s="53" t="s">
        <v>126</v>
      </c>
      <c r="X51" s="476" t="s">
        <v>124</v>
      </c>
      <c r="Y51" s="476" t="s">
        <v>124</v>
      </c>
      <c r="Z51" s="552"/>
      <c r="AA51" s="550"/>
      <c r="AB51" s="220"/>
      <c r="AC51" s="558">
        <v>24238</v>
      </c>
      <c r="AD51" s="558">
        <v>242</v>
      </c>
      <c r="AE51" s="554"/>
      <c r="AF51" s="554"/>
      <c r="AG51" s="930" t="s">
        <v>444</v>
      </c>
      <c r="AH51" s="59">
        <v>400</v>
      </c>
      <c r="AI51" s="112" t="s">
        <v>868</v>
      </c>
      <c r="AJ51" s="7"/>
      <c r="AK51" s="7"/>
      <c r="AL51" s="7"/>
      <c r="AM51" s="60"/>
      <c r="AN51" s="61"/>
      <c r="AO51" s="934">
        <v>70.099999999999994</v>
      </c>
      <c r="AP51" s="39">
        <v>19</v>
      </c>
      <c r="AQ51" s="40">
        <v>6.6</v>
      </c>
      <c r="AR51" s="41">
        <f t="shared" si="18"/>
        <v>95.699999999999989</v>
      </c>
      <c r="AS51" s="42">
        <f t="shared" si="19"/>
        <v>3.689473684210526</v>
      </c>
      <c r="AT51" s="43">
        <f t="shared" si="20"/>
        <v>24.35052631578947</v>
      </c>
      <c r="AU51" s="44">
        <f t="shared" si="21"/>
        <v>2.7382812499999996</v>
      </c>
      <c r="AV51" s="62">
        <v>63.426479999999998</v>
      </c>
      <c r="AW51" s="45">
        <f t="shared" si="22"/>
        <v>90.48</v>
      </c>
      <c r="AX51" s="46">
        <v>3.1685199999999991</v>
      </c>
      <c r="AY51" s="84">
        <v>4.5199999999999996</v>
      </c>
      <c r="AZ51" s="304" t="s">
        <v>121</v>
      </c>
      <c r="BA51" s="221">
        <v>4.7699999999999996</v>
      </c>
      <c r="BB51" s="222" t="s">
        <v>121</v>
      </c>
      <c r="BC51" s="67"/>
      <c r="BD51" s="67"/>
      <c r="BE51" s="67"/>
      <c r="BF51" s="67"/>
      <c r="BG51" s="67"/>
      <c r="BH51" s="7"/>
      <c r="BI51" s="83">
        <v>0.52</v>
      </c>
      <c r="BJ51" s="9">
        <v>28.5</v>
      </c>
      <c r="BK51" s="9">
        <v>71.5</v>
      </c>
      <c r="BL51" s="78">
        <f t="shared" si="29"/>
        <v>0.39860139860139859</v>
      </c>
      <c r="BM51" s="506">
        <v>0.5</v>
      </c>
      <c r="BN51" s="80">
        <f t="shared" ref="BN51:BN56" si="38">BM51*100/AO51</f>
        <v>0.71326676176890158</v>
      </c>
      <c r="BO51" s="304" t="s">
        <v>121</v>
      </c>
      <c r="BP51" s="84">
        <v>12.3</v>
      </c>
      <c r="BQ51" s="282">
        <v>39.299999999999997</v>
      </c>
      <c r="BR51" s="49"/>
      <c r="BS51" s="80">
        <f t="shared" si="36"/>
        <v>38</v>
      </c>
      <c r="BT51" s="304" t="s">
        <v>121</v>
      </c>
      <c r="BU51" s="343" t="s">
        <v>121</v>
      </c>
      <c r="BV51" s="304" t="s">
        <v>121</v>
      </c>
      <c r="BW51" s="561">
        <f t="shared" si="30"/>
        <v>18.999999999999996</v>
      </c>
      <c r="BX51" s="84">
        <v>21.5</v>
      </c>
      <c r="BY51" s="84">
        <f>BX51*AP51/(CB51+BZ51+BX51)</f>
        <v>4.1514227642276422</v>
      </c>
      <c r="BZ51" s="84">
        <v>16.5</v>
      </c>
      <c r="CA51" s="84">
        <f>BZ51*AP51/(CB51+BZ51+BX51)</f>
        <v>3.1859756097560972</v>
      </c>
      <c r="CB51" s="84">
        <v>60.4</v>
      </c>
      <c r="CC51" s="84">
        <f>CB51*AP51/(CB51+BZ51+BX51)</f>
        <v>11.662601626016258</v>
      </c>
      <c r="CD51" s="304" t="s">
        <v>121</v>
      </c>
      <c r="CE51" s="7"/>
      <c r="CF51" s="7"/>
      <c r="CG51" s="7"/>
      <c r="CH51" s="7"/>
      <c r="CI51" s="7"/>
      <c r="CJ51" s="86">
        <v>61.7</v>
      </c>
      <c r="CK51" s="86">
        <v>105753</v>
      </c>
      <c r="CL51" s="45">
        <f t="shared" si="23"/>
        <v>1.303030303030303</v>
      </c>
      <c r="CM51" s="13"/>
      <c r="CN51" s="13"/>
      <c r="CO51" s="618"/>
      <c r="CP51" s="13"/>
      <c r="CQ51" s="13"/>
      <c r="CR51" s="13"/>
      <c r="CS51" s="13"/>
      <c r="CT51" s="13"/>
      <c r="CU51" s="7"/>
      <c r="CV51" s="7"/>
      <c r="CW51" s="752"/>
      <c r="CX51" s="121"/>
      <c r="CY51" s="45"/>
      <c r="CZ51" s="49"/>
      <c r="DA51" s="9" t="s">
        <v>18</v>
      </c>
      <c r="DB51" s="9" t="s">
        <v>18</v>
      </c>
      <c r="DC51" s="7"/>
      <c r="DD51" s="122" t="s">
        <v>811</v>
      </c>
      <c r="DE51" s="11"/>
      <c r="DF51" s="11"/>
      <c r="DG51" s="328"/>
      <c r="DH51" s="11"/>
      <c r="DI51" s="10" t="s">
        <v>294</v>
      </c>
      <c r="DJ51" s="123" t="s">
        <v>444</v>
      </c>
      <c r="DK51" s="9">
        <v>2</v>
      </c>
      <c r="DL51" s="7"/>
      <c r="DM51" s="113"/>
      <c r="DN51" s="7"/>
      <c r="DO51" s="7"/>
      <c r="DP51" s="7"/>
      <c r="DQ51" s="7"/>
      <c r="DR51" s="11" t="s">
        <v>38</v>
      </c>
      <c r="DS51" s="11" t="s">
        <v>38</v>
      </c>
      <c r="DT51" s="11">
        <v>1177</v>
      </c>
      <c r="DU51" s="11">
        <v>9.5</v>
      </c>
      <c r="DV51" s="11">
        <v>90.5</v>
      </c>
      <c r="DW51" s="11" t="s">
        <v>38</v>
      </c>
      <c r="DX51" s="11" t="s">
        <v>38</v>
      </c>
      <c r="DY51" s="11" t="s">
        <v>38</v>
      </c>
      <c r="DZ51" s="11" t="s">
        <v>38</v>
      </c>
      <c r="EA51" s="11">
        <v>0</v>
      </c>
      <c r="EB51" s="7"/>
      <c r="EC51" s="116"/>
      <c r="ED51" s="125"/>
      <c r="EE51" s="125"/>
      <c r="EF51" s="7"/>
      <c r="EG51" s="7"/>
      <c r="EH51" s="7"/>
      <c r="EI51" s="7"/>
      <c r="EJ51" s="7"/>
      <c r="EK51" s="115"/>
      <c r="EL51" s="116"/>
      <c r="EM51" s="7"/>
      <c r="EN51" s="116"/>
      <c r="EO51" s="116"/>
      <c r="EP51" s="949"/>
      <c r="EQ51" s="114"/>
      <c r="ER51" s="297">
        <v>10242</v>
      </c>
      <c r="ES51" s="953">
        <v>48</v>
      </c>
      <c r="ET51" s="920">
        <v>199030</v>
      </c>
      <c r="EU51" s="920">
        <v>2</v>
      </c>
      <c r="EV51" s="956">
        <f t="shared" si="24"/>
        <v>8292.9166666666661</v>
      </c>
      <c r="EW51" s="920">
        <v>10235</v>
      </c>
      <c r="EX51" s="507">
        <f t="shared" si="25"/>
        <v>426.45833333333331</v>
      </c>
      <c r="EY51" s="959">
        <f>L52*EX51</f>
        <v>1279.375</v>
      </c>
      <c r="EZ51" s="962"/>
      <c r="FA51" s="963"/>
      <c r="FB51" s="963"/>
      <c r="FC51" s="592"/>
      <c r="FD51" s="965"/>
      <c r="FE51" s="965"/>
      <c r="FF51" s="970"/>
      <c r="FG51" s="716"/>
      <c r="FH51" s="979"/>
      <c r="FI51" s="754"/>
      <c r="FJ51" s="577"/>
      <c r="FK51" s="550"/>
      <c r="FL51" s="114"/>
      <c r="FM51" s="157">
        <f t="shared" si="27"/>
        <v>5.1424408380646129</v>
      </c>
      <c r="FN51" s="145">
        <f t="shared" si="15"/>
        <v>0.42645833333333333</v>
      </c>
      <c r="FO51" s="114"/>
      <c r="FP51" s="157">
        <v>5.1424408380646129</v>
      </c>
      <c r="FQ51" s="145">
        <v>0.42645833333333333</v>
      </c>
      <c r="FR51" s="147">
        <f t="shared" si="28"/>
        <v>2.7599413776257942</v>
      </c>
      <c r="FS51" s="49"/>
      <c r="FT51" s="112"/>
      <c r="FU51" s="49"/>
      <c r="FV51" s="112"/>
      <c r="FW51" s="112"/>
      <c r="FX51" s="262"/>
      <c r="FY51" s="152"/>
      <c r="FZ51" s="263"/>
      <c r="GA51" s="163"/>
      <c r="GB51" s="264"/>
      <c r="GC51" s="156"/>
      <c r="GD51" s="156"/>
      <c r="GE51" s="156"/>
      <c r="GF51" s="156"/>
      <c r="GG51" s="156"/>
      <c r="GH51" s="156"/>
      <c r="GI51" s="156"/>
      <c r="GJ51" s="156"/>
      <c r="GK51" s="156"/>
      <c r="GL51" s="156"/>
      <c r="GM51" s="156"/>
      <c r="GN51" s="156"/>
      <c r="GO51" s="156"/>
      <c r="GP51" s="156"/>
      <c r="GQ51" s="156"/>
      <c r="GR51" s="156"/>
      <c r="GS51" s="156"/>
      <c r="GT51" s="156"/>
      <c r="GU51" s="156"/>
      <c r="GV51" s="156"/>
      <c r="GW51" s="156"/>
      <c r="GX51" s="156"/>
      <c r="GY51" s="156"/>
      <c r="GZ51" s="156"/>
      <c r="HA51" s="156"/>
      <c r="HB51" s="156"/>
      <c r="HC51" s="156"/>
      <c r="HD51" s="156"/>
      <c r="HE51" s="156"/>
      <c r="HF51" s="156"/>
      <c r="HG51" s="156"/>
      <c r="HH51" s="156"/>
      <c r="HI51" s="156"/>
      <c r="HJ51" s="156"/>
      <c r="HK51" s="156"/>
      <c r="HL51" s="156"/>
      <c r="HM51" s="156"/>
      <c r="HN51" s="156"/>
      <c r="HO51" s="156"/>
      <c r="HP51" s="156"/>
      <c r="HQ51" s="156"/>
      <c r="HR51" s="156"/>
      <c r="HS51" s="156"/>
      <c r="HT51" s="156"/>
      <c r="HU51" s="156"/>
      <c r="HV51" s="156"/>
      <c r="HW51" s="156"/>
    </row>
    <row r="52" spans="1:231" x14ac:dyDescent="0.3">
      <c r="A52" s="7">
        <v>63</v>
      </c>
      <c r="B52" s="7">
        <f>COUNTIFS($D$3:D52,D52,$F$3:F52,F52)</f>
        <v>1</v>
      </c>
      <c r="C52" s="14">
        <v>10314</v>
      </c>
      <c r="D52" s="335" t="s">
        <v>1398</v>
      </c>
      <c r="E52" s="17" t="s">
        <v>1235</v>
      </c>
      <c r="F52" s="17">
        <v>470323412</v>
      </c>
      <c r="G52" s="11">
        <f>LEFT(H52,4)-CONCATENATE(19,LEFT(F52,2))</f>
        <v>72</v>
      </c>
      <c r="H52" s="17" t="s">
        <v>1399</v>
      </c>
      <c r="I52" s="470" t="s">
        <v>511</v>
      </c>
      <c r="J52" s="445" t="s">
        <v>553</v>
      </c>
      <c r="K52" s="537" t="s">
        <v>36</v>
      </c>
      <c r="L52" s="17">
        <v>3</v>
      </c>
      <c r="M52" s="17">
        <v>9</v>
      </c>
      <c r="N52" s="11" t="s">
        <v>475</v>
      </c>
      <c r="O52" s="11"/>
      <c r="P52" s="17" t="s">
        <v>555</v>
      </c>
      <c r="Q52" s="11"/>
      <c r="R52" s="11"/>
      <c r="S52" s="53" t="s">
        <v>122</v>
      </c>
      <c r="T52" s="51" t="s">
        <v>123</v>
      </c>
      <c r="U52" s="51" t="s">
        <v>124</v>
      </c>
      <c r="V52" s="52" t="s">
        <v>125</v>
      </c>
      <c r="W52" s="51" t="s">
        <v>126</v>
      </c>
      <c r="X52" s="476" t="s">
        <v>124</v>
      </c>
      <c r="Y52" s="299" t="s">
        <v>124</v>
      </c>
      <c r="Z52" s="451"/>
      <c r="AA52" s="452"/>
      <c r="AB52" s="55"/>
      <c r="AC52" s="683">
        <v>123200</v>
      </c>
      <c r="AD52" s="684">
        <v>3080</v>
      </c>
      <c r="AE52" s="215"/>
      <c r="AF52" s="215"/>
      <c r="AG52" s="682" t="s">
        <v>444</v>
      </c>
      <c r="AH52" s="558">
        <v>1000</v>
      </c>
      <c r="AI52" s="7"/>
      <c r="AJ52" s="7"/>
      <c r="AK52" s="7"/>
      <c r="AL52" s="7"/>
      <c r="AM52" s="60"/>
      <c r="AN52" s="61"/>
      <c r="AO52" s="934">
        <v>68.7</v>
      </c>
      <c r="AP52" s="39">
        <v>2.48</v>
      </c>
      <c r="AQ52" s="40">
        <v>28.3</v>
      </c>
      <c r="AR52" s="41">
        <f t="shared" si="18"/>
        <v>99.48</v>
      </c>
      <c r="AS52" s="42">
        <f t="shared" si="19"/>
        <v>27.701612903225808</v>
      </c>
      <c r="AT52" s="43">
        <f t="shared" si="20"/>
        <v>783.95564516129036</v>
      </c>
      <c r="AU52" s="44">
        <f t="shared" si="21"/>
        <v>2.2319688109161793</v>
      </c>
      <c r="AV52" s="62">
        <v>64.646699999999996</v>
      </c>
      <c r="AW52" s="45">
        <f t="shared" si="22"/>
        <v>94.1</v>
      </c>
      <c r="AX52" s="46">
        <v>0.61830000000000007</v>
      </c>
      <c r="AY52" s="63">
        <v>0.9</v>
      </c>
      <c r="AZ52" s="64" t="s">
        <v>121</v>
      </c>
      <c r="BA52" s="65">
        <v>6.2</v>
      </c>
      <c r="BB52" s="66">
        <v>0.03</v>
      </c>
      <c r="BC52" s="67"/>
      <c r="BD52" s="67"/>
      <c r="BE52" s="67"/>
      <c r="BF52" s="67"/>
      <c r="BG52" s="67"/>
      <c r="BH52" s="7"/>
      <c r="BI52" s="83">
        <v>3.8</v>
      </c>
      <c r="BJ52" s="7">
        <v>56.7</v>
      </c>
      <c r="BK52" s="84">
        <v>43.9</v>
      </c>
      <c r="BL52" s="195">
        <f t="shared" si="29"/>
        <v>1.2915717539863327</v>
      </c>
      <c r="BM52" s="79">
        <v>0.7</v>
      </c>
      <c r="BN52" s="80">
        <f t="shared" si="38"/>
        <v>1.0189228529839882</v>
      </c>
      <c r="BO52" s="9" t="s">
        <v>121</v>
      </c>
      <c r="BP52" s="7">
        <v>36.5</v>
      </c>
      <c r="BQ52" s="85">
        <v>43.3</v>
      </c>
      <c r="BR52" s="49"/>
      <c r="BS52" s="80">
        <f t="shared" si="36"/>
        <v>32.97</v>
      </c>
      <c r="BT52" s="9">
        <v>90.9</v>
      </c>
      <c r="BU52" s="86">
        <v>46190</v>
      </c>
      <c r="BV52" s="80">
        <f>100-BT52</f>
        <v>9.0999999999999943</v>
      </c>
      <c r="BW52" s="561">
        <f t="shared" si="30"/>
        <v>2.154750473008249</v>
      </c>
      <c r="BX52" s="84">
        <v>4.87</v>
      </c>
      <c r="BY52" s="84">
        <f>BX52*AP52/(CB52+BZ52+BX52+BV52)</f>
        <v>0.12611047300824893</v>
      </c>
      <c r="BZ52" s="84">
        <v>28.1</v>
      </c>
      <c r="CA52" s="84">
        <f>BZ52*AP52/100</f>
        <v>0.69688000000000005</v>
      </c>
      <c r="CB52" s="84">
        <v>53.7</v>
      </c>
      <c r="CC52" s="84">
        <f>CB52*AP52/100</f>
        <v>1.3317600000000001</v>
      </c>
      <c r="CD52" s="87">
        <v>0.7</v>
      </c>
      <c r="CE52" s="7"/>
      <c r="CF52" s="7"/>
      <c r="CG52" s="7"/>
      <c r="CH52" s="7"/>
      <c r="CI52" s="7"/>
      <c r="CJ52" s="86">
        <v>57.1</v>
      </c>
      <c r="CK52" s="86">
        <v>55935</v>
      </c>
      <c r="CL52" s="45">
        <f t="shared" si="23"/>
        <v>0.17330960854092525</v>
      </c>
      <c r="CM52" s="13"/>
      <c r="CN52" s="13"/>
      <c r="CO52" s="618"/>
      <c r="CP52" s="13"/>
      <c r="CQ52" s="13"/>
      <c r="CR52" s="13"/>
      <c r="CS52" s="13"/>
      <c r="CT52" s="13"/>
      <c r="CU52" s="7"/>
      <c r="CV52" s="7"/>
      <c r="CW52" s="752"/>
      <c r="CX52" s="121"/>
      <c r="CY52" s="45"/>
      <c r="CZ52" s="121">
        <v>3</v>
      </c>
      <c r="DA52" s="49" t="s">
        <v>295</v>
      </c>
      <c r="DB52" s="9" t="s">
        <v>295</v>
      </c>
      <c r="DC52" s="7"/>
      <c r="DD52" s="35"/>
      <c r="DE52" s="11"/>
      <c r="DF52" s="11"/>
      <c r="DG52" s="328"/>
      <c r="DH52" s="11"/>
      <c r="DI52" s="10" t="s">
        <v>297</v>
      </c>
      <c r="DJ52" s="123" t="s">
        <v>444</v>
      </c>
      <c r="DK52" s="9">
        <v>2</v>
      </c>
      <c r="DL52" s="7"/>
      <c r="DM52" s="113"/>
      <c r="DN52" s="7"/>
      <c r="DO52" s="7"/>
      <c r="DP52" s="7"/>
      <c r="DQ52" s="7"/>
      <c r="DR52" s="11" t="s">
        <v>38</v>
      </c>
      <c r="DS52" s="11" t="s">
        <v>38</v>
      </c>
      <c r="DT52" s="11" t="s">
        <v>38</v>
      </c>
      <c r="DU52" s="11" t="s">
        <v>38</v>
      </c>
      <c r="DV52" s="11" t="s">
        <v>38</v>
      </c>
      <c r="DW52" s="11" t="s">
        <v>38</v>
      </c>
      <c r="DX52" s="11" t="s">
        <v>38</v>
      </c>
      <c r="DY52" s="11" t="s">
        <v>38</v>
      </c>
      <c r="DZ52" s="11" t="s">
        <v>38</v>
      </c>
      <c r="EA52" s="11" t="s">
        <v>38</v>
      </c>
      <c r="EB52" s="7"/>
      <c r="EC52" s="116"/>
      <c r="ED52" s="125"/>
      <c r="EE52" s="125"/>
      <c r="EF52" s="7"/>
      <c r="EG52" s="7"/>
      <c r="EH52" s="7"/>
      <c r="EI52" s="7"/>
      <c r="EJ52" s="7"/>
      <c r="EK52" s="115"/>
      <c r="EL52" s="116"/>
      <c r="EM52" s="7"/>
      <c r="EN52" s="116"/>
      <c r="EO52" s="116"/>
      <c r="EP52" s="949"/>
      <c r="EQ52" s="114"/>
      <c r="ER52" s="492">
        <v>10314</v>
      </c>
      <c r="ES52" s="816">
        <v>59</v>
      </c>
      <c r="ET52" s="721">
        <v>2321768</v>
      </c>
      <c r="EU52" s="721">
        <v>2</v>
      </c>
      <c r="EV52" s="722">
        <f t="shared" si="24"/>
        <v>78704</v>
      </c>
      <c r="EW52" s="817">
        <v>33085</v>
      </c>
      <c r="EX52" s="1126">
        <f t="shared" si="25"/>
        <v>1121.5254237288136</v>
      </c>
      <c r="EY52" s="436">
        <f>L52*EX52</f>
        <v>3364.5762711864409</v>
      </c>
      <c r="EZ52" s="657">
        <v>32</v>
      </c>
      <c r="FA52" s="964">
        <v>128935</v>
      </c>
      <c r="FB52" s="964">
        <v>1000</v>
      </c>
      <c r="FC52" s="699"/>
      <c r="FD52" s="967">
        <f>FA52/EZ52</f>
        <v>4029.21875</v>
      </c>
      <c r="FE52" s="969">
        <f>FB52*FD52/1000</f>
        <v>4029.21875</v>
      </c>
      <c r="FF52" s="973">
        <f>EY52/FE52</f>
        <v>0.835044329917913</v>
      </c>
      <c r="FG52" s="700"/>
      <c r="FH52" s="694"/>
      <c r="FI52" s="754"/>
      <c r="FJ52" s="598"/>
      <c r="FK52" s="215"/>
      <c r="FL52" s="114"/>
      <c r="FM52" s="157">
        <f t="shared" si="27"/>
        <v>1.4249916442986552</v>
      </c>
      <c r="FN52" s="145">
        <f t="shared" si="15"/>
        <v>1.1215254237288137</v>
      </c>
      <c r="FO52" s="114"/>
      <c r="FP52" s="157">
        <v>1.4249916442986552</v>
      </c>
      <c r="FQ52" s="145">
        <v>1.1215254237288137</v>
      </c>
      <c r="FR52" s="147"/>
      <c r="FS52" s="114"/>
      <c r="FT52" s="112"/>
      <c r="FU52" s="49"/>
      <c r="FV52" s="112"/>
      <c r="FW52" s="112"/>
      <c r="FX52" s="55"/>
      <c r="FY52" s="152"/>
      <c r="FZ52" s="213"/>
      <c r="GA52" s="329"/>
      <c r="GB52" s="215"/>
      <c r="GC52" s="156"/>
      <c r="GD52" s="156"/>
      <c r="GE52" s="156"/>
      <c r="GF52" s="156"/>
      <c r="GG52" s="156"/>
      <c r="GH52" s="156"/>
      <c r="GI52" s="156"/>
      <c r="GJ52" s="156"/>
      <c r="GK52" s="156"/>
      <c r="GL52" s="156"/>
      <c r="GM52" s="156"/>
      <c r="GN52" s="156"/>
      <c r="GO52" s="156"/>
      <c r="GP52" s="156"/>
      <c r="GQ52" s="156"/>
      <c r="GR52" s="156"/>
      <c r="GS52" s="156"/>
      <c r="GT52" s="156"/>
      <c r="GU52" s="156"/>
      <c r="GV52" s="156"/>
      <c r="GW52" s="156"/>
      <c r="GX52" s="156"/>
      <c r="GY52" s="156"/>
      <c r="GZ52" s="156"/>
      <c r="HA52" s="156"/>
      <c r="HB52" s="156"/>
      <c r="HC52" s="156"/>
      <c r="HD52" s="156"/>
      <c r="HE52" s="156"/>
      <c r="HF52" s="156"/>
      <c r="HG52" s="156"/>
      <c r="HH52" s="156"/>
      <c r="HI52" s="156"/>
      <c r="HJ52" s="156"/>
      <c r="HK52" s="156"/>
      <c r="HL52" s="156"/>
      <c r="HM52" s="156"/>
      <c r="HN52" s="156"/>
      <c r="HO52" s="156"/>
      <c r="HP52" s="156"/>
      <c r="HQ52" s="156"/>
      <c r="HR52" s="156"/>
      <c r="HS52" s="156"/>
      <c r="HT52" s="156"/>
      <c r="HU52" s="156"/>
      <c r="HV52" s="156"/>
      <c r="HW52" s="156"/>
    </row>
    <row r="53" spans="1:231" x14ac:dyDescent="0.3">
      <c r="A53" s="7">
        <v>66</v>
      </c>
      <c r="B53" s="7">
        <f>COUNTIFS($D$3:D53,D53,$F$3:F53,F53)</f>
        <v>1</v>
      </c>
      <c r="C53" s="442">
        <v>10333</v>
      </c>
      <c r="D53" s="443" t="s">
        <v>588</v>
      </c>
      <c r="E53" s="16" t="s">
        <v>589</v>
      </c>
      <c r="F53" s="16">
        <v>511029113</v>
      </c>
      <c r="G53" s="11">
        <f>LEFT(H53,4)-CONCATENATE(19,LEFT(F53,2))</f>
        <v>68</v>
      </c>
      <c r="H53" s="16" t="s">
        <v>590</v>
      </c>
      <c r="I53" s="18" t="s">
        <v>591</v>
      </c>
      <c r="J53" s="19" t="s">
        <v>35</v>
      </c>
      <c r="K53" s="16" t="s">
        <v>36</v>
      </c>
      <c r="L53" s="16">
        <v>7</v>
      </c>
      <c r="M53" s="16">
        <v>1</v>
      </c>
      <c r="N53" s="20" t="s">
        <v>475</v>
      </c>
      <c r="O53" s="20"/>
      <c r="P53" s="16" t="s">
        <v>546</v>
      </c>
      <c r="Q53" s="20"/>
      <c r="R53" s="20"/>
      <c r="S53" s="51" t="s">
        <v>122</v>
      </c>
      <c r="T53" s="51" t="s">
        <v>123</v>
      </c>
      <c r="U53" s="51" t="s">
        <v>124</v>
      </c>
      <c r="V53" s="52" t="s">
        <v>125</v>
      </c>
      <c r="W53" s="53" t="s">
        <v>126</v>
      </c>
      <c r="X53" s="299" t="s">
        <v>124</v>
      </c>
      <c r="Y53" s="299" t="s">
        <v>124</v>
      </c>
      <c r="Z53" s="54" t="s">
        <v>127</v>
      </c>
      <c r="AA53" s="20"/>
      <c r="AB53" s="55"/>
      <c r="AC53" s="683">
        <v>46600</v>
      </c>
      <c r="AD53" s="684">
        <v>3495</v>
      </c>
      <c r="AE53" s="215"/>
      <c r="AF53" s="215"/>
      <c r="AG53" s="682" t="s">
        <v>444</v>
      </c>
      <c r="AH53" s="558">
        <v>3000</v>
      </c>
      <c r="AI53" s="7"/>
      <c r="AJ53" s="7"/>
      <c r="AK53" s="7"/>
      <c r="AL53" s="7"/>
      <c r="AM53" s="60"/>
      <c r="AN53" s="61"/>
      <c r="AO53" s="934">
        <v>83.4</v>
      </c>
      <c r="AP53" s="39">
        <v>4.9400000000000004</v>
      </c>
      <c r="AQ53" s="40">
        <v>11.1</v>
      </c>
      <c r="AR53" s="41">
        <f t="shared" si="18"/>
        <v>99.44</v>
      </c>
      <c r="AS53" s="42">
        <f t="shared" si="19"/>
        <v>16.882591093117409</v>
      </c>
      <c r="AT53" s="43">
        <f t="shared" si="20"/>
        <v>187.39676113360323</v>
      </c>
      <c r="AU53" s="44">
        <f t="shared" si="21"/>
        <v>5.1995012468827939</v>
      </c>
      <c r="AV53" s="62">
        <v>76.978200000000001</v>
      </c>
      <c r="AW53" s="45">
        <f t="shared" si="22"/>
        <v>92.3</v>
      </c>
      <c r="AX53" s="46">
        <v>2.2518000000000002</v>
      </c>
      <c r="AY53" s="63">
        <v>2.7</v>
      </c>
      <c r="AZ53" s="64" t="s">
        <v>121</v>
      </c>
      <c r="BA53" s="65">
        <v>16.600000000000001</v>
      </c>
      <c r="BB53" s="66">
        <v>0.04</v>
      </c>
      <c r="BC53" s="67"/>
      <c r="BD53" s="67"/>
      <c r="BE53" s="67"/>
      <c r="BF53" s="67"/>
      <c r="BG53" s="67"/>
      <c r="BH53" s="7"/>
      <c r="BI53" s="83">
        <v>2.64</v>
      </c>
      <c r="BJ53" s="7">
        <v>56.6</v>
      </c>
      <c r="BK53" s="84">
        <v>44</v>
      </c>
      <c r="BL53" s="195">
        <f t="shared" si="29"/>
        <v>1.2863636363636364</v>
      </c>
      <c r="BM53" s="79">
        <v>1.5</v>
      </c>
      <c r="BN53" s="80">
        <f t="shared" si="38"/>
        <v>1.7985611510791366</v>
      </c>
      <c r="BO53" s="9" t="s">
        <v>121</v>
      </c>
      <c r="BP53" s="7">
        <v>34.4</v>
      </c>
      <c r="BQ53" s="85">
        <v>44</v>
      </c>
      <c r="BR53" s="49"/>
      <c r="BS53" s="80">
        <f t="shared" si="36"/>
        <v>45.5</v>
      </c>
      <c r="BT53" s="9">
        <v>91.1</v>
      </c>
      <c r="BU53" s="86">
        <v>45931</v>
      </c>
      <c r="BV53" s="80">
        <f>100-BT53</f>
        <v>8.9000000000000057</v>
      </c>
      <c r="BW53" s="561">
        <f t="shared" si="30"/>
        <v>4.3318632635983265</v>
      </c>
      <c r="BX53" s="84">
        <v>21.5</v>
      </c>
      <c r="BY53" s="84">
        <f>BX53*AP53/(CB53+BZ53+BX53+BV53)</f>
        <v>1.1109832635983263</v>
      </c>
      <c r="BZ53" s="84">
        <v>24</v>
      </c>
      <c r="CA53" s="84">
        <f>BZ53*AP53/100</f>
        <v>1.1856</v>
      </c>
      <c r="CB53" s="84">
        <v>41.2</v>
      </c>
      <c r="CC53" s="84">
        <f>CB53*AP53/100</f>
        <v>2.0352800000000002</v>
      </c>
      <c r="CD53" s="87">
        <v>1.22</v>
      </c>
      <c r="CE53" s="7"/>
      <c r="CF53" s="7"/>
      <c r="CG53" s="7"/>
      <c r="CH53" s="7"/>
      <c r="CI53" s="7"/>
      <c r="CJ53" s="86">
        <v>56.3</v>
      </c>
      <c r="CK53" s="86">
        <v>87036</v>
      </c>
      <c r="CL53" s="45">
        <f t="shared" si="23"/>
        <v>0.89583333333333337</v>
      </c>
      <c r="CM53" s="13"/>
      <c r="CN53" s="13"/>
      <c r="CO53" s="618"/>
      <c r="CP53" s="13"/>
      <c r="CQ53" s="13"/>
      <c r="CR53" s="13"/>
      <c r="CS53" s="13"/>
      <c r="CT53" s="13"/>
      <c r="CU53" s="7"/>
      <c r="CV53" s="7"/>
      <c r="CW53" s="752"/>
      <c r="CX53" s="121"/>
      <c r="CY53" s="45"/>
      <c r="CZ53" s="121">
        <v>3</v>
      </c>
      <c r="DA53" s="49" t="s">
        <v>295</v>
      </c>
      <c r="DB53" s="9" t="s">
        <v>295</v>
      </c>
      <c r="DC53" s="7"/>
      <c r="DD53" s="122" t="s">
        <v>296</v>
      </c>
      <c r="DE53" s="11"/>
      <c r="DF53" s="11"/>
      <c r="DG53" s="328"/>
      <c r="DH53" s="11"/>
      <c r="DI53" s="10" t="s">
        <v>297</v>
      </c>
      <c r="DJ53" s="123" t="s">
        <v>444</v>
      </c>
      <c r="DK53" s="9">
        <v>2</v>
      </c>
      <c r="DL53" s="7"/>
      <c r="DM53" s="49" t="s">
        <v>591</v>
      </c>
      <c r="DN53" s="7"/>
      <c r="DO53" s="7"/>
      <c r="DP53" s="7"/>
      <c r="DQ53" s="7"/>
      <c r="DR53" s="11" t="s">
        <v>38</v>
      </c>
      <c r="DS53" s="11" t="s">
        <v>38</v>
      </c>
      <c r="DT53" s="11">
        <v>1889</v>
      </c>
      <c r="DU53" s="11">
        <v>10.5</v>
      </c>
      <c r="DV53" s="11">
        <v>89.5</v>
      </c>
      <c r="DW53" s="11" t="s">
        <v>38</v>
      </c>
      <c r="DX53" s="11" t="s">
        <v>38</v>
      </c>
      <c r="DY53" s="11" t="s">
        <v>38</v>
      </c>
      <c r="DZ53" s="11" t="s">
        <v>38</v>
      </c>
      <c r="EA53" s="11" t="s">
        <v>608</v>
      </c>
      <c r="EB53" s="7" t="s">
        <v>609</v>
      </c>
      <c r="EC53" s="116"/>
      <c r="ED53" s="125"/>
      <c r="EE53" s="125"/>
      <c r="EF53" s="7">
        <v>30</v>
      </c>
      <c r="EG53" s="7">
        <v>3</v>
      </c>
      <c r="EH53" s="7">
        <v>1</v>
      </c>
      <c r="EI53" s="7" t="s">
        <v>299</v>
      </c>
      <c r="EJ53" s="7" t="s">
        <v>299</v>
      </c>
      <c r="EK53" s="115" t="s">
        <v>299</v>
      </c>
      <c r="EL53" s="116">
        <v>2</v>
      </c>
      <c r="EM53" s="7"/>
      <c r="EN53" s="116">
        <v>2</v>
      </c>
      <c r="EO53" s="116">
        <v>2</v>
      </c>
      <c r="EP53" s="949"/>
      <c r="EQ53" s="114"/>
      <c r="ER53" s="297">
        <v>10333</v>
      </c>
      <c r="ES53" s="953">
        <v>71</v>
      </c>
      <c r="ET53" s="920">
        <v>42035</v>
      </c>
      <c r="EU53" s="920">
        <v>2</v>
      </c>
      <c r="EV53" s="956">
        <f t="shared" si="24"/>
        <v>1184.0845070422536</v>
      </c>
      <c r="EW53" s="920">
        <v>32289</v>
      </c>
      <c r="EX53" s="507">
        <f t="shared" si="25"/>
        <v>909.54929577464793</v>
      </c>
      <c r="EY53" s="959">
        <f>L53*EX53</f>
        <v>6366.8450704225352</v>
      </c>
      <c r="EZ53" s="962"/>
      <c r="FA53" s="963"/>
      <c r="FB53" s="963"/>
      <c r="FC53" s="592"/>
      <c r="FD53" s="965"/>
      <c r="FE53" s="965"/>
      <c r="FF53" s="970"/>
      <c r="FG53" s="716"/>
      <c r="FH53" s="979"/>
      <c r="FI53" s="754"/>
      <c r="FJ53" s="598"/>
      <c r="FK53" s="550"/>
      <c r="FL53" s="114"/>
      <c r="FM53" s="157">
        <f t="shared" si="27"/>
        <v>76.814559295824907</v>
      </c>
      <c r="FN53" s="145">
        <f t="shared" si="15"/>
        <v>0.90954929577464794</v>
      </c>
      <c r="FO53" s="114"/>
      <c r="FP53" s="157">
        <v>76.814559295824907</v>
      </c>
      <c r="FQ53" s="145">
        <v>0.90954929577464794</v>
      </c>
      <c r="FR53" s="147">
        <f t="shared" ref="FR53:FR59" si="39">DT53/EX53</f>
        <v>2.0768527981665583</v>
      </c>
      <c r="FS53" s="49" t="s">
        <v>423</v>
      </c>
      <c r="FT53" s="112" t="s">
        <v>612</v>
      </c>
      <c r="FU53" s="49" t="s">
        <v>421</v>
      </c>
      <c r="FV53" s="112" t="s">
        <v>613</v>
      </c>
      <c r="FW53" s="112" t="s">
        <v>614</v>
      </c>
      <c r="FX53" s="158">
        <v>10333</v>
      </c>
      <c r="FY53" s="159" t="s">
        <v>426</v>
      </c>
      <c r="FZ53" s="160">
        <v>1.6218770092000001</v>
      </c>
      <c r="GA53" s="161">
        <v>1.1523735380599556</v>
      </c>
      <c r="GB53" s="162">
        <v>0.35877209700000051</v>
      </c>
      <c r="GC53" s="163">
        <v>5.74</v>
      </c>
      <c r="GD53" s="163">
        <v>0.92</v>
      </c>
      <c r="GE53" s="163">
        <v>1650000</v>
      </c>
      <c r="GF53" s="167">
        <v>8.85</v>
      </c>
      <c r="GG53" s="167">
        <v>16</v>
      </c>
      <c r="GH53" s="163">
        <v>1280000</v>
      </c>
      <c r="GI53" s="164">
        <v>6366.8450704225352</v>
      </c>
      <c r="GJ53" s="165">
        <f>GG53*GI53/100</f>
        <v>1018.6952112676056</v>
      </c>
      <c r="GK53" s="163">
        <v>3.16</v>
      </c>
      <c r="GL53" s="163">
        <v>1190000</v>
      </c>
      <c r="GM53" s="311">
        <f>GG53-GK53</f>
        <v>12.84</v>
      </c>
      <c r="GN53" s="163">
        <f>GH53-GL53</f>
        <v>90000</v>
      </c>
      <c r="GO53" s="165">
        <f>GJ53*GG53/100</f>
        <v>162.99123380281691</v>
      </c>
      <c r="GP53" s="165">
        <f>GK53*GJ53/100</f>
        <v>32.190768676056337</v>
      </c>
      <c r="GQ53" s="165">
        <f>GO53-GP53</f>
        <v>130.80046512676057</v>
      </c>
      <c r="GR53" s="166">
        <v>7</v>
      </c>
      <c r="GS53" s="165">
        <f>GO53/GR53</f>
        <v>23.284461971830986</v>
      </c>
      <c r="GT53" s="165">
        <f>GP53/GR53</f>
        <v>4.5986812394366199</v>
      </c>
      <c r="GU53" s="165">
        <f>GJ53/GR53</f>
        <v>145.52788732394365</v>
      </c>
      <c r="GV53" s="167">
        <v>11.8</v>
      </c>
      <c r="GW53" s="167">
        <v>41.4</v>
      </c>
      <c r="GX53" s="163">
        <v>2435</v>
      </c>
      <c r="GY53" s="163">
        <v>2.86</v>
      </c>
      <c r="GZ53" s="163">
        <v>2041</v>
      </c>
      <c r="HA53" s="163">
        <v>71.7</v>
      </c>
      <c r="HB53" s="163">
        <v>5184</v>
      </c>
      <c r="HC53" s="163">
        <v>1.6</v>
      </c>
      <c r="HD53" s="163">
        <v>8312</v>
      </c>
      <c r="HE53" s="163">
        <v>92.1</v>
      </c>
      <c r="HF53" s="163">
        <v>3652</v>
      </c>
      <c r="HG53" s="163">
        <v>89</v>
      </c>
      <c r="HH53" s="163">
        <v>6924</v>
      </c>
      <c r="HI53" s="167">
        <v>80.2</v>
      </c>
      <c r="HJ53" s="163">
        <v>4.5199999999999996</v>
      </c>
      <c r="HK53" s="163">
        <v>82.3</v>
      </c>
      <c r="HL53" s="163">
        <v>3917</v>
      </c>
      <c r="HM53" s="163">
        <v>98</v>
      </c>
      <c r="HN53" s="163">
        <v>3233</v>
      </c>
      <c r="HO53" s="163">
        <v>18.899999999999999</v>
      </c>
      <c r="HP53" s="163">
        <v>7094</v>
      </c>
      <c r="HQ53" s="163">
        <v>60.3</v>
      </c>
      <c r="HR53" s="163">
        <v>13782</v>
      </c>
      <c r="HS53" s="163">
        <v>0.94</v>
      </c>
      <c r="HT53" s="163">
        <v>6614</v>
      </c>
      <c r="HU53" s="163">
        <v>2.3199999999999998</v>
      </c>
      <c r="HV53" s="163">
        <v>3893</v>
      </c>
      <c r="HW53" s="163">
        <v>7.3</v>
      </c>
    </row>
    <row r="54" spans="1:231" ht="15.6" x14ac:dyDescent="0.3">
      <c r="A54" s="7">
        <v>84</v>
      </c>
      <c r="B54" s="7">
        <f>COUNTIFS($D$3:D54,D54,$F$3:F54,F54)</f>
        <v>1</v>
      </c>
      <c r="C54" s="14">
        <v>10386</v>
      </c>
      <c r="D54" s="328" t="s">
        <v>1530</v>
      </c>
      <c r="E54" s="17" t="s">
        <v>1531</v>
      </c>
      <c r="F54" s="17">
        <v>7452055358</v>
      </c>
      <c r="G54" s="11">
        <v>45</v>
      </c>
      <c r="H54" s="17" t="s">
        <v>1532</v>
      </c>
      <c r="I54" s="470" t="s">
        <v>1533</v>
      </c>
      <c r="J54" s="380" t="s">
        <v>35</v>
      </c>
      <c r="K54" s="11" t="s">
        <v>36</v>
      </c>
      <c r="L54" s="11">
        <v>6</v>
      </c>
      <c r="M54" s="17" t="s">
        <v>674</v>
      </c>
      <c r="N54" s="11" t="s">
        <v>475</v>
      </c>
      <c r="O54" s="11"/>
      <c r="P54" s="11" t="s">
        <v>546</v>
      </c>
      <c r="Q54" s="11"/>
      <c r="R54" s="11"/>
      <c r="S54" s="454" t="s">
        <v>124</v>
      </c>
      <c r="T54" s="454" t="s">
        <v>123</v>
      </c>
      <c r="U54" s="454" t="s">
        <v>124</v>
      </c>
      <c r="V54" s="602" t="s">
        <v>125</v>
      </c>
      <c r="W54" s="454" t="s">
        <v>126</v>
      </c>
      <c r="X54" s="454" t="s">
        <v>124</v>
      </c>
      <c r="Y54" s="476" t="s">
        <v>124</v>
      </c>
      <c r="Z54" s="455"/>
      <c r="AA54" s="11"/>
      <c r="AB54" s="303"/>
      <c r="AC54" s="361">
        <v>38000</v>
      </c>
      <c r="AD54" s="755">
        <v>285</v>
      </c>
      <c r="AE54" s="11"/>
      <c r="AF54" s="11"/>
      <c r="AG54" s="504" t="s">
        <v>444</v>
      </c>
      <c r="AH54" s="558">
        <v>300</v>
      </c>
      <c r="AI54" s="7"/>
      <c r="AJ54" s="7"/>
      <c r="AK54" s="189"/>
      <c r="AL54" s="7"/>
      <c r="AM54" s="7"/>
      <c r="AN54" s="7"/>
      <c r="AO54" s="934">
        <v>61.1</v>
      </c>
      <c r="AP54" s="39">
        <v>33.6</v>
      </c>
      <c r="AQ54" s="40">
        <v>3.7</v>
      </c>
      <c r="AR54" s="41">
        <f t="shared" si="18"/>
        <v>98.4</v>
      </c>
      <c r="AS54" s="42">
        <f t="shared" si="19"/>
        <v>1.8184523809523809</v>
      </c>
      <c r="AT54" s="43">
        <f t="shared" si="20"/>
        <v>6.7282738095238095</v>
      </c>
      <c r="AU54" s="44">
        <f t="shared" si="21"/>
        <v>1.6380697050938335</v>
      </c>
      <c r="AV54" s="45">
        <v>57.678400000000003</v>
      </c>
      <c r="AW54" s="45">
        <f t="shared" si="22"/>
        <v>94.4</v>
      </c>
      <c r="AX54" s="46">
        <v>0.36659999999999998</v>
      </c>
      <c r="AY54" s="45">
        <v>0.6</v>
      </c>
      <c r="AZ54" s="9" t="s">
        <v>121</v>
      </c>
      <c r="BA54" s="47">
        <v>27</v>
      </c>
      <c r="BB54" s="48">
        <v>7.0000000000000007E-2</v>
      </c>
      <c r="BC54" s="317"/>
      <c r="BD54" s="49"/>
      <c r="BE54" s="7"/>
      <c r="BF54" s="7"/>
      <c r="BG54" s="7"/>
      <c r="BH54" s="7"/>
      <c r="BI54" s="83">
        <v>0.54</v>
      </c>
      <c r="BJ54" s="7">
        <v>38</v>
      </c>
      <c r="BK54" s="7">
        <v>62.6</v>
      </c>
      <c r="BL54" s="195">
        <f t="shared" si="29"/>
        <v>0.60702875399361023</v>
      </c>
      <c r="BM54" s="79">
        <v>0.9</v>
      </c>
      <c r="BN54" s="80">
        <f t="shared" si="38"/>
        <v>1.4729950900163666</v>
      </c>
      <c r="BO54" s="9" t="s">
        <v>121</v>
      </c>
      <c r="BP54" s="7">
        <v>26.9</v>
      </c>
      <c r="BQ54" s="48">
        <v>33</v>
      </c>
      <c r="BR54" s="81"/>
      <c r="BS54" s="80">
        <f t="shared" si="36"/>
        <v>32.200000000000003</v>
      </c>
      <c r="BT54" s="9">
        <v>94.8</v>
      </c>
      <c r="BU54" s="86">
        <v>59990</v>
      </c>
      <c r="BV54" s="80">
        <f>100-BT54</f>
        <v>5.2000000000000028</v>
      </c>
      <c r="BW54" s="561">
        <f t="shared" si="30"/>
        <v>31.400975609756095</v>
      </c>
      <c r="BX54" s="84">
        <v>15.7</v>
      </c>
      <c r="BY54" s="84">
        <f>BX54*AP54/(CB54+BZ54+BX54+BV54)</f>
        <v>5.360975609756097</v>
      </c>
      <c r="BZ54" s="84">
        <v>16.5</v>
      </c>
      <c r="CA54" s="84">
        <f>BZ54*AP54/100</f>
        <v>5.5439999999999996</v>
      </c>
      <c r="CB54" s="84">
        <v>61</v>
      </c>
      <c r="CC54" s="84">
        <f>CB54*AP54/100</f>
        <v>20.495999999999999</v>
      </c>
      <c r="CD54" s="87">
        <v>0.32</v>
      </c>
      <c r="CE54" s="7"/>
      <c r="CF54" s="7"/>
      <c r="CG54" s="7"/>
      <c r="CH54" s="7"/>
      <c r="CI54" s="7"/>
      <c r="CJ54" s="86">
        <v>39.700000000000003</v>
      </c>
      <c r="CK54" s="86">
        <v>53071</v>
      </c>
      <c r="CL54" s="45">
        <f t="shared" si="23"/>
        <v>0.95151515151515142</v>
      </c>
      <c r="CM54" s="7"/>
      <c r="CN54" s="7"/>
      <c r="CO54" s="618"/>
      <c r="CP54" s="13"/>
      <c r="CQ54" s="13"/>
      <c r="CR54" s="13"/>
      <c r="CS54" s="13"/>
      <c r="CT54" s="13"/>
      <c r="CU54" s="13"/>
      <c r="CV54" s="634"/>
      <c r="CW54" s="36"/>
      <c r="CX54" s="7"/>
      <c r="CY54" s="7"/>
      <c r="CZ54" s="7"/>
      <c r="DA54" s="9" t="s">
        <v>18</v>
      </c>
      <c r="DB54" s="111" t="s">
        <v>18</v>
      </c>
      <c r="DC54" s="35"/>
      <c r="DD54" s="122" t="s">
        <v>1534</v>
      </c>
      <c r="DE54" s="11"/>
      <c r="DF54" s="11"/>
      <c r="DG54" s="11"/>
      <c r="DH54" s="11"/>
      <c r="DI54" s="10" t="s">
        <v>294</v>
      </c>
      <c r="DJ54" s="123" t="s">
        <v>444</v>
      </c>
      <c r="DK54" s="9">
        <v>2</v>
      </c>
      <c r="DL54" s="7"/>
      <c r="DM54" s="7"/>
      <c r="DN54" s="7"/>
      <c r="DO54" s="7"/>
      <c r="DP54" s="7"/>
      <c r="DQ54" s="7"/>
      <c r="DR54" s="11" t="s">
        <v>38</v>
      </c>
      <c r="DS54" s="11" t="s">
        <v>38</v>
      </c>
      <c r="DT54" s="11">
        <v>174</v>
      </c>
      <c r="DU54" s="11">
        <v>5.7</v>
      </c>
      <c r="DV54" s="11">
        <v>94.3</v>
      </c>
      <c r="DW54" s="11" t="s">
        <v>38</v>
      </c>
      <c r="DX54" s="11" t="s">
        <v>38</v>
      </c>
      <c r="DY54" s="11" t="s">
        <v>38</v>
      </c>
      <c r="DZ54" s="11" t="s">
        <v>38</v>
      </c>
      <c r="EA54" s="11">
        <v>0</v>
      </c>
      <c r="EB54" s="7"/>
      <c r="EC54" s="116"/>
      <c r="ED54" s="125"/>
      <c r="EE54" s="125"/>
      <c r="EF54" s="7"/>
      <c r="EG54" s="7"/>
      <c r="EH54" s="7"/>
      <c r="EI54" s="7"/>
      <c r="EJ54" s="7"/>
      <c r="EK54" s="116"/>
      <c r="EL54" s="116"/>
      <c r="EM54" s="7"/>
      <c r="EN54" s="116"/>
      <c r="EO54" s="116"/>
      <c r="EP54" s="557"/>
      <c r="EQ54" s="114"/>
      <c r="ER54" s="492">
        <v>10386</v>
      </c>
      <c r="ES54" s="493">
        <v>71</v>
      </c>
      <c r="ET54" s="476">
        <v>99903</v>
      </c>
      <c r="EU54" s="476">
        <v>2</v>
      </c>
      <c r="EV54" s="494">
        <f t="shared" si="24"/>
        <v>2814.1690140845071</v>
      </c>
      <c r="EW54" s="495">
        <v>3453</v>
      </c>
      <c r="EX54" s="496">
        <f t="shared" si="25"/>
        <v>97.267605633802816</v>
      </c>
      <c r="EY54" s="489">
        <f>L54*EX54</f>
        <v>583.6056338028169</v>
      </c>
      <c r="EZ54" s="598"/>
      <c r="FA54" s="55"/>
      <c r="FB54" s="55"/>
      <c r="FC54" s="55"/>
      <c r="FD54" s="608"/>
      <c r="FE54" s="609"/>
      <c r="FF54" s="609"/>
      <c r="FG54" s="610"/>
      <c r="FH54" s="615"/>
      <c r="FI54" s="612"/>
      <c r="FJ54" s="616"/>
      <c r="FK54" s="514"/>
      <c r="FL54" s="114"/>
      <c r="FM54" s="157">
        <f t="shared" si="27"/>
        <v>3.4563526620822196</v>
      </c>
      <c r="FN54" s="145">
        <f t="shared" si="15"/>
        <v>9.7267605633802823E-2</v>
      </c>
      <c r="FO54" s="114"/>
      <c r="FP54" s="157">
        <v>3.4563526620822196</v>
      </c>
      <c r="FQ54" s="145">
        <v>9.7267605633802823E-2</v>
      </c>
      <c r="FR54" s="147">
        <f t="shared" si="39"/>
        <v>1.788879235447437</v>
      </c>
      <c r="FS54" s="114"/>
      <c r="FT54" s="114"/>
      <c r="FU54" s="114"/>
      <c r="FV54" s="114"/>
      <c r="FW54" s="114"/>
      <c r="FX54" s="55"/>
      <c r="FY54" s="152"/>
      <c r="FZ54" s="213"/>
      <c r="GA54" s="20"/>
      <c r="GB54" s="215"/>
      <c r="GC54" s="156"/>
      <c r="GD54" s="156"/>
      <c r="GE54" s="156"/>
      <c r="GF54" s="156"/>
      <c r="GG54" s="156"/>
      <c r="GH54" s="156"/>
      <c r="GI54" s="156"/>
      <c r="GJ54" s="156"/>
      <c r="GK54" s="156"/>
      <c r="GL54" s="156"/>
      <c r="GM54" s="156"/>
      <c r="GN54" s="156"/>
      <c r="GO54" s="156"/>
      <c r="GP54" s="156"/>
      <c r="GQ54" s="156"/>
      <c r="GR54" s="156"/>
      <c r="GS54" s="156"/>
      <c r="GT54" s="156"/>
      <c r="GU54" s="156"/>
      <c r="GV54" s="156"/>
      <c r="GW54" s="156"/>
      <c r="GX54" s="156"/>
      <c r="GY54" s="156"/>
      <c r="GZ54" s="156"/>
      <c r="HA54" s="156"/>
      <c r="HB54" s="156"/>
      <c r="HC54" s="156"/>
      <c r="HD54" s="156"/>
      <c r="HE54" s="156"/>
      <c r="HF54" s="156"/>
      <c r="HG54" s="156"/>
      <c r="HH54" s="156"/>
      <c r="HI54" s="156"/>
      <c r="HJ54" s="156"/>
      <c r="HK54" s="156"/>
      <c r="HL54" s="156"/>
      <c r="HM54" s="156"/>
      <c r="HN54" s="156"/>
      <c r="HO54" s="156"/>
      <c r="HP54" s="156"/>
      <c r="HQ54" s="156"/>
      <c r="HR54" s="156"/>
      <c r="HS54" s="156"/>
      <c r="HT54" s="156"/>
      <c r="HU54" s="156"/>
      <c r="HV54" s="156"/>
      <c r="HW54" s="156"/>
    </row>
    <row r="55" spans="1:231" ht="15.6" x14ac:dyDescent="0.3">
      <c r="A55" s="7">
        <v>89</v>
      </c>
      <c r="B55" s="7">
        <f>COUNTIFS($D$3:D55,D55,$F$3:F55,F55)</f>
        <v>1</v>
      </c>
      <c r="C55" s="14">
        <v>10403</v>
      </c>
      <c r="D55" s="328" t="s">
        <v>787</v>
      </c>
      <c r="E55" s="17" t="s">
        <v>788</v>
      </c>
      <c r="F55" s="17">
        <v>7110054853</v>
      </c>
      <c r="G55" s="11">
        <v>48</v>
      </c>
      <c r="H55" s="17" t="s">
        <v>789</v>
      </c>
      <c r="I55" s="470" t="s">
        <v>511</v>
      </c>
      <c r="J55" s="380" t="s">
        <v>35</v>
      </c>
      <c r="K55" s="11" t="s">
        <v>36</v>
      </c>
      <c r="L55" s="11">
        <v>29</v>
      </c>
      <c r="M55" s="17" t="s">
        <v>790</v>
      </c>
      <c r="N55" s="11" t="s">
        <v>38</v>
      </c>
      <c r="O55" s="11"/>
      <c r="P55" s="11" t="s">
        <v>551</v>
      </c>
      <c r="Q55" s="11"/>
      <c r="R55" s="11"/>
      <c r="S55" s="454" t="s">
        <v>122</v>
      </c>
      <c r="T55" s="454" t="s">
        <v>123</v>
      </c>
      <c r="U55" s="454" t="s">
        <v>124</v>
      </c>
      <c r="V55" s="602" t="s">
        <v>125</v>
      </c>
      <c r="W55" s="454" t="s">
        <v>126</v>
      </c>
      <c r="X55" s="454" t="s">
        <v>124</v>
      </c>
      <c r="Y55" s="476" t="s">
        <v>124</v>
      </c>
      <c r="Z55" s="469" t="s">
        <v>127</v>
      </c>
      <c r="AA55" s="11"/>
      <c r="AB55" s="303"/>
      <c r="AC55" s="361">
        <v>29873</v>
      </c>
      <c r="AD55" s="755">
        <v>2240</v>
      </c>
      <c r="AE55" s="11"/>
      <c r="AF55" s="11"/>
      <c r="AG55" s="504" t="s">
        <v>128</v>
      </c>
      <c r="AH55" s="59">
        <v>3000</v>
      </c>
      <c r="AI55" s="7"/>
      <c r="AJ55" s="7"/>
      <c r="AK55" s="189"/>
      <c r="AL55" s="7"/>
      <c r="AM55" s="7"/>
      <c r="AN55" s="7"/>
      <c r="AO55" s="411">
        <v>75</v>
      </c>
      <c r="AP55" s="39">
        <v>10.1</v>
      </c>
      <c r="AQ55" s="40">
        <v>14.1</v>
      </c>
      <c r="AR55" s="41">
        <f t="shared" si="18"/>
        <v>99.199999999999989</v>
      </c>
      <c r="AS55" s="42">
        <f t="shared" si="19"/>
        <v>7.4257425742574261</v>
      </c>
      <c r="AT55" s="43">
        <f t="shared" si="20"/>
        <v>104.70297029702971</v>
      </c>
      <c r="AU55" s="44">
        <f t="shared" si="21"/>
        <v>3.0991735537190084</v>
      </c>
      <c r="AV55" s="84">
        <v>69.75</v>
      </c>
      <c r="AW55" s="45">
        <f t="shared" si="22"/>
        <v>93</v>
      </c>
      <c r="AX55" s="46">
        <v>1.5</v>
      </c>
      <c r="AY55" s="84">
        <v>2</v>
      </c>
      <c r="AZ55" s="9" t="s">
        <v>121</v>
      </c>
      <c r="BA55" s="65">
        <v>3.2</v>
      </c>
      <c r="BB55" s="187">
        <v>0.26</v>
      </c>
      <c r="BC55" s="301"/>
      <c r="BD55" s="216"/>
      <c r="BI55" s="83">
        <v>0.17</v>
      </c>
      <c r="BJ55" s="7">
        <v>38.200000000000003</v>
      </c>
      <c r="BK55" s="7">
        <v>61.8</v>
      </c>
      <c r="BL55" s="195">
        <f t="shared" si="29"/>
        <v>0.61812297734627841</v>
      </c>
      <c r="BM55" s="79">
        <v>1.9</v>
      </c>
      <c r="BN55" s="80">
        <f t="shared" si="38"/>
        <v>2.5333333333333332</v>
      </c>
      <c r="BO55" s="9" t="s">
        <v>121</v>
      </c>
      <c r="BP55" s="7">
        <v>6.3</v>
      </c>
      <c r="BQ55" s="48">
        <v>5.4</v>
      </c>
      <c r="BR55" s="81"/>
      <c r="BS55" s="80">
        <f t="shared" si="36"/>
        <v>53.3</v>
      </c>
      <c r="BT55" s="9">
        <v>95.6</v>
      </c>
      <c r="BU55" s="86">
        <v>48044</v>
      </c>
      <c r="BV55" s="80">
        <f>100-BT55</f>
        <v>4.4000000000000057</v>
      </c>
      <c r="BW55" s="346">
        <f t="shared" si="30"/>
        <v>9.5731456016177958</v>
      </c>
      <c r="BX55" s="84">
        <v>25.5</v>
      </c>
      <c r="BY55" s="84">
        <f>BX55*AP55/(CB55+BZ55+BX55+BV55)</f>
        <v>2.6041456016177955</v>
      </c>
      <c r="BZ55" s="84">
        <v>27.8</v>
      </c>
      <c r="CA55" s="84">
        <f>BZ55*AP55/100</f>
        <v>2.8077999999999999</v>
      </c>
      <c r="CB55" s="84">
        <v>41.2</v>
      </c>
      <c r="CC55" s="84">
        <f>CB55*AP55/100</f>
        <v>4.1612</v>
      </c>
      <c r="CD55" s="87">
        <v>0.98</v>
      </c>
      <c r="CE55" s="7"/>
      <c r="CF55" s="7"/>
      <c r="CG55" s="7"/>
      <c r="CH55" s="7"/>
      <c r="CI55" s="7"/>
      <c r="CJ55" s="86">
        <v>46</v>
      </c>
      <c r="CK55" s="86">
        <v>57691</v>
      </c>
      <c r="CL55" s="45">
        <f t="shared" si="23"/>
        <v>0.91726618705035967</v>
      </c>
      <c r="CM55" s="7"/>
      <c r="CN55" s="7"/>
      <c r="CO55" s="618"/>
      <c r="CP55" s="13"/>
      <c r="CQ55" s="13"/>
      <c r="CR55" s="13"/>
      <c r="CS55" s="13"/>
      <c r="CT55" s="13"/>
      <c r="CU55" s="13"/>
      <c r="CV55" s="634"/>
      <c r="CW55" s="36"/>
      <c r="CX55" s="7"/>
      <c r="CY55" s="7"/>
      <c r="CZ55" s="121">
        <v>3</v>
      </c>
      <c r="DA55" s="49" t="s">
        <v>295</v>
      </c>
      <c r="DB55" s="111" t="s">
        <v>295</v>
      </c>
      <c r="DC55" s="35"/>
      <c r="DD55" s="112" t="s">
        <v>460</v>
      </c>
      <c r="DE55" s="11"/>
      <c r="DF55" s="11"/>
      <c r="DG55" s="11"/>
      <c r="DH55" s="11"/>
      <c r="DI55" s="10" t="s">
        <v>297</v>
      </c>
      <c r="DJ55" s="123" t="s">
        <v>128</v>
      </c>
      <c r="DK55" s="9">
        <v>2</v>
      </c>
      <c r="DL55" s="7"/>
      <c r="DM55" s="49" t="s">
        <v>511</v>
      </c>
      <c r="DN55" s="7"/>
      <c r="DO55" s="7"/>
      <c r="DP55" s="7"/>
      <c r="DQ55" s="7"/>
      <c r="DR55" s="11" t="s">
        <v>38</v>
      </c>
      <c r="DS55" s="11" t="s">
        <v>38</v>
      </c>
      <c r="DT55" s="11">
        <v>437</v>
      </c>
      <c r="DU55" s="11">
        <v>21.1</v>
      </c>
      <c r="DV55" s="11">
        <v>78.900000000000006</v>
      </c>
      <c r="DW55" s="11" t="s">
        <v>38</v>
      </c>
      <c r="DX55" s="11" t="s">
        <v>38</v>
      </c>
      <c r="DY55" s="11" t="s">
        <v>38</v>
      </c>
      <c r="DZ55" s="11" t="s">
        <v>38</v>
      </c>
      <c r="EA55" s="11">
        <v>0</v>
      </c>
      <c r="EB55" s="7"/>
      <c r="EC55" s="116">
        <v>1</v>
      </c>
      <c r="ED55" s="125"/>
      <c r="EE55" s="125"/>
      <c r="EF55" s="7">
        <v>40</v>
      </c>
      <c r="EG55" s="7">
        <v>3</v>
      </c>
      <c r="EH55" s="7">
        <v>1</v>
      </c>
      <c r="EI55" s="7" t="s">
        <v>299</v>
      </c>
      <c r="EJ55" s="7" t="s">
        <v>299</v>
      </c>
      <c r="EK55" s="115" t="s">
        <v>299</v>
      </c>
      <c r="EL55" s="116">
        <v>2</v>
      </c>
      <c r="EM55" s="7"/>
      <c r="EN55" s="116">
        <v>2</v>
      </c>
      <c r="EO55" s="116">
        <v>2</v>
      </c>
      <c r="EP55" s="114"/>
      <c r="EQ55" s="114"/>
      <c r="ER55" s="492">
        <v>10403</v>
      </c>
      <c r="ES55" s="493">
        <v>59</v>
      </c>
      <c r="ET55" s="476">
        <v>22775</v>
      </c>
      <c r="EU55" s="476">
        <v>2</v>
      </c>
      <c r="EV55" s="494">
        <f t="shared" si="24"/>
        <v>772.03389830508479</v>
      </c>
      <c r="EW55" s="495">
        <v>7946</v>
      </c>
      <c r="EX55" s="496">
        <f t="shared" si="25"/>
        <v>269.35593220338984</v>
      </c>
      <c r="EY55" s="489">
        <f>L55*EX55</f>
        <v>7811.3220338983056</v>
      </c>
      <c r="EZ55" s="598"/>
      <c r="FA55" s="55"/>
      <c r="FB55" s="55"/>
      <c r="FC55" s="55"/>
      <c r="FD55" s="608"/>
      <c r="FE55" s="609"/>
      <c r="FF55" s="609"/>
      <c r="FG55" s="610"/>
      <c r="FH55" s="615"/>
      <c r="FI55" s="612"/>
      <c r="FJ55" s="616"/>
      <c r="FK55" s="514"/>
      <c r="FL55" s="114"/>
      <c r="FM55" s="157">
        <f t="shared" si="27"/>
        <v>34.889132821075741</v>
      </c>
      <c r="FN55" s="145">
        <f t="shared" si="15"/>
        <v>0.26935593220338983</v>
      </c>
      <c r="FO55" s="114"/>
      <c r="FP55" s="157">
        <v>34.889132821075741</v>
      </c>
      <c r="FQ55" s="145">
        <v>0.26935593220338983</v>
      </c>
      <c r="FR55" s="147">
        <f t="shared" si="39"/>
        <v>1.6223886232066449</v>
      </c>
      <c r="FS55" s="148" t="s">
        <v>423</v>
      </c>
      <c r="FT55" s="112" t="s">
        <v>813</v>
      </c>
      <c r="FU55" s="49" t="s">
        <v>423</v>
      </c>
      <c r="FV55" s="112" t="s">
        <v>814</v>
      </c>
      <c r="FW55" s="112" t="s">
        <v>815</v>
      </c>
      <c r="FX55" s="158">
        <v>10403</v>
      </c>
      <c r="FY55" s="159" t="s">
        <v>426</v>
      </c>
      <c r="FZ55" s="160">
        <v>0.49520074030000005</v>
      </c>
      <c r="GA55" s="161">
        <v>0.62003254027336174</v>
      </c>
      <c r="GB55" s="162">
        <v>0.39179763200000023</v>
      </c>
      <c r="GC55" s="163">
        <v>7.98</v>
      </c>
      <c r="GD55" s="163">
        <v>0.64</v>
      </c>
      <c r="GE55" s="163">
        <v>4600000</v>
      </c>
      <c r="GF55" s="167">
        <v>14</v>
      </c>
      <c r="GG55" s="167">
        <v>13</v>
      </c>
      <c r="GH55" s="163">
        <v>3870000</v>
      </c>
      <c r="GI55" s="164">
        <v>7811.3220338983056</v>
      </c>
      <c r="GJ55" s="165">
        <f>GF55*GI55/100</f>
        <v>1093.5850847457627</v>
      </c>
      <c r="GK55" s="163">
        <v>1.68</v>
      </c>
      <c r="GL55" s="163">
        <v>2530000</v>
      </c>
      <c r="GM55" s="311">
        <f>GG55-GK55</f>
        <v>11.32</v>
      </c>
      <c r="GN55" s="163">
        <f>GH55-GL55</f>
        <v>1340000</v>
      </c>
      <c r="GO55" s="165">
        <f>GJ55*GG55/100</f>
        <v>142.16606101694916</v>
      </c>
      <c r="GP55" s="165">
        <f>GK55*GJ55/100</f>
        <v>18.372229423728815</v>
      </c>
      <c r="GQ55" s="165">
        <f>GO55-GP55</f>
        <v>123.79383159322035</v>
      </c>
      <c r="GR55" s="166">
        <v>30</v>
      </c>
      <c r="GS55" s="165">
        <f>GO55/GR55</f>
        <v>4.7388687005649723</v>
      </c>
      <c r="GT55" s="165">
        <f>GP55/GR55</f>
        <v>0.6124076474576271</v>
      </c>
      <c r="GU55" s="165">
        <f>GJ55/GR55</f>
        <v>36.452836158192092</v>
      </c>
      <c r="GV55" s="167">
        <v>12.4</v>
      </c>
      <c r="GW55" s="167">
        <v>44.6</v>
      </c>
      <c r="GX55" s="163">
        <v>1874</v>
      </c>
      <c r="GY55" s="163">
        <v>0.45</v>
      </c>
      <c r="GZ55" s="163">
        <v>5090</v>
      </c>
      <c r="HA55" s="163">
        <v>64</v>
      </c>
      <c r="HB55" s="163">
        <v>6018</v>
      </c>
      <c r="HC55" s="163">
        <v>0.52</v>
      </c>
      <c r="HD55" s="163">
        <v>8648</v>
      </c>
      <c r="HE55" s="163">
        <v>97.1</v>
      </c>
      <c r="HF55" s="163">
        <v>4492</v>
      </c>
      <c r="HG55" s="163">
        <v>97.5</v>
      </c>
      <c r="HH55" s="163">
        <v>11656</v>
      </c>
      <c r="HI55" s="167">
        <v>68.900000000000006</v>
      </c>
      <c r="HJ55" s="163">
        <v>12</v>
      </c>
      <c r="HK55" s="163">
        <v>74.8</v>
      </c>
      <c r="HL55" s="163">
        <v>3965</v>
      </c>
      <c r="HM55" s="163">
        <v>91.9</v>
      </c>
      <c r="HN55" s="163">
        <v>1460</v>
      </c>
      <c r="HO55" s="163">
        <v>14.5</v>
      </c>
      <c r="HP55" s="163">
        <v>2327</v>
      </c>
      <c r="HQ55" s="163">
        <v>59.7</v>
      </c>
      <c r="HR55" s="163">
        <v>5280</v>
      </c>
      <c r="HS55" s="163">
        <v>1.44</v>
      </c>
      <c r="HT55" s="163">
        <v>2915</v>
      </c>
      <c r="HU55" s="163">
        <v>8.6999999999999993</v>
      </c>
      <c r="HV55" s="163">
        <v>3136</v>
      </c>
      <c r="HW55" s="163">
        <v>16.600000000000001</v>
      </c>
    </row>
    <row r="56" spans="1:231" ht="15.6" x14ac:dyDescent="0.3">
      <c r="A56" s="550">
        <v>106</v>
      </c>
      <c r="B56" s="7">
        <f>COUNTIFS($D$3:D56,D56,$F$3:F56,F56)</f>
        <v>2</v>
      </c>
      <c r="C56" s="14">
        <v>10461</v>
      </c>
      <c r="D56" s="328" t="s">
        <v>556</v>
      </c>
      <c r="E56" s="17" t="s">
        <v>557</v>
      </c>
      <c r="F56" s="17">
        <v>7903264501</v>
      </c>
      <c r="G56" s="11">
        <v>40</v>
      </c>
      <c r="H56" s="17" t="s">
        <v>596</v>
      </c>
      <c r="I56" s="470" t="s">
        <v>432</v>
      </c>
      <c r="J56" s="380" t="s">
        <v>35</v>
      </c>
      <c r="K56" s="11" t="s">
        <v>36</v>
      </c>
      <c r="L56" s="11">
        <v>7</v>
      </c>
      <c r="M56" s="17">
        <v>5</v>
      </c>
      <c r="N56" s="11" t="s">
        <v>38</v>
      </c>
      <c r="O56" s="11"/>
      <c r="P56" s="11" t="s">
        <v>551</v>
      </c>
      <c r="Q56" s="11"/>
      <c r="R56" s="11"/>
      <c r="S56" s="454" t="s">
        <v>122</v>
      </c>
      <c r="T56" s="454" t="s">
        <v>123</v>
      </c>
      <c r="U56" s="454" t="s">
        <v>124</v>
      </c>
      <c r="V56" s="602" t="s">
        <v>125</v>
      </c>
      <c r="W56" s="454" t="s">
        <v>126</v>
      </c>
      <c r="X56" s="454" t="s">
        <v>124</v>
      </c>
      <c r="Y56" s="476" t="s">
        <v>124</v>
      </c>
      <c r="Z56" s="455"/>
      <c r="AA56" s="11"/>
      <c r="AB56" s="303"/>
      <c r="AC56" s="361">
        <v>26819</v>
      </c>
      <c r="AD56" s="755">
        <v>2011</v>
      </c>
      <c r="AE56" s="11"/>
      <c r="AF56" s="11"/>
      <c r="AG56" s="504" t="s">
        <v>128</v>
      </c>
      <c r="AH56" s="558">
        <v>3000</v>
      </c>
      <c r="AI56" s="550"/>
      <c r="AJ56" s="550"/>
      <c r="AK56" s="579"/>
      <c r="AL56" s="550"/>
      <c r="AM56" s="550"/>
      <c r="AN56" s="550"/>
      <c r="AO56" s="934">
        <v>82.9</v>
      </c>
      <c r="AP56" s="936">
        <v>12.5</v>
      </c>
      <c r="AQ56" s="559">
        <v>4.0999999999999996</v>
      </c>
      <c r="AR56" s="41">
        <f t="shared" si="18"/>
        <v>99.5</v>
      </c>
      <c r="AS56" s="42">
        <f t="shared" si="19"/>
        <v>6.6320000000000006</v>
      </c>
      <c r="AT56" s="43">
        <f t="shared" si="20"/>
        <v>27.191199999999998</v>
      </c>
      <c r="AU56" s="44">
        <f t="shared" si="21"/>
        <v>4.9939759036144578</v>
      </c>
      <c r="AV56" s="564">
        <v>77.760199999999998</v>
      </c>
      <c r="AW56" s="45">
        <f t="shared" si="22"/>
        <v>93.8</v>
      </c>
      <c r="AX56" s="582">
        <v>0.99480000000000002</v>
      </c>
      <c r="AY56" s="564">
        <v>1.2</v>
      </c>
      <c r="AZ56" s="565" t="s">
        <v>121</v>
      </c>
      <c r="BA56" s="65">
        <v>1.3</v>
      </c>
      <c r="BB56" s="187">
        <v>7.0000000000000007E-2</v>
      </c>
      <c r="BC56" s="937"/>
      <c r="BD56" s="593"/>
      <c r="BE56" s="554"/>
      <c r="BF56" s="554"/>
      <c r="BG56" s="554"/>
      <c r="BH56" s="554"/>
      <c r="BI56" s="83">
        <v>0.3</v>
      </c>
      <c r="BJ56" s="550">
        <v>51.4</v>
      </c>
      <c r="BK56" s="550">
        <v>48.6</v>
      </c>
      <c r="BL56" s="938">
        <f t="shared" si="29"/>
        <v>1.0576131687242798</v>
      </c>
      <c r="BM56" s="583">
        <v>2</v>
      </c>
      <c r="BN56" s="80">
        <f t="shared" si="38"/>
        <v>2.4125452352231602</v>
      </c>
      <c r="BO56" s="565" t="s">
        <v>121</v>
      </c>
      <c r="BP56" s="550">
        <v>6</v>
      </c>
      <c r="BQ56" s="48">
        <v>10.5</v>
      </c>
      <c r="BR56" s="939"/>
      <c r="BS56" s="561">
        <f t="shared" si="36"/>
        <v>41.6</v>
      </c>
      <c r="BT56" s="565">
        <v>90.4</v>
      </c>
      <c r="BU56" s="940">
        <v>46320</v>
      </c>
      <c r="BV56" s="561">
        <f>100-BT56</f>
        <v>9.5999999999999943</v>
      </c>
      <c r="BW56" s="561">
        <f t="shared" si="30"/>
        <v>11.174544072948329</v>
      </c>
      <c r="BX56" s="564">
        <v>22.5</v>
      </c>
      <c r="BY56" s="564">
        <f>BX56*AP56/(CB56+BZ56+BX56+BV56)</f>
        <v>2.8495440729483286</v>
      </c>
      <c r="BZ56" s="564">
        <v>19.100000000000001</v>
      </c>
      <c r="CA56" s="564">
        <f>BZ56*AP56/100</f>
        <v>2.3875000000000002</v>
      </c>
      <c r="CB56" s="564">
        <v>47.5</v>
      </c>
      <c r="CC56" s="564">
        <f>CB56*AP56/100</f>
        <v>5.9375</v>
      </c>
      <c r="CD56" s="941">
        <v>0.46</v>
      </c>
      <c r="CE56" s="550"/>
      <c r="CF56" s="550"/>
      <c r="CG56" s="550"/>
      <c r="CH56" s="550"/>
      <c r="CI56" s="550"/>
      <c r="CJ56" s="940">
        <v>44.7</v>
      </c>
      <c r="CK56" s="940">
        <v>49581</v>
      </c>
      <c r="CL56" s="45">
        <f t="shared" si="23"/>
        <v>1.1780104712041883</v>
      </c>
      <c r="CM56" s="550"/>
      <c r="CN56" s="550"/>
      <c r="CO56" s="618"/>
      <c r="CP56" s="551"/>
      <c r="CQ56" s="551"/>
      <c r="CR56" s="551"/>
      <c r="CS56" s="551"/>
      <c r="CT56" s="551"/>
      <c r="CU56" s="551"/>
      <c r="CV56" s="942"/>
      <c r="CW56" s="36"/>
      <c r="CX56" s="550"/>
      <c r="CY56" s="550"/>
      <c r="CZ56" s="550"/>
      <c r="DA56" s="569" t="s">
        <v>295</v>
      </c>
      <c r="DB56" s="943" t="s">
        <v>295</v>
      </c>
      <c r="DC56" s="552"/>
      <c r="DD56" s="944" t="s">
        <v>507</v>
      </c>
      <c r="DE56" s="11"/>
      <c r="DF56" s="11"/>
      <c r="DG56" s="11"/>
      <c r="DH56" s="11"/>
      <c r="DI56" s="10" t="s">
        <v>297</v>
      </c>
      <c r="DJ56" s="930" t="s">
        <v>128</v>
      </c>
      <c r="DK56" s="565">
        <v>2</v>
      </c>
      <c r="DL56" s="550"/>
      <c r="DM56" s="7"/>
      <c r="DN56" s="550"/>
      <c r="DO56" s="550"/>
      <c r="DP56" s="550"/>
      <c r="DQ56" s="550"/>
      <c r="DR56" s="11" t="s">
        <v>38</v>
      </c>
      <c r="DS56" s="11" t="s">
        <v>38</v>
      </c>
      <c r="DT56" s="11">
        <v>1348</v>
      </c>
      <c r="DU56" s="11">
        <v>5.7</v>
      </c>
      <c r="DV56" s="11">
        <v>94.3</v>
      </c>
      <c r="DW56" s="11" t="s">
        <v>450</v>
      </c>
      <c r="DX56" s="11">
        <v>473.6</v>
      </c>
      <c r="DY56" s="11" t="s">
        <v>38</v>
      </c>
      <c r="DZ56" s="11">
        <v>3.08</v>
      </c>
      <c r="EA56" s="11">
        <v>0</v>
      </c>
      <c r="EB56" s="550"/>
      <c r="EC56" s="557"/>
      <c r="ED56" s="557"/>
      <c r="EE56" s="557"/>
      <c r="EF56" s="557"/>
      <c r="EG56" s="557"/>
      <c r="EH56" s="557"/>
      <c r="EI56" s="557"/>
      <c r="EJ56" s="557"/>
      <c r="EK56" s="114"/>
      <c r="EL56" s="557"/>
      <c r="EM56" s="557"/>
      <c r="EN56" s="557"/>
      <c r="EO56" s="557"/>
      <c r="EP56" s="557"/>
      <c r="EQ56" s="557"/>
      <c r="ER56" s="492">
        <v>10461</v>
      </c>
      <c r="ES56" s="493">
        <v>61</v>
      </c>
      <c r="ET56" s="476">
        <v>68482</v>
      </c>
      <c r="EU56" s="476">
        <v>2</v>
      </c>
      <c r="EV56" s="494">
        <f t="shared" si="24"/>
        <v>2245.311475409836</v>
      </c>
      <c r="EW56" s="495">
        <v>34263</v>
      </c>
      <c r="EX56" s="496">
        <f t="shared" si="25"/>
        <v>1123.377049180328</v>
      </c>
      <c r="EY56" s="489">
        <f>L56*EX56</f>
        <v>7863.6393442622957</v>
      </c>
      <c r="EZ56" s="598"/>
      <c r="FA56" s="55"/>
      <c r="FB56" s="55"/>
      <c r="FC56" s="55"/>
      <c r="FD56" s="608"/>
      <c r="FE56" s="609"/>
      <c r="FF56" s="609"/>
      <c r="FG56" s="610"/>
      <c r="FH56" s="615"/>
      <c r="FI56" s="612"/>
      <c r="FJ56" s="616"/>
      <c r="FK56" s="514"/>
      <c r="FL56" s="114"/>
      <c r="FM56" s="157">
        <f t="shared" si="27"/>
        <v>50.032125229987443</v>
      </c>
      <c r="FN56" s="595">
        <f t="shared" si="15"/>
        <v>1.1233770491803279</v>
      </c>
      <c r="FO56" s="557"/>
      <c r="FP56" s="594">
        <v>50.032125229987443</v>
      </c>
      <c r="FQ56" s="595">
        <v>1.1233770491803279</v>
      </c>
      <c r="FR56" s="986">
        <f t="shared" si="39"/>
        <v>1.1999533023961706</v>
      </c>
      <c r="FS56" s="557"/>
      <c r="FT56" s="557"/>
      <c r="FU56" s="557"/>
      <c r="FV56" s="557"/>
      <c r="FW56" s="557"/>
      <c r="FX56" s="55"/>
      <c r="FY56" s="152"/>
      <c r="FZ56" s="213"/>
      <c r="GA56" s="502">
        <v>0.6</v>
      </c>
      <c r="GB56" s="215"/>
      <c r="GC56" s="156"/>
      <c r="GD56" s="156"/>
      <c r="GE56" s="156"/>
      <c r="GF56" s="156"/>
      <c r="GG56" s="156"/>
      <c r="GH56" s="156"/>
      <c r="GI56" s="156"/>
      <c r="GJ56" s="156"/>
      <c r="GK56" s="156"/>
      <c r="GL56" s="156"/>
      <c r="GM56" s="156"/>
      <c r="GN56" s="156"/>
      <c r="GO56" s="156"/>
      <c r="GP56" s="156"/>
      <c r="GQ56" s="156"/>
      <c r="GR56" s="156"/>
      <c r="GS56" s="156"/>
      <c r="GT56" s="156"/>
      <c r="GU56" s="156"/>
      <c r="GV56" s="156"/>
      <c r="GW56" s="156"/>
      <c r="GX56" s="156"/>
      <c r="GY56" s="156"/>
      <c r="GZ56" s="156"/>
      <c r="HA56" s="156"/>
      <c r="HB56" s="156"/>
      <c r="HC56" s="156"/>
      <c r="HD56" s="156"/>
      <c r="HE56" s="156"/>
      <c r="HF56" s="156"/>
      <c r="HG56" s="156"/>
      <c r="HH56" s="156"/>
      <c r="HI56" s="156"/>
      <c r="HJ56" s="156"/>
      <c r="HK56" s="156"/>
      <c r="HL56" s="156"/>
      <c r="HM56" s="156"/>
      <c r="HN56" s="156"/>
      <c r="HO56" s="156"/>
      <c r="HP56" s="156"/>
      <c r="HQ56" s="156"/>
      <c r="HR56" s="156"/>
      <c r="HS56" s="156"/>
      <c r="HT56" s="156"/>
      <c r="HU56" s="156"/>
      <c r="HV56" s="156"/>
      <c r="HW56" s="156"/>
    </row>
    <row r="57" spans="1:231" x14ac:dyDescent="0.3">
      <c r="A57" s="7">
        <v>115</v>
      </c>
      <c r="B57" s="7">
        <f>COUNTIFS($D$3:D57,D57,$F$3:F57,F57)</f>
        <v>1</v>
      </c>
      <c r="C57" s="14">
        <v>10490</v>
      </c>
      <c r="D57" s="328" t="s">
        <v>675</v>
      </c>
      <c r="E57" s="17" t="s">
        <v>676</v>
      </c>
      <c r="F57" s="17">
        <v>5503252018</v>
      </c>
      <c r="G57" s="11">
        <f>LEFT(H57,4)-CONCATENATE(19,LEFT(F57,2))</f>
        <v>64</v>
      </c>
      <c r="H57" s="17" t="s">
        <v>677</v>
      </c>
      <c r="I57" s="469" t="s">
        <v>511</v>
      </c>
      <c r="J57" s="380" t="s">
        <v>35</v>
      </c>
      <c r="K57" s="17" t="s">
        <v>36</v>
      </c>
      <c r="L57" s="11">
        <v>7</v>
      </c>
      <c r="M57" s="17">
        <v>1</v>
      </c>
      <c r="N57" s="17" t="s">
        <v>38</v>
      </c>
      <c r="O57" s="11"/>
      <c r="P57" s="11" t="s">
        <v>678</v>
      </c>
      <c r="Q57" s="11"/>
      <c r="R57" s="20"/>
      <c r="S57" s="454" t="s">
        <v>124</v>
      </c>
      <c r="T57" s="454" t="s">
        <v>124</v>
      </c>
      <c r="U57" s="454" t="s">
        <v>124</v>
      </c>
      <c r="V57" s="474" t="s">
        <v>573</v>
      </c>
      <c r="W57" s="454" t="s">
        <v>124</v>
      </c>
      <c r="X57" s="476" t="s">
        <v>124</v>
      </c>
      <c r="Y57" s="476" t="s">
        <v>124</v>
      </c>
      <c r="Z57" s="552"/>
      <c r="AA57" s="550"/>
      <c r="AB57" s="220"/>
      <c r="AC57" s="558" t="s">
        <v>124</v>
      </c>
      <c r="AD57" s="928" t="s">
        <v>124</v>
      </c>
      <c r="AE57" s="550"/>
      <c r="AF57" s="550"/>
      <c r="AG57" s="930" t="s">
        <v>128</v>
      </c>
      <c r="AH57" s="59">
        <v>100</v>
      </c>
      <c r="AI57" s="7"/>
      <c r="AJ57" s="7"/>
      <c r="AK57" s="189"/>
      <c r="AL57" s="7"/>
      <c r="AM57" s="7"/>
      <c r="AN57" s="7"/>
      <c r="AO57" s="411">
        <v>78.7</v>
      </c>
      <c r="AP57" s="39">
        <v>18.2</v>
      </c>
      <c r="AQ57" s="40">
        <v>2.1</v>
      </c>
      <c r="AR57" s="41">
        <f t="shared" si="18"/>
        <v>99</v>
      </c>
      <c r="AS57" s="42">
        <f t="shared" si="19"/>
        <v>4.3241758241758248</v>
      </c>
      <c r="AT57" s="43">
        <f t="shared" si="20"/>
        <v>9.0807692307692331</v>
      </c>
      <c r="AU57" s="44">
        <f t="shared" si="21"/>
        <v>3.8768472906403941</v>
      </c>
      <c r="AV57" s="84">
        <v>72.797499999999999</v>
      </c>
      <c r="AW57" s="45">
        <f t="shared" si="22"/>
        <v>92.5</v>
      </c>
      <c r="AX57" s="46">
        <v>1.9675</v>
      </c>
      <c r="AY57" s="84">
        <v>2.5</v>
      </c>
      <c r="AZ57" s="9" t="s">
        <v>121</v>
      </c>
      <c r="BA57" s="65">
        <v>7.8</v>
      </c>
      <c r="BB57" s="187" t="s">
        <v>121</v>
      </c>
      <c r="BC57" s="301"/>
      <c r="BD57" s="216"/>
      <c r="BI57" s="345"/>
      <c r="BJ57" s="7">
        <v>36.200000000000003</v>
      </c>
      <c r="BK57" s="7">
        <v>63.8</v>
      </c>
      <c r="BL57" s="195">
        <f t="shared" si="29"/>
        <v>0.56739811912225713</v>
      </c>
      <c r="BM57" s="82" t="s">
        <v>121</v>
      </c>
      <c r="BN57" s="7" t="s">
        <v>121</v>
      </c>
      <c r="BO57" s="9" t="s">
        <v>121</v>
      </c>
      <c r="BP57" s="7">
        <v>0.9</v>
      </c>
      <c r="BQ57" s="48">
        <v>0.7</v>
      </c>
      <c r="BR57" s="81"/>
      <c r="BS57" s="80">
        <f t="shared" si="36"/>
        <v>56.5</v>
      </c>
      <c r="BT57" s="304" t="s">
        <v>121</v>
      </c>
      <c r="BU57" s="343" t="s">
        <v>121</v>
      </c>
      <c r="BV57" s="304" t="s">
        <v>121</v>
      </c>
      <c r="BW57" s="561">
        <f t="shared" si="30"/>
        <v>18.199999999999996</v>
      </c>
      <c r="BX57" s="49">
        <v>17.899999999999999</v>
      </c>
      <c r="BY57" s="84">
        <f>BX57*AP57/(CB57+BZ57+BX57)</f>
        <v>3.2319444444444438</v>
      </c>
      <c r="BZ57" s="49">
        <v>38.6</v>
      </c>
      <c r="CA57" s="84">
        <f>BZ57*AP57/(CB57+BZ57+BX57)</f>
        <v>6.9694444444444432</v>
      </c>
      <c r="CB57" s="49">
        <v>44.3</v>
      </c>
      <c r="CC57" s="84">
        <f>CB57*AP57/(CB57+BZ57+BX57)</f>
        <v>7.9986111111111091</v>
      </c>
      <c r="CD57" s="304" t="s">
        <v>121</v>
      </c>
      <c r="CE57" s="7"/>
      <c r="CF57" s="7"/>
      <c r="CG57" s="7"/>
      <c r="CH57" s="7"/>
      <c r="CI57" s="7"/>
      <c r="CJ57" s="7"/>
      <c r="CK57" s="7"/>
      <c r="CL57" s="45">
        <f t="shared" si="23"/>
        <v>0.46373056994818646</v>
      </c>
      <c r="CM57" s="7"/>
      <c r="CN57" s="7"/>
      <c r="CO57" s="618"/>
      <c r="CP57" s="13"/>
      <c r="CQ57" s="13"/>
      <c r="CR57" s="13"/>
      <c r="CS57" s="13"/>
      <c r="CT57" s="13"/>
      <c r="CU57" s="13"/>
      <c r="CV57" s="634"/>
      <c r="CW57" s="36"/>
      <c r="CX57" s="7"/>
      <c r="CY57" s="7"/>
      <c r="CZ57" s="121">
        <v>3</v>
      </c>
      <c r="DA57" s="49" t="s">
        <v>295</v>
      </c>
      <c r="DB57" s="111" t="s">
        <v>295</v>
      </c>
      <c r="DC57" s="35"/>
      <c r="DD57" s="122" t="s">
        <v>296</v>
      </c>
      <c r="DE57" s="11"/>
      <c r="DF57" s="11"/>
      <c r="DG57" s="11"/>
      <c r="DH57" s="11"/>
      <c r="DI57" s="10" t="s">
        <v>297</v>
      </c>
      <c r="DJ57" s="123" t="s">
        <v>128</v>
      </c>
      <c r="DK57" s="9">
        <v>2</v>
      </c>
      <c r="DL57" s="7"/>
      <c r="DM57" s="7"/>
      <c r="DN57" s="7"/>
      <c r="DO57" s="7"/>
      <c r="DP57" s="7"/>
      <c r="DQ57" s="7"/>
      <c r="DR57" s="11" t="s">
        <v>38</v>
      </c>
      <c r="DS57" s="11" t="s">
        <v>38</v>
      </c>
      <c r="DT57" s="11">
        <v>144</v>
      </c>
      <c r="DU57" s="11">
        <v>20.8</v>
      </c>
      <c r="DV57" s="11">
        <v>79.2</v>
      </c>
      <c r="DW57" s="11" t="s">
        <v>38</v>
      </c>
      <c r="DX57" s="11" t="s">
        <v>38</v>
      </c>
      <c r="DY57" s="11" t="s">
        <v>38</v>
      </c>
      <c r="DZ57" s="11" t="s">
        <v>38</v>
      </c>
      <c r="EA57" s="11">
        <v>0</v>
      </c>
      <c r="EB57" s="7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14"/>
      <c r="ER57" s="492">
        <v>10490</v>
      </c>
      <c r="ES57" s="953">
        <v>52</v>
      </c>
      <c r="ET57" s="920">
        <v>3580</v>
      </c>
      <c r="EU57" s="920">
        <v>2</v>
      </c>
      <c r="EV57" s="956">
        <v>137.69230769230768</v>
      </c>
      <c r="EW57" s="920">
        <v>905</v>
      </c>
      <c r="EX57" s="507">
        <v>34.807692307692307</v>
      </c>
      <c r="EY57" s="959">
        <v>243.65384615384613</v>
      </c>
      <c r="EZ57" s="557"/>
      <c r="FA57" s="557"/>
      <c r="FB57" s="557"/>
      <c r="FC57" s="557"/>
      <c r="FD57" s="592"/>
      <c r="FE57" s="592"/>
      <c r="FF57" s="592"/>
      <c r="FG57" s="716"/>
      <c r="FH57" s="975"/>
      <c r="FI57" s="612"/>
      <c r="FJ57" s="732"/>
      <c r="FK57" s="553"/>
      <c r="FL57" s="114"/>
      <c r="FM57" s="157">
        <f t="shared" si="27"/>
        <v>25.279329608938546</v>
      </c>
      <c r="FN57" s="145">
        <f t="shared" si="15"/>
        <v>3.4807692307692303E-2</v>
      </c>
      <c r="FO57" s="114"/>
      <c r="FP57" s="157">
        <v>25.279329608938546</v>
      </c>
      <c r="FQ57" s="145">
        <v>3.4807692307692303E-2</v>
      </c>
      <c r="FR57" s="147">
        <f t="shared" si="39"/>
        <v>4.1370165745856351</v>
      </c>
      <c r="FS57" s="114"/>
      <c r="FT57" s="114"/>
      <c r="FU57" s="114"/>
      <c r="FV57" s="114"/>
      <c r="FW57" s="114"/>
      <c r="FX57" s="220"/>
      <c r="FY57" s="740"/>
      <c r="FZ57" s="669"/>
      <c r="GA57" s="11"/>
      <c r="GB57" s="452"/>
      <c r="GC57" s="178"/>
      <c r="GD57" s="178"/>
      <c r="GE57" s="178"/>
      <c r="GF57" s="178"/>
      <c r="GG57" s="178"/>
      <c r="GH57" s="178"/>
      <c r="GI57" s="178"/>
      <c r="GJ57" s="178"/>
      <c r="GK57" s="178"/>
      <c r="GL57" s="178"/>
      <c r="GM57" s="178"/>
      <c r="GN57" s="178"/>
      <c r="GO57" s="178"/>
      <c r="GP57" s="178"/>
      <c r="GQ57" s="178"/>
      <c r="GR57" s="178"/>
      <c r="GS57" s="178"/>
      <c r="GT57" s="178"/>
      <c r="GU57" s="178"/>
      <c r="GV57" s="178"/>
      <c r="GW57" s="178"/>
      <c r="GX57" s="178"/>
      <c r="GY57" s="178"/>
      <c r="GZ57" s="178"/>
      <c r="HA57" s="178"/>
      <c r="HB57" s="178"/>
      <c r="HC57" s="178"/>
      <c r="HD57" s="178"/>
      <c r="HE57" s="178"/>
      <c r="HF57" s="178"/>
      <c r="HG57" s="178"/>
      <c r="HH57" s="178"/>
      <c r="HI57" s="178"/>
      <c r="HJ57" s="178"/>
      <c r="HK57" s="178"/>
      <c r="HL57" s="178"/>
      <c r="HM57" s="178"/>
      <c r="HN57" s="178"/>
      <c r="HO57" s="178"/>
      <c r="HP57" s="178"/>
      <c r="HQ57" s="178"/>
      <c r="HR57" s="178"/>
      <c r="HS57" s="178"/>
      <c r="HT57" s="178"/>
      <c r="HU57" s="178"/>
      <c r="HV57" s="178"/>
      <c r="HW57" s="178"/>
    </row>
    <row r="58" spans="1:231" x14ac:dyDescent="0.3">
      <c r="A58" s="7">
        <v>128</v>
      </c>
      <c r="B58" s="7">
        <f>COUNTIFS($D$3:D58,D58,$F$3:F58,F58)</f>
        <v>1</v>
      </c>
      <c r="C58" s="14">
        <v>10550</v>
      </c>
      <c r="D58" s="328" t="s">
        <v>798</v>
      </c>
      <c r="E58" s="17" t="s">
        <v>552</v>
      </c>
      <c r="F58" s="17">
        <v>5551141277</v>
      </c>
      <c r="G58" s="11">
        <f>LEFT(H58,4)-CONCATENATE(19,LEFT(F58,2))</f>
        <v>64</v>
      </c>
      <c r="H58" s="17" t="s">
        <v>799</v>
      </c>
      <c r="I58" s="469" t="s">
        <v>685</v>
      </c>
      <c r="J58" s="380" t="s">
        <v>35</v>
      </c>
      <c r="K58" s="17" t="s">
        <v>36</v>
      </c>
      <c r="L58" s="11">
        <v>24</v>
      </c>
      <c r="M58" s="17" t="s">
        <v>618</v>
      </c>
      <c r="N58" s="17" t="s">
        <v>38</v>
      </c>
      <c r="O58" s="11"/>
      <c r="P58" s="11" t="s">
        <v>678</v>
      </c>
      <c r="Q58" s="11"/>
      <c r="R58" s="20"/>
      <c r="S58" s="454" t="s">
        <v>124</v>
      </c>
      <c r="T58" s="454" t="s">
        <v>124</v>
      </c>
      <c r="U58" s="454" t="s">
        <v>124</v>
      </c>
      <c r="V58" s="474" t="s">
        <v>573</v>
      </c>
      <c r="W58" s="454" t="s">
        <v>124</v>
      </c>
      <c r="X58" s="476" t="s">
        <v>124</v>
      </c>
      <c r="Y58" s="476" t="s">
        <v>124</v>
      </c>
      <c r="Z58" s="455"/>
      <c r="AA58" s="11"/>
      <c r="AB58" s="20"/>
      <c r="AC58" s="56">
        <v>6185</v>
      </c>
      <c r="AD58" s="57">
        <v>154</v>
      </c>
      <c r="AE58" s="56">
        <v>1</v>
      </c>
      <c r="AF58" s="56">
        <v>150</v>
      </c>
      <c r="AG58" s="504" t="s">
        <v>128</v>
      </c>
      <c r="AH58" s="59">
        <v>1000</v>
      </c>
      <c r="AI58" s="7"/>
      <c r="AJ58" s="7"/>
      <c r="AK58" s="37"/>
      <c r="AL58" s="7"/>
      <c r="AM58" s="7"/>
      <c r="AN58" s="7"/>
      <c r="AO58" s="411">
        <v>74.599999999999994</v>
      </c>
      <c r="AP58" s="39">
        <v>21.7</v>
      </c>
      <c r="AQ58" s="40">
        <v>3.3</v>
      </c>
      <c r="AR58" s="41">
        <f t="shared" si="18"/>
        <v>99.6</v>
      </c>
      <c r="AS58" s="42">
        <f t="shared" si="19"/>
        <v>3.4377880184331797</v>
      </c>
      <c r="AT58" s="43">
        <f t="shared" si="20"/>
        <v>11.344700460829493</v>
      </c>
      <c r="AU58" s="44">
        <f t="shared" si="21"/>
        <v>2.984</v>
      </c>
      <c r="AV58" s="45">
        <v>68.109799999999993</v>
      </c>
      <c r="AW58" s="45">
        <f t="shared" si="22"/>
        <v>91.3</v>
      </c>
      <c r="AX58" s="46">
        <v>2.7601999999999998</v>
      </c>
      <c r="AY58" s="45">
        <v>3.7</v>
      </c>
      <c r="AZ58" s="9" t="s">
        <v>121</v>
      </c>
      <c r="BA58" s="65">
        <v>6.8</v>
      </c>
      <c r="BB58" s="187" t="s">
        <v>121</v>
      </c>
      <c r="BC58" s="317"/>
      <c r="BD58" s="49"/>
      <c r="BE58" s="7"/>
      <c r="BF58" s="7"/>
      <c r="BG58" s="7"/>
      <c r="BH58" s="7"/>
      <c r="BI58" s="48"/>
      <c r="BJ58" s="7">
        <v>46.9</v>
      </c>
      <c r="BK58" s="7">
        <v>53.1</v>
      </c>
      <c r="BL58" s="195">
        <f t="shared" si="29"/>
        <v>0.8832391713747646</v>
      </c>
      <c r="BM58" s="82" t="s">
        <v>121</v>
      </c>
      <c r="BN58" s="7" t="s">
        <v>121</v>
      </c>
      <c r="BO58" s="9" t="s">
        <v>121</v>
      </c>
      <c r="BP58" s="7">
        <v>6.7</v>
      </c>
      <c r="BQ58" s="48">
        <v>5.9</v>
      </c>
      <c r="BR58" s="81"/>
      <c r="BS58" s="80">
        <f t="shared" si="36"/>
        <v>41.1</v>
      </c>
      <c r="BT58" s="304" t="s">
        <v>121</v>
      </c>
      <c r="BU58" s="343" t="s">
        <v>121</v>
      </c>
      <c r="BV58" s="304" t="s">
        <v>121</v>
      </c>
      <c r="BW58" s="80">
        <f t="shared" si="30"/>
        <v>21.700000000000003</v>
      </c>
      <c r="BX58" s="49">
        <v>15.6</v>
      </c>
      <c r="BY58" s="84">
        <f>BX58*AP58/(CB58+BZ58+BX58)</f>
        <v>3.4056338028169013</v>
      </c>
      <c r="BZ58" s="49">
        <v>25.5</v>
      </c>
      <c r="CA58" s="84">
        <f>BZ58*AP58/(CB58+BZ58+BX58)</f>
        <v>5.5669014084507049</v>
      </c>
      <c r="CB58" s="49">
        <v>58.3</v>
      </c>
      <c r="CC58" s="84">
        <f>CB58*AP58/(CB58+BZ58+BX58)</f>
        <v>12.727464788732394</v>
      </c>
      <c r="CD58" s="304" t="s">
        <v>121</v>
      </c>
      <c r="CE58" s="7"/>
      <c r="CF58" s="7"/>
      <c r="CG58" s="7"/>
      <c r="CH58" s="7"/>
      <c r="CI58" s="7"/>
      <c r="CJ58" s="7"/>
      <c r="CK58" s="7"/>
      <c r="CL58" s="45">
        <f t="shared" si="23"/>
        <v>0.61176470588235288</v>
      </c>
      <c r="CM58" s="7"/>
      <c r="CN58" s="7"/>
      <c r="CO58" s="618"/>
      <c r="CP58" s="13"/>
      <c r="CQ58" s="13"/>
      <c r="CR58" s="13"/>
      <c r="CS58" s="13"/>
      <c r="CT58" s="13"/>
      <c r="CU58" s="13"/>
      <c r="CV58" s="634"/>
      <c r="CW58" s="36"/>
      <c r="CX58" s="7"/>
      <c r="CY58" s="7"/>
      <c r="CZ58" s="121">
        <v>3</v>
      </c>
      <c r="DA58" s="9" t="s">
        <v>18</v>
      </c>
      <c r="DB58" s="49" t="s">
        <v>18</v>
      </c>
      <c r="DC58" s="251">
        <f>AP58-(BY58+CA58+CC58)</f>
        <v>0</v>
      </c>
      <c r="DD58" s="122" t="s">
        <v>811</v>
      </c>
      <c r="DE58" s="11"/>
      <c r="DF58" s="11"/>
      <c r="DG58" s="11"/>
      <c r="DH58" s="11"/>
      <c r="DI58" s="10" t="s">
        <v>294</v>
      </c>
      <c r="DJ58" s="123" t="s">
        <v>128</v>
      </c>
      <c r="DK58" s="9">
        <v>2</v>
      </c>
      <c r="DL58" s="7"/>
      <c r="DM58" s="7"/>
      <c r="DN58" s="7"/>
      <c r="DO58" s="7"/>
      <c r="DP58" s="7"/>
      <c r="DQ58" s="7"/>
      <c r="DR58" s="11" t="s">
        <v>38</v>
      </c>
      <c r="DS58" s="11" t="s">
        <v>38</v>
      </c>
      <c r="DT58" s="11">
        <v>187</v>
      </c>
      <c r="DU58" s="11">
        <v>11.8</v>
      </c>
      <c r="DV58" s="11">
        <v>88.2</v>
      </c>
      <c r="DW58" s="11" t="s">
        <v>38</v>
      </c>
      <c r="DX58" s="11" t="s">
        <v>38</v>
      </c>
      <c r="DY58" s="11" t="s">
        <v>38</v>
      </c>
      <c r="DZ58" s="11" t="s">
        <v>38</v>
      </c>
      <c r="EA58" s="11">
        <v>0</v>
      </c>
      <c r="EB58" s="7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14"/>
      <c r="ER58" s="492">
        <v>10550</v>
      </c>
      <c r="ES58" s="467">
        <v>57</v>
      </c>
      <c r="ET58" s="299">
        <v>14597</v>
      </c>
      <c r="EU58" s="299">
        <v>2</v>
      </c>
      <c r="EV58" s="433">
        <v>512.17543859649118</v>
      </c>
      <c r="EW58" s="468">
        <v>3364</v>
      </c>
      <c r="EX58" s="435">
        <v>118.03508771929825</v>
      </c>
      <c r="EY58" s="436">
        <v>2832.8421052631579</v>
      </c>
      <c r="EZ58" s="577"/>
      <c r="FA58" s="220"/>
      <c r="FB58" s="220"/>
      <c r="FC58" s="220"/>
      <c r="FD58" s="713"/>
      <c r="FE58" s="714"/>
      <c r="FF58" s="714"/>
      <c r="FG58" s="661"/>
      <c r="FH58" s="612"/>
      <c r="FI58" s="612"/>
      <c r="FJ58" s="732"/>
      <c r="FK58" s="514"/>
      <c r="FL58" s="114"/>
      <c r="FM58" s="157">
        <f t="shared" si="27"/>
        <v>23.045831335205865</v>
      </c>
      <c r="FN58" s="145">
        <f t="shared" si="15"/>
        <v>0.11803508771929824</v>
      </c>
      <c r="FO58" s="114"/>
      <c r="FP58" s="157">
        <v>23.045831335205865</v>
      </c>
      <c r="FQ58" s="145">
        <v>0.11803508771929824</v>
      </c>
      <c r="FR58" s="147">
        <f t="shared" si="39"/>
        <v>1.5842746730083235</v>
      </c>
      <c r="FS58" s="114"/>
      <c r="FT58" s="114"/>
      <c r="FU58" s="114"/>
      <c r="FV58" s="114"/>
      <c r="FW58" s="114"/>
      <c r="FX58" s="557"/>
      <c r="FY58" s="749"/>
      <c r="FZ58" s="550"/>
      <c r="GA58" s="11"/>
      <c r="GB58" s="550"/>
      <c r="GC58" s="750"/>
      <c r="GD58" s="750"/>
      <c r="GE58" s="750"/>
      <c r="GF58" s="750"/>
      <c r="GG58" s="750"/>
      <c r="GH58" s="750"/>
      <c r="GI58" s="750"/>
      <c r="GJ58" s="750"/>
      <c r="GK58" s="750"/>
      <c r="GL58" s="750"/>
      <c r="GM58" s="750"/>
      <c r="GN58" s="750"/>
      <c r="GO58" s="750"/>
      <c r="GP58" s="750"/>
      <c r="GQ58" s="750"/>
      <c r="GR58" s="750"/>
      <c r="GS58" s="750"/>
      <c r="GT58" s="750"/>
      <c r="GU58" s="750"/>
      <c r="GV58" s="750"/>
      <c r="GW58" s="750"/>
      <c r="GX58" s="750"/>
      <c r="GY58" s="750"/>
      <c r="GZ58" s="750"/>
      <c r="HA58" s="750"/>
      <c r="HB58" s="750"/>
      <c r="HC58" s="750"/>
      <c r="HD58" s="750"/>
      <c r="HE58" s="750"/>
      <c r="HF58" s="750"/>
      <c r="HG58" s="750"/>
      <c r="HH58" s="750"/>
      <c r="HI58" s="750"/>
      <c r="HJ58" s="750"/>
      <c r="HK58" s="750"/>
      <c r="HL58" s="750"/>
      <c r="HM58" s="750"/>
      <c r="HN58" s="750"/>
      <c r="HO58" s="750"/>
      <c r="HP58" s="750"/>
      <c r="HQ58" s="750"/>
      <c r="HR58" s="750"/>
      <c r="HS58" s="750"/>
      <c r="HT58" s="750"/>
      <c r="HU58" s="750"/>
      <c r="HV58" s="750"/>
      <c r="HW58" s="750"/>
    </row>
    <row r="59" spans="1:231" x14ac:dyDescent="0.3">
      <c r="A59" s="7">
        <v>140</v>
      </c>
      <c r="B59" s="7">
        <f>COUNTIFS($D$3:D59,D59,$F$3:F59,F59)</f>
        <v>1</v>
      </c>
      <c r="C59" s="14">
        <v>10629</v>
      </c>
      <c r="D59" s="328" t="s">
        <v>1507</v>
      </c>
      <c r="E59" s="17" t="s">
        <v>512</v>
      </c>
      <c r="F59" s="17">
        <v>5603230358</v>
      </c>
      <c r="G59" s="11">
        <v>63</v>
      </c>
      <c r="H59" s="17" t="s">
        <v>1508</v>
      </c>
      <c r="I59" s="469" t="s">
        <v>1509</v>
      </c>
      <c r="J59" s="380" t="s">
        <v>35</v>
      </c>
      <c r="K59" s="17" t="s">
        <v>36</v>
      </c>
      <c r="L59" s="11">
        <v>6</v>
      </c>
      <c r="M59" s="17" t="s">
        <v>765</v>
      </c>
      <c r="N59" s="17" t="s">
        <v>38</v>
      </c>
      <c r="O59" s="11"/>
      <c r="P59" s="11" t="s">
        <v>678</v>
      </c>
      <c r="Q59" s="11"/>
      <c r="R59" s="20"/>
      <c r="S59" s="454" t="s">
        <v>124</v>
      </c>
      <c r="T59" s="454" t="s">
        <v>124</v>
      </c>
      <c r="U59" s="454" t="s">
        <v>124</v>
      </c>
      <c r="V59" s="474" t="s">
        <v>573</v>
      </c>
      <c r="W59" s="454" t="s">
        <v>124</v>
      </c>
      <c r="X59" s="476" t="s">
        <v>124</v>
      </c>
      <c r="Y59" s="476" t="s">
        <v>124</v>
      </c>
      <c r="Z59" s="455"/>
      <c r="AA59" s="11" t="s">
        <v>120</v>
      </c>
      <c r="AB59" s="20"/>
      <c r="AC59" s="56">
        <v>9500</v>
      </c>
      <c r="AD59" s="57">
        <v>950</v>
      </c>
      <c r="AE59" s="56" t="s">
        <v>124</v>
      </c>
      <c r="AF59" s="56" t="s">
        <v>124</v>
      </c>
      <c r="AG59" s="504" t="s">
        <v>1510</v>
      </c>
      <c r="AH59" s="558">
        <v>400</v>
      </c>
      <c r="AI59" s="7"/>
      <c r="AJ59" s="7"/>
      <c r="AK59" s="37"/>
      <c r="AL59" s="7"/>
      <c r="AM59" s="7"/>
      <c r="AN59" s="7"/>
      <c r="AO59" s="934">
        <v>61.6</v>
      </c>
      <c r="AP59" s="39">
        <v>3.4</v>
      </c>
      <c r="AQ59" s="40">
        <v>31.4</v>
      </c>
      <c r="AR59" s="41">
        <f t="shared" si="18"/>
        <v>96.4</v>
      </c>
      <c r="AS59" s="42">
        <f t="shared" si="19"/>
        <v>18.117647058823529</v>
      </c>
      <c r="AT59" s="43">
        <f t="shared" si="20"/>
        <v>568.89411764705881</v>
      </c>
      <c r="AU59" s="44">
        <f t="shared" si="21"/>
        <v>1.7701149425287359</v>
      </c>
      <c r="AV59" s="45">
        <v>45.3992</v>
      </c>
      <c r="AW59" s="45">
        <f t="shared" si="22"/>
        <v>73.7</v>
      </c>
      <c r="AX59" s="227">
        <v>13.120800000000001</v>
      </c>
      <c r="AY59" s="45">
        <v>21.3</v>
      </c>
      <c r="AZ59" s="9" t="s">
        <v>121</v>
      </c>
      <c r="BA59" s="47">
        <v>0.6</v>
      </c>
      <c r="BB59" s="187" t="s">
        <v>121</v>
      </c>
      <c r="BC59" s="317" t="s">
        <v>121</v>
      </c>
      <c r="BD59" s="49"/>
      <c r="BE59" s="7"/>
      <c r="BF59" s="7"/>
      <c r="BG59" s="7"/>
      <c r="BH59" s="7"/>
      <c r="BI59" s="48"/>
      <c r="BJ59" s="7">
        <v>43.7</v>
      </c>
      <c r="BK59" s="7">
        <v>56.3</v>
      </c>
      <c r="BL59" s="195">
        <f t="shared" si="29"/>
        <v>0.77619893428063957</v>
      </c>
      <c r="BM59" s="82" t="s">
        <v>121</v>
      </c>
      <c r="BN59" s="7" t="s">
        <v>121</v>
      </c>
      <c r="BO59" s="9" t="s">
        <v>121</v>
      </c>
      <c r="BP59" s="7">
        <v>2.1</v>
      </c>
      <c r="BQ59" s="48">
        <v>4.2</v>
      </c>
      <c r="BR59" s="81"/>
      <c r="BS59" s="80">
        <f t="shared" si="36"/>
        <v>40.599999999999994</v>
      </c>
      <c r="BT59" s="304" t="s">
        <v>121</v>
      </c>
      <c r="BU59" s="343" t="s">
        <v>121</v>
      </c>
      <c r="BV59" s="304" t="s">
        <v>121</v>
      </c>
      <c r="BW59" s="561">
        <f t="shared" si="30"/>
        <v>3.3999999999999995</v>
      </c>
      <c r="BX59" s="49">
        <v>13.2</v>
      </c>
      <c r="BY59" s="84">
        <f>BX59*AP59/(CB59+BZ59+BX59)</f>
        <v>0.46459627329192538</v>
      </c>
      <c r="BZ59" s="49">
        <v>27.4</v>
      </c>
      <c r="CA59" s="84">
        <f>BZ59*AP59/(CB59+BZ59+BX59)</f>
        <v>0.9643892339544512</v>
      </c>
      <c r="CB59" s="49">
        <v>56</v>
      </c>
      <c r="CC59" s="84">
        <f>CB59*AP59/(CB59+BZ59+BX59)</f>
        <v>1.9710144927536231</v>
      </c>
      <c r="CD59" s="304" t="s">
        <v>121</v>
      </c>
      <c r="CE59" s="7"/>
      <c r="CF59" s="7"/>
      <c r="CG59" s="7"/>
      <c r="CH59" s="7"/>
      <c r="CI59" s="7"/>
      <c r="CJ59" s="7"/>
      <c r="CK59" s="7"/>
      <c r="CL59" s="45">
        <f t="shared" si="23"/>
        <v>0.48175182481751827</v>
      </c>
      <c r="CM59" s="7"/>
      <c r="CN59" s="7"/>
      <c r="CO59" s="618"/>
      <c r="CP59" s="13"/>
      <c r="CQ59" s="13"/>
      <c r="CR59" s="13"/>
      <c r="CS59" s="13"/>
      <c r="CT59" s="13"/>
      <c r="CU59" s="13"/>
      <c r="CV59" s="634"/>
      <c r="CW59" s="36"/>
      <c r="CX59" s="7"/>
      <c r="CY59" s="7"/>
      <c r="CZ59" s="7"/>
      <c r="DA59" s="49" t="s">
        <v>1511</v>
      </c>
      <c r="DB59" s="9" t="s">
        <v>1511</v>
      </c>
      <c r="DC59" s="251">
        <f>AP59-(BY59+CA59+CC59)</f>
        <v>0</v>
      </c>
      <c r="DD59" s="122" t="s">
        <v>1512</v>
      </c>
      <c r="DE59" s="11"/>
      <c r="DF59" s="11"/>
      <c r="DG59" s="11"/>
      <c r="DH59" s="11"/>
      <c r="DI59" s="10" t="s">
        <v>297</v>
      </c>
      <c r="DJ59" s="123" t="s">
        <v>1510</v>
      </c>
      <c r="DK59" s="9">
        <v>1</v>
      </c>
      <c r="DL59" s="7"/>
      <c r="DM59" s="49"/>
      <c r="DN59" s="7"/>
      <c r="DO59" s="7"/>
      <c r="DP59" s="7"/>
      <c r="DQ59" s="7"/>
      <c r="DR59" s="11">
        <v>1.1000000000000001</v>
      </c>
      <c r="DS59" s="11">
        <v>2</v>
      </c>
      <c r="DT59" s="11">
        <v>1641</v>
      </c>
      <c r="DU59" s="11">
        <v>55.8</v>
      </c>
      <c r="DV59" s="11">
        <v>44.2</v>
      </c>
      <c r="DW59" s="11">
        <v>0.5</v>
      </c>
      <c r="DX59" s="11">
        <v>1511.6</v>
      </c>
      <c r="DY59" s="11" t="s">
        <v>38</v>
      </c>
      <c r="DZ59" s="11">
        <v>3.89</v>
      </c>
      <c r="EA59" s="11">
        <v>0</v>
      </c>
      <c r="EB59" s="7"/>
      <c r="EC59" s="114"/>
      <c r="ED59" s="114"/>
      <c r="EE59" s="114"/>
      <c r="EF59" s="7"/>
      <c r="EG59" s="7">
        <v>3</v>
      </c>
      <c r="EH59" s="7"/>
      <c r="EI59" s="7"/>
      <c r="EJ59" s="7"/>
      <c r="EK59" s="115"/>
      <c r="EL59" s="116"/>
      <c r="EM59" s="7"/>
      <c r="EN59" s="116"/>
      <c r="EO59" s="116"/>
      <c r="EP59" s="557"/>
      <c r="EQ59" s="114"/>
      <c r="ER59" s="492">
        <v>10629</v>
      </c>
      <c r="ES59" s="467">
        <v>67</v>
      </c>
      <c r="ET59" s="299">
        <v>807880</v>
      </c>
      <c r="EU59" s="299">
        <v>2</v>
      </c>
      <c r="EV59" s="433">
        <v>24115.820895522389</v>
      </c>
      <c r="EW59" s="468">
        <v>3910</v>
      </c>
      <c r="EX59" s="435">
        <v>116.71641791044776</v>
      </c>
      <c r="EY59" s="436">
        <v>700.29850746268653</v>
      </c>
      <c r="EZ59" s="577"/>
      <c r="FA59" s="220"/>
      <c r="FB59" s="220"/>
      <c r="FC59" s="220"/>
      <c r="FD59" s="713"/>
      <c r="FE59" s="714"/>
      <c r="FF59" s="714"/>
      <c r="FG59" s="661"/>
      <c r="FH59" s="612"/>
      <c r="FI59" s="612"/>
      <c r="FJ59" s="732"/>
      <c r="FK59" s="514"/>
      <c r="FL59" s="114"/>
      <c r="FM59" s="157">
        <f t="shared" si="27"/>
        <v>0.48398276971827497</v>
      </c>
      <c r="FN59" s="145">
        <f t="shared" si="15"/>
        <v>0.11671641791044776</v>
      </c>
      <c r="FO59" s="114"/>
      <c r="FP59" s="157">
        <v>0.48398276971827497</v>
      </c>
      <c r="FQ59" s="145">
        <v>0.11671641791044776</v>
      </c>
      <c r="FR59" s="147">
        <f t="shared" si="39"/>
        <v>14.059718670076727</v>
      </c>
      <c r="FS59" s="148"/>
      <c r="FT59" s="112"/>
      <c r="FU59" s="49"/>
      <c r="FV59" s="112"/>
      <c r="FW59" s="112"/>
      <c r="FX59" s="944"/>
      <c r="FY59" s="989"/>
      <c r="FZ59" s="569"/>
      <c r="GA59" s="992">
        <v>0.5</v>
      </c>
      <c r="GB59" s="569"/>
      <c r="GC59" s="554"/>
      <c r="GD59" s="554"/>
      <c r="GE59" s="554"/>
      <c r="GF59" s="554"/>
      <c r="GG59" s="554"/>
      <c r="GH59" s="554"/>
      <c r="GI59" s="554"/>
      <c r="GJ59" s="554"/>
      <c r="GK59" s="554"/>
      <c r="GL59" s="554"/>
      <c r="GM59" s="554"/>
      <c r="GN59" s="554"/>
      <c r="GO59" s="554"/>
      <c r="GP59" s="554"/>
      <c r="GQ59" s="554"/>
      <c r="GR59" s="554"/>
      <c r="GS59" s="554"/>
      <c r="GT59" s="554"/>
      <c r="GU59" s="554"/>
      <c r="GV59" s="554"/>
      <c r="GW59" s="554"/>
      <c r="GX59" s="554"/>
      <c r="GY59" s="554"/>
      <c r="GZ59" s="554"/>
      <c r="HA59" s="554"/>
      <c r="HB59" s="554"/>
      <c r="HC59" s="554"/>
      <c r="HD59" s="554"/>
      <c r="HE59" s="554"/>
      <c r="HF59" s="554"/>
      <c r="HG59" s="554"/>
      <c r="HH59" s="554"/>
      <c r="HI59" s="554"/>
      <c r="HJ59" s="554"/>
      <c r="HK59" s="554"/>
      <c r="HL59" s="554"/>
      <c r="HM59" s="554"/>
      <c r="HN59" s="554"/>
      <c r="HO59" s="554"/>
      <c r="HP59" s="554"/>
      <c r="HQ59" s="554"/>
      <c r="HR59" s="554"/>
      <c r="HS59" s="554"/>
      <c r="HT59" s="554"/>
      <c r="HU59" s="554"/>
      <c r="HV59" s="554"/>
      <c r="HW59" s="554"/>
    </row>
    <row r="60" spans="1:231" x14ac:dyDescent="0.3">
      <c r="A60" s="7">
        <v>163</v>
      </c>
      <c r="B60" s="7">
        <f>COUNTIFS($D$3:D60,D60,$F$3:F60,F60)</f>
        <v>1</v>
      </c>
      <c r="C60" s="14">
        <v>10755</v>
      </c>
      <c r="D60" s="328" t="s">
        <v>1394</v>
      </c>
      <c r="E60" s="17" t="s">
        <v>784</v>
      </c>
      <c r="F60" s="17">
        <v>5856211911</v>
      </c>
      <c r="G60" s="11">
        <v>61</v>
      </c>
      <c r="H60" s="17" t="s">
        <v>1395</v>
      </c>
      <c r="I60" s="469" t="s">
        <v>511</v>
      </c>
      <c r="J60" s="445" t="s">
        <v>553</v>
      </c>
      <c r="K60" s="17" t="s">
        <v>36</v>
      </c>
      <c r="L60" s="11">
        <v>11</v>
      </c>
      <c r="M60" s="17" t="s">
        <v>37</v>
      </c>
      <c r="N60" s="17" t="s">
        <v>38</v>
      </c>
      <c r="O60" s="11"/>
      <c r="P60" s="11" t="s">
        <v>494</v>
      </c>
      <c r="Q60" s="381"/>
      <c r="R60" s="169"/>
      <c r="S60" s="617"/>
      <c r="T60" s="886" t="s">
        <v>1396</v>
      </c>
      <c r="U60" s="617"/>
      <c r="V60" s="632" t="s">
        <v>498</v>
      </c>
      <c r="W60" s="632"/>
      <c r="X60" s="617"/>
      <c r="Y60" s="447"/>
      <c r="Z60" s="552"/>
      <c r="AA60" s="550" t="s">
        <v>120</v>
      </c>
      <c r="AB60" s="11"/>
      <c r="AC60" s="556">
        <v>589</v>
      </c>
      <c r="AD60" s="924">
        <v>6400</v>
      </c>
      <c r="AE60" s="556"/>
      <c r="AF60" s="556"/>
      <c r="AG60" s="930" t="s">
        <v>1397</v>
      </c>
      <c r="AH60" s="37">
        <v>700</v>
      </c>
      <c r="AI60" s="7"/>
      <c r="AJ60" s="7"/>
      <c r="AK60" s="37"/>
      <c r="AL60" s="7"/>
      <c r="AM60" s="7"/>
      <c r="AN60" s="7"/>
      <c r="AO60" s="411">
        <v>68.8</v>
      </c>
      <c r="AP60" s="39">
        <v>21.8</v>
      </c>
      <c r="AQ60" s="40">
        <v>8.8000000000000007</v>
      </c>
      <c r="AR60" s="41">
        <f t="shared" si="18"/>
        <v>99.399999999999991</v>
      </c>
      <c r="AS60" s="42">
        <f t="shared" si="19"/>
        <v>3.1559633027522933</v>
      </c>
      <c r="AT60" s="43">
        <f t="shared" si="20"/>
        <v>27.772477064220183</v>
      </c>
      <c r="AU60" s="44">
        <f t="shared" si="21"/>
        <v>2.2483660130718954</v>
      </c>
      <c r="AV60" s="45">
        <v>63.020799999999987</v>
      </c>
      <c r="AW60" s="45">
        <f t="shared" si="22"/>
        <v>91.6</v>
      </c>
      <c r="AX60" s="46">
        <v>2.3391999999999999</v>
      </c>
      <c r="AY60" s="45">
        <v>3.4</v>
      </c>
      <c r="AZ60" s="7" t="s">
        <v>121</v>
      </c>
      <c r="BA60" s="47">
        <v>18.899999999999999</v>
      </c>
      <c r="BB60" s="48" t="s">
        <v>121</v>
      </c>
      <c r="BC60" s="49">
        <v>0.7</v>
      </c>
      <c r="BD60" s="49"/>
      <c r="BE60" s="7"/>
      <c r="BF60" s="7"/>
      <c r="BG60" s="7"/>
      <c r="BH60" s="7"/>
      <c r="BI60" s="48"/>
      <c r="BJ60" s="7">
        <v>37.6</v>
      </c>
      <c r="BK60" s="7">
        <v>62.4</v>
      </c>
      <c r="BL60" s="195">
        <f t="shared" si="29"/>
        <v>0.60256410256410264</v>
      </c>
      <c r="BM60" s="79">
        <v>1.4</v>
      </c>
      <c r="BN60" s="80">
        <f t="shared" ref="BN60:BN90" si="40">BM60*100/AO60</f>
        <v>2.0348837209302326</v>
      </c>
      <c r="BO60" s="7" t="s">
        <v>121</v>
      </c>
      <c r="BP60" s="7">
        <v>76.599999999999994</v>
      </c>
      <c r="BQ60" s="48">
        <v>30.7</v>
      </c>
      <c r="BR60" s="81"/>
      <c r="BS60" s="80">
        <f t="shared" si="36"/>
        <v>31.7</v>
      </c>
      <c r="BT60" s="49">
        <v>87.4</v>
      </c>
      <c r="BU60" s="49">
        <v>9884</v>
      </c>
      <c r="BV60" s="80">
        <f t="shared" ref="BV60:BV90" si="41">100-BT60</f>
        <v>12.599999999999994</v>
      </c>
      <c r="BW60" s="80">
        <f t="shared" si="30"/>
        <v>21.407599999999999</v>
      </c>
      <c r="BX60" s="49">
        <v>11.8</v>
      </c>
      <c r="BY60" s="84">
        <f t="shared" ref="BY60:BY90" si="42">BX60*AP60/100</f>
        <v>2.5724</v>
      </c>
      <c r="BZ60" s="49">
        <v>19.899999999999999</v>
      </c>
      <c r="CA60" s="84">
        <f t="shared" ref="CA60:CA90" si="43">BZ60*AP60/100</f>
        <v>4.3381999999999996</v>
      </c>
      <c r="CB60" s="49">
        <v>66.5</v>
      </c>
      <c r="CC60" s="84">
        <f t="shared" ref="CC60:CC90" si="44">CB60*AP60/100</f>
        <v>14.497</v>
      </c>
      <c r="CD60" s="49">
        <v>1.9</v>
      </c>
      <c r="CE60" s="7"/>
      <c r="CF60" s="7"/>
      <c r="CG60" s="7"/>
      <c r="CH60" s="7"/>
      <c r="CI60" s="7"/>
      <c r="CJ60" s="7"/>
      <c r="CK60" s="7"/>
      <c r="CL60" s="45">
        <f t="shared" si="23"/>
        <v>0.59296482412060314</v>
      </c>
      <c r="CM60" s="7"/>
      <c r="CN60" s="7"/>
      <c r="CO60" s="618"/>
      <c r="CP60" s="13"/>
      <c r="CQ60" s="13"/>
      <c r="CR60" s="13"/>
      <c r="CS60" s="13"/>
      <c r="CT60" s="13"/>
      <c r="CU60" s="13"/>
      <c r="CV60" s="634"/>
      <c r="CW60" s="36"/>
      <c r="CX60" s="7"/>
      <c r="CY60" s="7"/>
      <c r="CZ60" s="121">
        <v>3</v>
      </c>
      <c r="DA60" s="7" t="s">
        <v>18</v>
      </c>
      <c r="DB60" s="111" t="s">
        <v>18</v>
      </c>
      <c r="DC60" s="251"/>
      <c r="DD60" s="35"/>
      <c r="DE60" s="11"/>
      <c r="DF60" s="11"/>
      <c r="DG60" s="11"/>
      <c r="DH60" s="11"/>
      <c r="DI60" s="10" t="s">
        <v>294</v>
      </c>
      <c r="DJ60" s="123" t="s">
        <v>1397</v>
      </c>
      <c r="DK60" s="9">
        <v>2</v>
      </c>
      <c r="DL60" s="7"/>
      <c r="DM60" s="113"/>
      <c r="DN60" s="7"/>
      <c r="DO60" s="7"/>
      <c r="DP60" s="7"/>
      <c r="DQ60" s="7"/>
      <c r="DR60" s="11" t="s">
        <v>38</v>
      </c>
      <c r="DS60" s="11" t="s">
        <v>38</v>
      </c>
      <c r="DT60" s="11" t="s">
        <v>38</v>
      </c>
      <c r="DU60" s="11" t="s">
        <v>38</v>
      </c>
      <c r="DV60" s="11" t="s">
        <v>38</v>
      </c>
      <c r="DW60" s="11" t="s">
        <v>38</v>
      </c>
      <c r="DX60" s="11" t="s">
        <v>38</v>
      </c>
      <c r="DY60" s="11" t="s">
        <v>38</v>
      </c>
      <c r="DZ60" s="11" t="s">
        <v>38</v>
      </c>
      <c r="EA60" s="11" t="s">
        <v>38</v>
      </c>
      <c r="EB60" s="7"/>
      <c r="EC60" s="114"/>
      <c r="ED60" s="114"/>
      <c r="EE60" s="114"/>
      <c r="EF60" s="7"/>
      <c r="EG60" s="7"/>
      <c r="EH60" s="7"/>
      <c r="EI60" s="7"/>
      <c r="EJ60" s="7"/>
      <c r="EK60" s="115"/>
      <c r="EL60" s="116"/>
      <c r="EM60" s="7"/>
      <c r="EN60" s="116"/>
      <c r="EO60" s="116"/>
      <c r="EP60" s="114"/>
      <c r="EQ60" s="114"/>
      <c r="ER60" s="485">
        <v>10755</v>
      </c>
      <c r="ES60" s="954">
        <v>75</v>
      </c>
      <c r="ET60" s="954">
        <v>28184</v>
      </c>
      <c r="EU60" s="954">
        <v>4000</v>
      </c>
      <c r="EV60" s="954">
        <v>38220</v>
      </c>
      <c r="EW60" s="954">
        <v>4385</v>
      </c>
      <c r="EX60" s="715">
        <f>EW60/EU60*EV60/ES60</f>
        <v>558.64899999999989</v>
      </c>
      <c r="EY60" s="959">
        <f t="shared" ref="EY60:EY84" si="45">L60*EX60</f>
        <v>6145.1389999999992</v>
      </c>
      <c r="EZ60" s="557"/>
      <c r="FA60" s="557"/>
      <c r="FB60" s="557"/>
      <c r="FC60" s="557"/>
      <c r="FD60" s="592"/>
      <c r="FE60" s="592"/>
      <c r="FF60" s="592"/>
      <c r="FG60" s="716"/>
      <c r="FH60" s="975"/>
      <c r="FI60" s="612"/>
      <c r="FJ60" s="616"/>
      <c r="FK60" s="553"/>
      <c r="FL60" s="114"/>
      <c r="FM60" s="7"/>
      <c r="FN60" s="145">
        <f t="shared" ref="FN60:FN84" si="46">AC60/1000</f>
        <v>0.58899999999999997</v>
      </c>
      <c r="FO60" s="114"/>
      <c r="FP60" s="43">
        <f>EW60*100/ET60</f>
        <v>15.558472892421232</v>
      </c>
      <c r="FQ60" s="146">
        <f>EX60/1000</f>
        <v>0.55864899999999984</v>
      </c>
      <c r="FR60" s="147"/>
      <c r="FS60" s="148"/>
      <c r="FT60" s="112"/>
      <c r="FU60" s="49"/>
      <c r="FV60" s="112"/>
      <c r="FW60" s="112"/>
      <c r="FX60" s="944"/>
      <c r="FY60" s="989"/>
      <c r="FZ60" s="569"/>
      <c r="GA60" s="163"/>
      <c r="GB60" s="569"/>
      <c r="GC60" s="554"/>
      <c r="GD60" s="554"/>
      <c r="GE60" s="554"/>
      <c r="GF60" s="554"/>
      <c r="GG60" s="554"/>
      <c r="GH60" s="554"/>
      <c r="GI60" s="554"/>
      <c r="GJ60" s="554"/>
      <c r="GK60" s="554"/>
      <c r="GL60" s="554"/>
      <c r="GM60" s="554"/>
      <c r="GN60" s="554"/>
      <c r="GO60" s="554"/>
      <c r="GP60" s="554"/>
      <c r="GQ60" s="554"/>
      <c r="GR60" s="554"/>
      <c r="GS60" s="554"/>
      <c r="GT60" s="554"/>
      <c r="GU60" s="554"/>
      <c r="GV60" s="554"/>
      <c r="GW60" s="554"/>
      <c r="GX60" s="554"/>
      <c r="GY60" s="554"/>
      <c r="GZ60" s="554"/>
      <c r="HA60" s="554"/>
      <c r="HB60" s="554"/>
      <c r="HC60" s="554"/>
      <c r="HD60" s="554"/>
      <c r="HE60" s="554"/>
      <c r="HF60" s="554"/>
      <c r="HG60" s="554"/>
      <c r="HH60" s="554"/>
      <c r="HI60" s="554"/>
      <c r="HJ60" s="554"/>
      <c r="HK60" s="554"/>
      <c r="HL60" s="554"/>
      <c r="HM60" s="554"/>
      <c r="HN60" s="554"/>
      <c r="HO60" s="554"/>
      <c r="HP60" s="554"/>
      <c r="HQ60" s="554"/>
      <c r="HR60" s="554"/>
      <c r="HS60" s="554"/>
      <c r="HT60" s="554"/>
      <c r="HU60" s="554"/>
      <c r="HV60" s="554"/>
      <c r="HW60" s="554"/>
    </row>
    <row r="61" spans="1:231" x14ac:dyDescent="0.3">
      <c r="A61" s="7">
        <v>165</v>
      </c>
      <c r="B61" s="7">
        <f>COUNTIFS($D$3:D61,D61,$F$3:F61,F61)</f>
        <v>1</v>
      </c>
      <c r="C61" s="14">
        <v>10774</v>
      </c>
      <c r="D61" s="328" t="s">
        <v>489</v>
      </c>
      <c r="E61" s="17" t="s">
        <v>490</v>
      </c>
      <c r="F61" s="17">
        <v>5451191933</v>
      </c>
      <c r="G61" s="11">
        <v>65</v>
      </c>
      <c r="H61" s="17" t="s">
        <v>491</v>
      </c>
      <c r="I61" s="469" t="s">
        <v>492</v>
      </c>
      <c r="J61" s="380" t="s">
        <v>35</v>
      </c>
      <c r="K61" s="17" t="s">
        <v>36</v>
      </c>
      <c r="L61" s="11">
        <v>8</v>
      </c>
      <c r="M61" s="17" t="s">
        <v>493</v>
      </c>
      <c r="N61" s="17" t="s">
        <v>38</v>
      </c>
      <c r="O61" s="11"/>
      <c r="P61" s="11" t="s">
        <v>494</v>
      </c>
      <c r="Q61" s="381"/>
      <c r="R61" s="169"/>
      <c r="S61" s="617"/>
      <c r="T61" s="617"/>
      <c r="U61" s="617"/>
      <c r="V61" s="632" t="s">
        <v>498</v>
      </c>
      <c r="W61" s="632"/>
      <c r="X61" s="617"/>
      <c r="Y61" s="447"/>
      <c r="Z61" s="552"/>
      <c r="AA61" s="550" t="s">
        <v>503</v>
      </c>
      <c r="AB61" s="11"/>
      <c r="AC61" s="924">
        <v>775</v>
      </c>
      <c r="AD61" s="556">
        <v>6200</v>
      </c>
      <c r="AE61" s="550"/>
      <c r="AF61" s="550"/>
      <c r="AG61" s="550" t="s">
        <v>444</v>
      </c>
      <c r="AH61" s="556">
        <v>700</v>
      </c>
      <c r="AI61" s="238" t="s">
        <v>504</v>
      </c>
      <c r="AJ61" s="7"/>
      <c r="AK61" s="37"/>
      <c r="AL61" s="7"/>
      <c r="AM61" s="7"/>
      <c r="AN61" s="7"/>
      <c r="AO61" s="934">
        <v>87.3</v>
      </c>
      <c r="AP61" s="39">
        <v>9.1</v>
      </c>
      <c r="AQ61" s="40">
        <v>2.7</v>
      </c>
      <c r="AR61" s="41">
        <f t="shared" si="18"/>
        <v>99.1</v>
      </c>
      <c r="AS61" s="42">
        <f t="shared" si="19"/>
        <v>9.5934065934065931</v>
      </c>
      <c r="AT61" s="43">
        <f t="shared" si="20"/>
        <v>25.902197802197804</v>
      </c>
      <c r="AU61" s="44">
        <f t="shared" si="21"/>
        <v>7.3983050847457621</v>
      </c>
      <c r="AV61" s="45">
        <v>82.585800000000006</v>
      </c>
      <c r="AW61" s="45">
        <f t="shared" si="22"/>
        <v>94.6</v>
      </c>
      <c r="AX61" s="46">
        <v>0.34920000000000001</v>
      </c>
      <c r="AY61" s="45">
        <v>0.4</v>
      </c>
      <c r="AZ61" s="7" t="s">
        <v>121</v>
      </c>
      <c r="BA61" s="47">
        <v>41.7</v>
      </c>
      <c r="BB61" s="48" t="s">
        <v>121</v>
      </c>
      <c r="BC61" s="49">
        <v>0.04</v>
      </c>
      <c r="BD61" s="49"/>
      <c r="BE61" s="7"/>
      <c r="BF61" s="7"/>
      <c r="BG61" s="7"/>
      <c r="BH61" s="7"/>
      <c r="BI61" s="48"/>
      <c r="BJ61" s="7">
        <v>42.5</v>
      </c>
      <c r="BK61" s="7">
        <v>57.5</v>
      </c>
      <c r="BL61" s="195">
        <f t="shared" si="29"/>
        <v>0.73913043478260865</v>
      </c>
      <c r="BM61" s="79">
        <v>1.4</v>
      </c>
      <c r="BN61" s="80">
        <f t="shared" si="40"/>
        <v>1.6036655211912945</v>
      </c>
      <c r="BO61" s="7" t="s">
        <v>121</v>
      </c>
      <c r="BP61" s="7">
        <v>65.3</v>
      </c>
      <c r="BQ61" s="48">
        <v>50.8</v>
      </c>
      <c r="BR61" s="81"/>
      <c r="BS61" s="80">
        <f t="shared" si="36"/>
        <v>25.200000000000003</v>
      </c>
      <c r="BT61" s="49">
        <v>74.5</v>
      </c>
      <c r="BU61" s="49">
        <v>10578</v>
      </c>
      <c r="BV61" s="80">
        <f t="shared" si="41"/>
        <v>25.5</v>
      </c>
      <c r="BW61" s="346">
        <f t="shared" si="30"/>
        <v>8.899799999999999</v>
      </c>
      <c r="BX61" s="49">
        <v>11.4</v>
      </c>
      <c r="BY61" s="84">
        <f t="shared" si="42"/>
        <v>1.0373999999999999</v>
      </c>
      <c r="BZ61" s="49">
        <v>13.8</v>
      </c>
      <c r="CA61" s="84">
        <f t="shared" si="43"/>
        <v>1.2558</v>
      </c>
      <c r="CB61" s="49">
        <v>72.599999999999994</v>
      </c>
      <c r="CC61" s="84">
        <f t="shared" si="44"/>
        <v>6.6065999999999994</v>
      </c>
      <c r="CD61" s="49">
        <v>0.6</v>
      </c>
      <c r="CE61" s="7"/>
      <c r="CF61" s="7"/>
      <c r="CG61" s="7"/>
      <c r="CH61" s="7"/>
      <c r="CI61" s="7"/>
      <c r="CJ61" s="7"/>
      <c r="CK61" s="7"/>
      <c r="CL61" s="45">
        <f t="shared" si="23"/>
        <v>0.82608695652173914</v>
      </c>
      <c r="CM61" s="7"/>
      <c r="CN61" s="7"/>
      <c r="CO61" s="618"/>
      <c r="CP61" s="13"/>
      <c r="CQ61" s="13"/>
      <c r="CR61" s="13"/>
      <c r="CS61" s="13"/>
      <c r="CT61" s="13"/>
      <c r="CU61" s="13"/>
      <c r="CV61" s="634"/>
      <c r="CW61" s="36"/>
      <c r="CX61" s="7"/>
      <c r="CY61" s="7"/>
      <c r="CZ61" s="7"/>
      <c r="DA61" s="7" t="s">
        <v>18</v>
      </c>
      <c r="DB61" s="111" t="s">
        <v>18</v>
      </c>
      <c r="DC61" s="251"/>
      <c r="DD61" s="112" t="s">
        <v>296</v>
      </c>
      <c r="DE61" s="11"/>
      <c r="DF61" s="11"/>
      <c r="DG61" s="11"/>
      <c r="DH61" s="11"/>
      <c r="DI61" s="10" t="s">
        <v>294</v>
      </c>
      <c r="DJ61" s="7" t="s">
        <v>444</v>
      </c>
      <c r="DK61" s="9">
        <v>2</v>
      </c>
      <c r="DL61" s="7"/>
      <c r="DM61" s="113"/>
      <c r="DN61" s="7"/>
      <c r="DO61" s="7"/>
      <c r="DP61" s="7"/>
      <c r="DQ61" s="7"/>
      <c r="DR61" s="11" t="s">
        <v>38</v>
      </c>
      <c r="DS61" s="11" t="s">
        <v>38</v>
      </c>
      <c r="DT61" s="11">
        <v>934</v>
      </c>
      <c r="DU61" s="11">
        <v>6.6</v>
      </c>
      <c r="DV61" s="11">
        <v>93.4</v>
      </c>
      <c r="DW61" s="11" t="s">
        <v>38</v>
      </c>
      <c r="DX61" s="11" t="s">
        <v>38</v>
      </c>
      <c r="DY61" s="11" t="s">
        <v>38</v>
      </c>
      <c r="DZ61" s="11" t="s">
        <v>38</v>
      </c>
      <c r="EA61" s="11">
        <v>0</v>
      </c>
      <c r="EB61" s="7"/>
      <c r="EC61" s="114"/>
      <c r="ED61" s="114"/>
      <c r="EE61" s="114"/>
      <c r="EF61" s="7"/>
      <c r="EG61" s="7"/>
      <c r="EH61" s="7"/>
      <c r="EI61" s="7"/>
      <c r="EJ61" s="7"/>
      <c r="EK61" s="115"/>
      <c r="EL61" s="116"/>
      <c r="EM61" s="7"/>
      <c r="EN61" s="116"/>
      <c r="EO61" s="116"/>
      <c r="EP61" s="557"/>
      <c r="EQ61" s="114"/>
      <c r="ER61" s="485">
        <v>10774</v>
      </c>
      <c r="ES61" s="954">
        <v>75</v>
      </c>
      <c r="ET61" s="954"/>
      <c r="EU61" s="954"/>
      <c r="EV61" s="954">
        <v>38220</v>
      </c>
      <c r="EW61" s="954"/>
      <c r="EX61" s="715"/>
      <c r="EY61" s="959">
        <f t="shared" si="45"/>
        <v>0</v>
      </c>
      <c r="EZ61" s="557"/>
      <c r="FA61" s="557"/>
      <c r="FB61" s="557"/>
      <c r="FC61" s="557"/>
      <c r="FD61" s="592"/>
      <c r="FE61" s="592"/>
      <c r="FF61" s="592"/>
      <c r="FG61" s="716"/>
      <c r="FH61" s="975"/>
      <c r="FI61" s="612"/>
      <c r="FJ61" s="616"/>
      <c r="FK61" s="553"/>
      <c r="FL61" s="114"/>
      <c r="FM61" s="7"/>
      <c r="FN61" s="145">
        <f t="shared" si="46"/>
        <v>0.77500000000000002</v>
      </c>
      <c r="FO61" s="114"/>
      <c r="FP61" s="43">
        <v>15.3</v>
      </c>
      <c r="FQ61" s="146">
        <v>0.71</v>
      </c>
      <c r="FR61" s="147"/>
      <c r="FS61" s="148"/>
      <c r="FT61" s="112"/>
      <c r="FU61" s="49"/>
      <c r="FV61" s="112"/>
      <c r="FW61" s="112"/>
      <c r="FX61" s="944"/>
      <c r="FY61" s="989"/>
      <c r="FZ61" s="569"/>
      <c r="GA61" s="163"/>
      <c r="GB61" s="569"/>
      <c r="GC61" s="554"/>
      <c r="GD61" s="554"/>
      <c r="GE61" s="554"/>
      <c r="GF61" s="554"/>
      <c r="GG61" s="554"/>
      <c r="GH61" s="554"/>
      <c r="GI61" s="554"/>
      <c r="GJ61" s="554"/>
      <c r="GK61" s="554"/>
      <c r="GL61" s="554"/>
      <c r="GM61" s="554"/>
      <c r="GN61" s="554"/>
      <c r="GO61" s="554"/>
      <c r="GP61" s="554"/>
      <c r="GQ61" s="554"/>
      <c r="GR61" s="554"/>
      <c r="GS61" s="554"/>
      <c r="GT61" s="554"/>
      <c r="GU61" s="554"/>
      <c r="GV61" s="554"/>
      <c r="GW61" s="554"/>
      <c r="GX61" s="554"/>
      <c r="GY61" s="554"/>
      <c r="GZ61" s="554"/>
      <c r="HA61" s="554"/>
      <c r="HB61" s="554"/>
      <c r="HC61" s="554"/>
      <c r="HD61" s="554"/>
      <c r="HE61" s="554"/>
      <c r="HF61" s="554"/>
      <c r="HG61" s="554"/>
      <c r="HH61" s="554"/>
      <c r="HI61" s="554"/>
      <c r="HJ61" s="554"/>
      <c r="HK61" s="554"/>
      <c r="HL61" s="554"/>
      <c r="HM61" s="554"/>
      <c r="HN61" s="554"/>
      <c r="HO61" s="554"/>
      <c r="HP61" s="554"/>
      <c r="HQ61" s="554"/>
      <c r="HR61" s="554"/>
      <c r="HS61" s="554"/>
      <c r="HT61" s="554"/>
      <c r="HU61" s="554"/>
      <c r="HV61" s="554"/>
      <c r="HW61" s="554"/>
    </row>
    <row r="62" spans="1:231" x14ac:dyDescent="0.3">
      <c r="A62" s="7">
        <v>166</v>
      </c>
      <c r="B62" s="7">
        <f>COUNTIFS($D$3:D62,D62,$F$3:F62,F62)</f>
        <v>1</v>
      </c>
      <c r="C62" s="14">
        <v>10775</v>
      </c>
      <c r="D62" s="328" t="s">
        <v>635</v>
      </c>
      <c r="E62" s="17" t="s">
        <v>636</v>
      </c>
      <c r="F62" s="17">
        <v>7403182072</v>
      </c>
      <c r="G62" s="11">
        <v>45</v>
      </c>
      <c r="H62" s="17" t="s">
        <v>491</v>
      </c>
      <c r="I62" s="469" t="s">
        <v>637</v>
      </c>
      <c r="J62" s="380" t="s">
        <v>35</v>
      </c>
      <c r="K62" s="17" t="s">
        <v>36</v>
      </c>
      <c r="L62" s="11">
        <v>9</v>
      </c>
      <c r="M62" s="17" t="s">
        <v>638</v>
      </c>
      <c r="N62" s="17" t="s">
        <v>38</v>
      </c>
      <c r="O62" s="11"/>
      <c r="P62" s="11" t="s">
        <v>494</v>
      </c>
      <c r="Q62" s="381"/>
      <c r="R62" s="381"/>
      <c r="S62" s="617"/>
      <c r="T62" s="617"/>
      <c r="U62" s="617"/>
      <c r="V62" s="632" t="s">
        <v>498</v>
      </c>
      <c r="W62" s="632"/>
      <c r="X62" s="617"/>
      <c r="Y62" s="483"/>
      <c r="Z62" s="678"/>
      <c r="AA62" s="215" t="s">
        <v>503</v>
      </c>
      <c r="AB62" s="11"/>
      <c r="AC62" s="633">
        <v>171</v>
      </c>
      <c r="AD62" s="449">
        <v>1500</v>
      </c>
      <c r="AE62" s="11"/>
      <c r="AF62" s="11"/>
      <c r="AG62" s="11" t="s">
        <v>128</v>
      </c>
      <c r="AH62" s="37">
        <v>200</v>
      </c>
      <c r="AI62" s="7"/>
      <c r="AJ62" s="7"/>
      <c r="AK62" s="37"/>
      <c r="AL62" s="7"/>
      <c r="AM62" s="7"/>
      <c r="AN62" s="7"/>
      <c r="AO62" s="411">
        <v>80.5</v>
      </c>
      <c r="AP62" s="39">
        <v>14.5</v>
      </c>
      <c r="AQ62" s="40">
        <v>4.5999999999999996</v>
      </c>
      <c r="AR62" s="41">
        <f t="shared" si="18"/>
        <v>99.6</v>
      </c>
      <c r="AS62" s="42">
        <f t="shared" si="19"/>
        <v>5.5517241379310347</v>
      </c>
      <c r="AT62" s="43">
        <f t="shared" si="20"/>
        <v>25.537931034482757</v>
      </c>
      <c r="AU62" s="44">
        <f t="shared" si="21"/>
        <v>4.2146596858638743</v>
      </c>
      <c r="AV62" s="45">
        <v>72.45</v>
      </c>
      <c r="AW62" s="45">
        <f t="shared" si="22"/>
        <v>90</v>
      </c>
      <c r="AX62" s="46">
        <v>4.0250000000000004</v>
      </c>
      <c r="AY62" s="45">
        <v>5</v>
      </c>
      <c r="AZ62" s="7" t="s">
        <v>121</v>
      </c>
      <c r="BA62" s="47">
        <v>23.2</v>
      </c>
      <c r="BB62" s="48" t="s">
        <v>121</v>
      </c>
      <c r="BC62" s="49">
        <v>0.1</v>
      </c>
      <c r="BD62" s="49"/>
      <c r="BE62" s="7"/>
      <c r="BF62" s="7"/>
      <c r="BG62" s="7"/>
      <c r="BH62" s="7"/>
      <c r="BI62" s="48"/>
      <c r="BJ62" s="7">
        <v>64</v>
      </c>
      <c r="BK62" s="7">
        <v>36</v>
      </c>
      <c r="BL62" s="195">
        <f t="shared" si="29"/>
        <v>1.7777777777777777</v>
      </c>
      <c r="BM62" s="79">
        <v>1.4</v>
      </c>
      <c r="BN62" s="80">
        <f t="shared" si="40"/>
        <v>1.7391304347826086</v>
      </c>
      <c r="BO62" s="7" t="s">
        <v>121</v>
      </c>
      <c r="BP62" s="7">
        <v>46.6</v>
      </c>
      <c r="BQ62" s="48">
        <v>40.200000000000003</v>
      </c>
      <c r="BR62" s="81"/>
      <c r="BS62" s="80">
        <f t="shared" si="36"/>
        <v>71</v>
      </c>
      <c r="BT62" s="49">
        <v>86.5</v>
      </c>
      <c r="BU62" s="49">
        <v>14754</v>
      </c>
      <c r="BV62" s="80">
        <f t="shared" si="41"/>
        <v>13.5</v>
      </c>
      <c r="BW62" s="561">
        <f t="shared" si="30"/>
        <v>14.239000000000001</v>
      </c>
      <c r="BX62" s="49">
        <v>30.8</v>
      </c>
      <c r="BY62" s="84">
        <f t="shared" si="42"/>
        <v>4.4660000000000002</v>
      </c>
      <c r="BZ62" s="49">
        <v>40.200000000000003</v>
      </c>
      <c r="CA62" s="84">
        <f t="shared" si="43"/>
        <v>5.8290000000000006</v>
      </c>
      <c r="CB62" s="49">
        <v>27.2</v>
      </c>
      <c r="CC62" s="84">
        <f t="shared" si="44"/>
        <v>3.944</v>
      </c>
      <c r="CD62" s="49">
        <v>1.7</v>
      </c>
      <c r="CE62" s="7"/>
      <c r="CF62" s="7"/>
      <c r="CG62" s="7"/>
      <c r="CH62" s="7"/>
      <c r="CI62" s="7"/>
      <c r="CJ62" s="7"/>
      <c r="CK62" s="7"/>
      <c r="CL62" s="45">
        <f t="shared" si="23"/>
        <v>0.76616915422885568</v>
      </c>
      <c r="CM62" s="7"/>
      <c r="CN62" s="7"/>
      <c r="CO62" s="618"/>
      <c r="CP62" s="13"/>
      <c r="CQ62" s="13"/>
      <c r="CR62" s="13"/>
      <c r="CS62" s="13"/>
      <c r="CT62" s="13"/>
      <c r="CU62" s="13"/>
      <c r="CV62" s="634"/>
      <c r="CW62" s="36"/>
      <c r="CX62" s="7"/>
      <c r="CY62" s="7"/>
      <c r="CZ62" s="7"/>
      <c r="DA62" s="7" t="s">
        <v>295</v>
      </c>
      <c r="DB62" s="111" t="s">
        <v>295</v>
      </c>
      <c r="DC62" s="251"/>
      <c r="DD62" s="112" t="s">
        <v>296</v>
      </c>
      <c r="DE62" s="11"/>
      <c r="DF62" s="11"/>
      <c r="DG62" s="11"/>
      <c r="DH62" s="11"/>
      <c r="DI62" s="10" t="s">
        <v>297</v>
      </c>
      <c r="DJ62" s="7" t="s">
        <v>128</v>
      </c>
      <c r="DK62" s="9">
        <v>2</v>
      </c>
      <c r="DL62" s="7"/>
      <c r="DM62" s="113"/>
      <c r="DN62" s="7"/>
      <c r="DO62" s="7"/>
      <c r="DP62" s="7"/>
      <c r="DQ62" s="7"/>
      <c r="DR62" s="11" t="s">
        <v>38</v>
      </c>
      <c r="DS62" s="11" t="s">
        <v>38</v>
      </c>
      <c r="DT62" s="11">
        <v>388</v>
      </c>
      <c r="DU62" s="11">
        <v>6.4</v>
      </c>
      <c r="DV62" s="11">
        <v>93.6</v>
      </c>
      <c r="DW62" s="11" t="s">
        <v>38</v>
      </c>
      <c r="DX62" s="11" t="s">
        <v>38</v>
      </c>
      <c r="DY62" s="11" t="s">
        <v>38</v>
      </c>
      <c r="DZ62" s="11" t="s">
        <v>38</v>
      </c>
      <c r="EA62" s="11">
        <v>0</v>
      </c>
      <c r="EB62" s="7"/>
      <c r="EC62" s="114"/>
      <c r="ED62" s="114"/>
      <c r="EE62" s="114"/>
      <c r="EF62" s="7"/>
      <c r="EG62" s="7"/>
      <c r="EH62" s="7"/>
      <c r="EI62" s="7"/>
      <c r="EJ62" s="7"/>
      <c r="EK62" s="115"/>
      <c r="EL62" s="116"/>
      <c r="EM62" s="7"/>
      <c r="EN62" s="116"/>
      <c r="EO62" s="116"/>
      <c r="EP62" s="114"/>
      <c r="EQ62" s="114"/>
      <c r="ER62" s="485">
        <v>10775</v>
      </c>
      <c r="ES62" s="672">
        <v>75</v>
      </c>
      <c r="ET62" s="672"/>
      <c r="EU62" s="672"/>
      <c r="EV62" s="672">
        <v>38220</v>
      </c>
      <c r="EW62" s="673"/>
      <c r="EX62" s="674"/>
      <c r="EY62" s="489">
        <f t="shared" si="45"/>
        <v>0</v>
      </c>
      <c r="EZ62" s="598"/>
      <c r="FA62" s="598"/>
      <c r="FB62" s="598"/>
      <c r="FC62" s="598"/>
      <c r="FD62" s="675"/>
      <c r="FE62" s="623"/>
      <c r="FF62" s="623"/>
      <c r="FG62" s="676"/>
      <c r="FH62" s="615"/>
      <c r="FI62" s="612"/>
      <c r="FJ62" s="616"/>
      <c r="FK62" s="514"/>
      <c r="FL62" s="114"/>
      <c r="FM62" s="7"/>
      <c r="FN62" s="145">
        <f t="shared" si="46"/>
        <v>0.17100000000000001</v>
      </c>
      <c r="FO62" s="114"/>
      <c r="FP62" s="43">
        <v>5.9</v>
      </c>
      <c r="FQ62" s="146">
        <v>0.16</v>
      </c>
      <c r="FR62" s="147"/>
      <c r="FS62" s="148"/>
      <c r="FT62" s="112"/>
      <c r="FU62" s="49"/>
      <c r="FV62" s="112"/>
      <c r="FW62" s="112"/>
      <c r="FX62" s="944"/>
      <c r="FY62" s="989"/>
      <c r="FZ62" s="569"/>
      <c r="GA62" s="163"/>
      <c r="GB62" s="569"/>
      <c r="GC62" s="554"/>
      <c r="GD62" s="554"/>
      <c r="GE62" s="554"/>
      <c r="GF62" s="554"/>
      <c r="GG62" s="554"/>
      <c r="GH62" s="554"/>
      <c r="GI62" s="554"/>
      <c r="GJ62" s="554"/>
      <c r="GK62" s="554"/>
      <c r="GL62" s="554"/>
      <c r="GM62" s="554"/>
      <c r="GN62" s="554"/>
      <c r="GO62" s="554"/>
      <c r="GP62" s="554"/>
      <c r="GQ62" s="554"/>
      <c r="GR62" s="554"/>
      <c r="GS62" s="554"/>
      <c r="GT62" s="554"/>
      <c r="GU62" s="554"/>
      <c r="GV62" s="554"/>
      <c r="GW62" s="554"/>
      <c r="GX62" s="554"/>
      <c r="GY62" s="554"/>
      <c r="GZ62" s="554"/>
      <c r="HA62" s="554"/>
      <c r="HB62" s="554"/>
      <c r="HC62" s="554"/>
      <c r="HD62" s="554"/>
      <c r="HE62" s="554"/>
      <c r="HF62" s="554"/>
      <c r="HG62" s="554"/>
      <c r="HH62" s="554"/>
      <c r="HI62" s="554"/>
      <c r="HJ62" s="554"/>
      <c r="HK62" s="554"/>
      <c r="HL62" s="554"/>
      <c r="HM62" s="554"/>
      <c r="HN62" s="554"/>
      <c r="HO62" s="554"/>
      <c r="HP62" s="554"/>
      <c r="HQ62" s="554"/>
      <c r="HR62" s="554"/>
      <c r="HS62" s="554"/>
      <c r="HT62" s="554"/>
      <c r="HU62" s="554"/>
      <c r="HV62" s="554"/>
      <c r="HW62" s="554"/>
    </row>
    <row r="63" spans="1:231" x14ac:dyDescent="0.3">
      <c r="A63" s="7">
        <v>190</v>
      </c>
      <c r="B63" s="7">
        <f>COUNTIFS($D$3:D63,D63,$F$3:F63,F63)</f>
        <v>1</v>
      </c>
      <c r="C63" s="14">
        <v>10858</v>
      </c>
      <c r="D63" s="328" t="s">
        <v>592</v>
      </c>
      <c r="E63" s="17" t="s">
        <v>593</v>
      </c>
      <c r="F63" s="17">
        <v>6801260719</v>
      </c>
      <c r="G63" s="11">
        <v>51</v>
      </c>
      <c r="H63" s="17" t="s">
        <v>594</v>
      </c>
      <c r="I63" s="469" t="s">
        <v>461</v>
      </c>
      <c r="J63" s="380" t="s">
        <v>35</v>
      </c>
      <c r="K63" s="17" t="s">
        <v>36</v>
      </c>
      <c r="L63" s="11">
        <v>12</v>
      </c>
      <c r="M63" s="17" t="s">
        <v>434</v>
      </c>
      <c r="N63" s="17" t="s">
        <v>38</v>
      </c>
      <c r="O63" s="11"/>
      <c r="P63" s="11" t="s">
        <v>595</v>
      </c>
      <c r="Q63" s="381"/>
      <c r="R63" s="381"/>
      <c r="S63" s="617"/>
      <c r="T63" s="617"/>
      <c r="U63" s="617"/>
      <c r="V63" s="915" t="s">
        <v>602</v>
      </c>
      <c r="W63" s="632"/>
      <c r="X63" s="617"/>
      <c r="Y63" s="483"/>
      <c r="Z63" s="678"/>
      <c r="AA63" s="215" t="s">
        <v>603</v>
      </c>
      <c r="AB63" s="378"/>
      <c r="AC63" s="927">
        <v>1786</v>
      </c>
      <c r="AD63" s="576">
        <v>21440</v>
      </c>
      <c r="AE63" s="378"/>
      <c r="AF63" s="378"/>
      <c r="AG63" s="504" t="s">
        <v>128</v>
      </c>
      <c r="AH63" s="556">
        <v>5000</v>
      </c>
      <c r="AI63" t="s">
        <v>604</v>
      </c>
      <c r="AJ63" s="7"/>
      <c r="AK63" s="37"/>
      <c r="AL63" s="7"/>
      <c r="AM63" s="7"/>
      <c r="AN63" s="7"/>
      <c r="AO63" s="934">
        <v>83.4</v>
      </c>
      <c r="AP63" s="39">
        <v>12.5</v>
      </c>
      <c r="AQ63" s="40">
        <v>1.1000000000000001</v>
      </c>
      <c r="AR63" s="41">
        <f t="shared" si="18"/>
        <v>97</v>
      </c>
      <c r="AS63" s="42">
        <f t="shared" si="19"/>
        <v>6.6720000000000006</v>
      </c>
      <c r="AT63" s="43">
        <f t="shared" si="20"/>
        <v>7.3392000000000008</v>
      </c>
      <c r="AU63" s="44">
        <f t="shared" si="21"/>
        <v>6.132352941176471</v>
      </c>
      <c r="AV63" s="45">
        <v>77.728800000000007</v>
      </c>
      <c r="AW63" s="45">
        <f t="shared" si="22"/>
        <v>93.2</v>
      </c>
      <c r="AX63" s="46">
        <v>1.5012000000000001</v>
      </c>
      <c r="AY63" s="45">
        <v>1.8</v>
      </c>
      <c r="AZ63" s="7" t="s">
        <v>121</v>
      </c>
      <c r="BA63" s="47">
        <v>12.7</v>
      </c>
      <c r="BB63" s="48" t="s">
        <v>121</v>
      </c>
      <c r="BC63" s="49">
        <v>0.01</v>
      </c>
      <c r="BD63" s="49"/>
      <c r="BE63" s="7"/>
      <c r="BF63" s="7"/>
      <c r="BG63" s="7"/>
      <c r="BH63" s="7"/>
      <c r="BI63" s="48"/>
      <c r="BJ63" s="7">
        <v>58.3</v>
      </c>
      <c r="BK63" s="7">
        <v>41.7</v>
      </c>
      <c r="BL63" s="195">
        <f t="shared" si="29"/>
        <v>1.398081534772182</v>
      </c>
      <c r="BM63" s="79">
        <v>0.5</v>
      </c>
      <c r="BN63" s="80">
        <f t="shared" si="40"/>
        <v>0.5995203836930455</v>
      </c>
      <c r="BO63" s="7" t="s">
        <v>121</v>
      </c>
      <c r="BP63" s="7">
        <v>58.3</v>
      </c>
      <c r="BQ63" s="48">
        <v>41.7</v>
      </c>
      <c r="BR63" s="81"/>
      <c r="BS63" s="80">
        <f t="shared" si="36"/>
        <v>71.900000000000006</v>
      </c>
      <c r="BT63" s="49">
        <v>76.7</v>
      </c>
      <c r="BU63" s="49">
        <v>20715</v>
      </c>
      <c r="BV63" s="80">
        <f t="shared" si="41"/>
        <v>23.299999999999997</v>
      </c>
      <c r="BW63" s="346">
        <f t="shared" si="30"/>
        <v>12.2125</v>
      </c>
      <c r="BX63" s="49">
        <v>50.9</v>
      </c>
      <c r="BY63" s="84">
        <f t="shared" si="42"/>
        <v>6.3624999999999998</v>
      </c>
      <c r="BZ63" s="49">
        <v>21</v>
      </c>
      <c r="CA63" s="84">
        <f t="shared" si="43"/>
        <v>2.625</v>
      </c>
      <c r="CB63" s="49">
        <v>25.8</v>
      </c>
      <c r="CC63" s="84">
        <f t="shared" si="44"/>
        <v>3.2250000000000001</v>
      </c>
      <c r="CD63" s="49">
        <v>0.9</v>
      </c>
      <c r="CE63" s="7"/>
      <c r="CF63" s="7"/>
      <c r="CG63" s="7"/>
      <c r="CH63" s="7"/>
      <c r="CI63" s="7"/>
      <c r="CJ63" s="7"/>
      <c r="CK63" s="7"/>
      <c r="CL63" s="45">
        <f t="shared" si="23"/>
        <v>2.4238095238095236</v>
      </c>
      <c r="CM63" s="7"/>
      <c r="CN63" s="7"/>
      <c r="CO63" s="618"/>
      <c r="CP63" s="13"/>
      <c r="CQ63" s="13"/>
      <c r="CR63" s="13"/>
      <c r="CS63" s="13"/>
      <c r="CT63" s="13"/>
      <c r="CU63" s="13"/>
      <c r="CV63" s="634"/>
      <c r="CW63" s="36"/>
      <c r="CX63" s="7"/>
      <c r="CY63" s="7"/>
      <c r="CZ63" s="7"/>
      <c r="DA63" s="7" t="s">
        <v>295</v>
      </c>
      <c r="DB63" s="111" t="s">
        <v>295</v>
      </c>
      <c r="DC63" s="251"/>
      <c r="DD63" s="112" t="s">
        <v>610</v>
      </c>
      <c r="DE63" s="11"/>
      <c r="DF63" s="11"/>
      <c r="DG63" s="11"/>
      <c r="DH63" s="11"/>
      <c r="DI63" s="10" t="s">
        <v>297</v>
      </c>
      <c r="DJ63" s="123" t="s">
        <v>128</v>
      </c>
      <c r="DK63" s="9">
        <v>2</v>
      </c>
      <c r="DL63" s="7"/>
      <c r="DM63" s="49"/>
      <c r="DN63" s="7"/>
      <c r="DO63" s="7"/>
      <c r="DP63" s="7"/>
      <c r="DQ63" s="7"/>
      <c r="DR63" s="11" t="s">
        <v>38</v>
      </c>
      <c r="DS63" s="11" t="s">
        <v>38</v>
      </c>
      <c r="DT63" s="11" t="s">
        <v>38</v>
      </c>
      <c r="DU63" s="11" t="s">
        <v>38</v>
      </c>
      <c r="DV63" s="11" t="s">
        <v>38</v>
      </c>
      <c r="DW63" s="11" t="s">
        <v>38</v>
      </c>
      <c r="DX63" s="11" t="s">
        <v>38</v>
      </c>
      <c r="DY63" s="11" t="s">
        <v>38</v>
      </c>
      <c r="DZ63" s="11" t="s">
        <v>38</v>
      </c>
      <c r="EA63" s="11" t="s">
        <v>38</v>
      </c>
      <c r="EB63" s="7"/>
      <c r="EC63" s="114"/>
      <c r="ED63" s="114"/>
      <c r="EE63" s="114"/>
      <c r="EF63" s="7"/>
      <c r="EG63" s="7"/>
      <c r="EH63" s="7"/>
      <c r="EI63" s="7"/>
      <c r="EJ63" s="7"/>
      <c r="EK63" s="115"/>
      <c r="EL63" s="116"/>
      <c r="EM63" s="7"/>
      <c r="EN63" s="116"/>
      <c r="EO63" s="116"/>
      <c r="EP63" s="557"/>
      <c r="EQ63" s="114"/>
      <c r="ER63" s="485">
        <v>10858</v>
      </c>
      <c r="ES63" s="762">
        <v>75</v>
      </c>
      <c r="ET63" s="762">
        <v>42252</v>
      </c>
      <c r="EU63" s="762">
        <v>4000</v>
      </c>
      <c r="EV63" s="762">
        <v>38220</v>
      </c>
      <c r="EW63" s="954">
        <v>13851</v>
      </c>
      <c r="EX63" s="715">
        <f t="shared" ref="EX63:EX84" si="47">EW63/EU63*EV63/ES63</f>
        <v>1764.6174000000003</v>
      </c>
      <c r="EY63" s="959">
        <f t="shared" si="45"/>
        <v>21175.408800000005</v>
      </c>
      <c r="EZ63" s="117"/>
      <c r="FA63" s="117"/>
      <c r="FB63" s="117"/>
      <c r="FC63" s="117"/>
      <c r="FD63" s="763"/>
      <c r="FE63" s="592"/>
      <c r="FF63" s="592"/>
      <c r="FG63" s="716"/>
      <c r="FH63" s="975"/>
      <c r="FI63" s="612"/>
      <c r="FJ63" s="764"/>
      <c r="FK63" s="514"/>
      <c r="FL63" s="114"/>
      <c r="FM63" s="7"/>
      <c r="FN63" s="145">
        <f t="shared" si="46"/>
        <v>1.786</v>
      </c>
      <c r="FO63" s="114"/>
      <c r="FP63" s="43">
        <f t="shared" ref="FP63:FP84" si="48">EW63*100/ET63</f>
        <v>32.781880147685314</v>
      </c>
      <c r="FQ63" s="146">
        <f t="shared" ref="FQ63:FQ90" si="49">EX63/1000</f>
        <v>1.7646174000000003</v>
      </c>
      <c r="FR63" s="147"/>
      <c r="FS63" s="148"/>
      <c r="FT63" s="112"/>
      <c r="FU63" s="49"/>
      <c r="FV63" s="112"/>
      <c r="FW63" s="112"/>
      <c r="FX63" s="944"/>
      <c r="FY63" s="989"/>
      <c r="FZ63" s="569"/>
      <c r="GA63" s="163"/>
      <c r="GB63" s="569"/>
      <c r="GC63" s="554"/>
      <c r="GD63" s="554"/>
      <c r="GE63" s="554"/>
      <c r="GF63" s="554"/>
      <c r="GG63" s="554"/>
      <c r="GH63" s="554"/>
      <c r="GI63" s="554"/>
      <c r="GJ63" s="554"/>
      <c r="GK63" s="554"/>
      <c r="GL63" s="554"/>
      <c r="GM63" s="554"/>
      <c r="GN63" s="554"/>
      <c r="GO63" s="554"/>
      <c r="GP63" s="554"/>
      <c r="GQ63" s="554"/>
      <c r="GR63" s="554"/>
      <c r="GS63" s="554"/>
      <c r="GT63" s="554"/>
      <c r="GU63" s="554"/>
      <c r="GV63" s="554"/>
      <c r="GW63" s="554"/>
      <c r="GX63" s="554"/>
      <c r="GY63" s="554"/>
      <c r="GZ63" s="554"/>
      <c r="HA63" s="554"/>
      <c r="HB63" s="554"/>
      <c r="HC63" s="554"/>
      <c r="HD63" s="554"/>
      <c r="HE63" s="554"/>
      <c r="HF63" s="554"/>
      <c r="HG63" s="554"/>
      <c r="HH63" s="554"/>
      <c r="HI63" s="554"/>
      <c r="HJ63" s="554"/>
      <c r="HK63" s="554"/>
      <c r="HL63" s="554"/>
      <c r="HM63" s="554"/>
      <c r="HN63" s="554"/>
      <c r="HO63" s="554"/>
      <c r="HP63" s="554"/>
      <c r="HQ63" s="554"/>
      <c r="HR63" s="554"/>
      <c r="HS63" s="554"/>
      <c r="HT63" s="554"/>
      <c r="HU63" s="554"/>
      <c r="HV63" s="554"/>
      <c r="HW63" s="554"/>
    </row>
    <row r="64" spans="1:231" x14ac:dyDescent="0.3">
      <c r="A64" s="7">
        <v>221</v>
      </c>
      <c r="B64" s="7">
        <f>COUNTIFS($D$3:D64,D64,$F$3:F64,F64)</f>
        <v>1</v>
      </c>
      <c r="C64" s="14">
        <v>11203</v>
      </c>
      <c r="D64" s="328" t="s">
        <v>648</v>
      </c>
      <c r="E64" s="17" t="s">
        <v>589</v>
      </c>
      <c r="F64" s="17">
        <v>520613102</v>
      </c>
      <c r="G64" s="11">
        <f>LEFT(H64,4)-CONCATENATE(19,LEFT(F64,2))</f>
        <v>67</v>
      </c>
      <c r="H64" s="17" t="s">
        <v>649</v>
      </c>
      <c r="I64" s="469" t="s">
        <v>650</v>
      </c>
      <c r="J64" s="380" t="s">
        <v>35</v>
      </c>
      <c r="K64" s="17" t="s">
        <v>36</v>
      </c>
      <c r="L64" s="11">
        <v>5</v>
      </c>
      <c r="M64" s="17">
        <v>2</v>
      </c>
      <c r="N64" s="17" t="s">
        <v>38</v>
      </c>
      <c r="O64" s="11"/>
      <c r="P64" s="11" t="s">
        <v>39</v>
      </c>
      <c r="Q64" s="381"/>
      <c r="R64" s="381"/>
      <c r="S64" s="617"/>
      <c r="T64" s="733" t="s">
        <v>696</v>
      </c>
      <c r="U64" s="733"/>
      <c r="V64" s="632" t="s">
        <v>697</v>
      </c>
      <c r="W64" s="632"/>
      <c r="X64" s="617"/>
      <c r="Y64" s="483"/>
      <c r="Z64" s="678"/>
      <c r="AA64" s="215" t="s">
        <v>698</v>
      </c>
      <c r="AB64" s="11"/>
      <c r="AC64" s="449">
        <v>404</v>
      </c>
      <c r="AD64" s="449">
        <v>2000</v>
      </c>
      <c r="AE64" s="156"/>
      <c r="AF64" s="156"/>
      <c r="AG64" s="156" t="s">
        <v>128</v>
      </c>
      <c r="AH64" s="37">
        <v>150</v>
      </c>
      <c r="AJ64" s="7"/>
      <c r="AK64" s="37"/>
      <c r="AL64" s="7"/>
      <c r="AM64" s="7"/>
      <c r="AN64" s="7"/>
      <c r="AO64" s="411">
        <v>79.900000000000006</v>
      </c>
      <c r="AP64" s="39">
        <v>12.6</v>
      </c>
      <c r="AQ64" s="40">
        <v>6.24</v>
      </c>
      <c r="AR64" s="41">
        <f t="shared" si="18"/>
        <v>98.74</v>
      </c>
      <c r="AS64" s="42">
        <f t="shared" si="19"/>
        <v>6.3412698412698418</v>
      </c>
      <c r="AT64" s="43">
        <f t="shared" si="20"/>
        <v>39.569523809523815</v>
      </c>
      <c r="AU64" s="44">
        <f t="shared" si="21"/>
        <v>4.2409766454352447</v>
      </c>
      <c r="AV64" s="45">
        <v>73.77167</v>
      </c>
      <c r="AW64" s="45">
        <f t="shared" si="22"/>
        <v>92.33</v>
      </c>
      <c r="AX64" s="46">
        <v>2.1333299999999999</v>
      </c>
      <c r="AY64" s="45">
        <v>2.67</v>
      </c>
      <c r="AZ64" s="7" t="s">
        <v>121</v>
      </c>
      <c r="BA64" s="47">
        <v>59.5</v>
      </c>
      <c r="BB64" s="48" t="s">
        <v>121</v>
      </c>
      <c r="BC64" s="49" t="s">
        <v>121</v>
      </c>
      <c r="BD64" s="49"/>
      <c r="BE64" s="7"/>
      <c r="BF64" s="7"/>
      <c r="BG64" s="7"/>
      <c r="BH64" s="7"/>
      <c r="BI64" s="194">
        <v>2.87</v>
      </c>
      <c r="BJ64" s="7">
        <v>55.1</v>
      </c>
      <c r="BK64" s="7">
        <v>44.9</v>
      </c>
      <c r="BL64" s="195">
        <f t="shared" si="29"/>
        <v>1.2271714922048997</v>
      </c>
      <c r="BM64" s="79">
        <v>0.85</v>
      </c>
      <c r="BN64" s="80">
        <f t="shared" si="40"/>
        <v>1.0638297872340425</v>
      </c>
      <c r="BO64" s="7" t="s">
        <v>121</v>
      </c>
      <c r="BP64" s="7">
        <v>79.400000000000006</v>
      </c>
      <c r="BQ64" s="48">
        <v>61.9</v>
      </c>
      <c r="BR64" s="81"/>
      <c r="BS64" s="80">
        <f t="shared" si="36"/>
        <v>47.4</v>
      </c>
      <c r="BT64" s="49">
        <v>75.2</v>
      </c>
      <c r="BU64" s="49">
        <v>6689</v>
      </c>
      <c r="BV64" s="80">
        <f t="shared" si="41"/>
        <v>24.799999999999997</v>
      </c>
      <c r="BW64" s="561">
        <f t="shared" si="30"/>
        <v>12.373199999999999</v>
      </c>
      <c r="BX64" s="49">
        <v>20.399999999999999</v>
      </c>
      <c r="BY64" s="84">
        <f t="shared" si="42"/>
        <v>2.5703999999999998</v>
      </c>
      <c r="BZ64" s="49">
        <v>27</v>
      </c>
      <c r="CA64" s="84">
        <f t="shared" si="43"/>
        <v>3.4019999999999997</v>
      </c>
      <c r="CB64" s="49">
        <v>50.8</v>
      </c>
      <c r="CC64" s="84">
        <f t="shared" si="44"/>
        <v>6.4007999999999994</v>
      </c>
      <c r="CD64" s="80">
        <v>2.29</v>
      </c>
      <c r="CE64" s="82"/>
      <c r="CF64" s="82"/>
      <c r="CG64" s="82"/>
      <c r="CH64" s="82"/>
      <c r="CI64" s="82"/>
      <c r="CJ64" s="82">
        <v>63.8</v>
      </c>
      <c r="CK64" s="82">
        <v>5224</v>
      </c>
      <c r="CL64" s="45">
        <f t="shared" si="23"/>
        <v>0.75555555555555554</v>
      </c>
      <c r="CM64" s="7"/>
      <c r="CN64" s="7"/>
      <c r="CO64" s="618"/>
      <c r="CP64" s="13"/>
      <c r="CQ64" s="13"/>
      <c r="CR64" s="13"/>
      <c r="CS64" s="13"/>
      <c r="CT64" s="13"/>
      <c r="CU64" s="13"/>
      <c r="CV64" s="634"/>
      <c r="CW64" s="36"/>
      <c r="CX64" s="7"/>
      <c r="CY64" s="7"/>
      <c r="CZ64" s="121">
        <v>3</v>
      </c>
      <c r="DA64" s="7" t="s">
        <v>295</v>
      </c>
      <c r="DB64" s="111" t="s">
        <v>295</v>
      </c>
      <c r="DC64" s="35"/>
      <c r="DD64" s="122" t="s">
        <v>296</v>
      </c>
      <c r="DE64" s="11"/>
      <c r="DF64" s="11"/>
      <c r="DG64" s="11"/>
      <c r="DH64" s="11"/>
      <c r="DI64" s="10" t="s">
        <v>297</v>
      </c>
      <c r="DJ64" t="s">
        <v>128</v>
      </c>
      <c r="DK64" s="9">
        <v>2</v>
      </c>
      <c r="DL64" s="7"/>
      <c r="DM64" s="113" t="s">
        <v>650</v>
      </c>
      <c r="DN64" s="7"/>
      <c r="DO64" s="7"/>
      <c r="DP64" s="7"/>
      <c r="DQ64" s="7"/>
      <c r="DR64" s="11" t="s">
        <v>38</v>
      </c>
      <c r="DS64" s="11" t="s">
        <v>38</v>
      </c>
      <c r="DT64" s="11">
        <v>755</v>
      </c>
      <c r="DU64" s="11">
        <v>22.3</v>
      </c>
      <c r="DV64" s="11">
        <v>77.7</v>
      </c>
      <c r="DW64" s="11" t="s">
        <v>38</v>
      </c>
      <c r="DX64" s="11" t="s">
        <v>38</v>
      </c>
      <c r="DY64" s="11" t="s">
        <v>38</v>
      </c>
      <c r="DZ64" s="11" t="s">
        <v>38</v>
      </c>
      <c r="EA64" s="11">
        <v>0</v>
      </c>
      <c r="EB64" s="7" t="s">
        <v>451</v>
      </c>
      <c r="EC64" s="114"/>
      <c r="ED64" s="114"/>
      <c r="EE64" s="114"/>
      <c r="EF64" s="7">
        <v>10</v>
      </c>
      <c r="EG64" s="7">
        <v>2</v>
      </c>
      <c r="EH64" s="7">
        <v>0</v>
      </c>
      <c r="EI64" s="7" t="s">
        <v>299</v>
      </c>
      <c r="EJ64" s="7" t="s">
        <v>299</v>
      </c>
      <c r="EK64" s="115" t="s">
        <v>299</v>
      </c>
      <c r="EL64" s="116">
        <v>1</v>
      </c>
      <c r="EM64" s="7"/>
      <c r="EN64" s="116">
        <v>3</v>
      </c>
      <c r="EO64" s="116">
        <v>2</v>
      </c>
      <c r="EP64" s="114"/>
      <c r="EQ64" s="114"/>
      <c r="ER64" s="485">
        <v>11203</v>
      </c>
      <c r="ES64" s="672">
        <v>75</v>
      </c>
      <c r="ET64" s="672">
        <v>8953</v>
      </c>
      <c r="EU64" s="672">
        <v>4000</v>
      </c>
      <c r="EV64" s="672">
        <v>38220</v>
      </c>
      <c r="EW64" s="673">
        <v>3105</v>
      </c>
      <c r="EX64" s="674">
        <f t="shared" si="47"/>
        <v>395.577</v>
      </c>
      <c r="EY64" s="489">
        <f t="shared" si="45"/>
        <v>1977.885</v>
      </c>
      <c r="EZ64" s="598"/>
      <c r="FA64" s="598"/>
      <c r="FB64" s="598"/>
      <c r="FC64" s="598"/>
      <c r="FD64" s="675"/>
      <c r="FE64" s="623"/>
      <c r="FF64" s="623"/>
      <c r="FG64" s="676"/>
      <c r="FH64" s="615"/>
      <c r="FI64" s="612"/>
      <c r="FJ64" s="616"/>
      <c r="FK64" s="514"/>
      <c r="FL64" s="114"/>
      <c r="FM64" s="7"/>
      <c r="FN64" s="145">
        <f t="shared" si="46"/>
        <v>0.40400000000000003</v>
      </c>
      <c r="FO64" s="114"/>
      <c r="FP64" s="43">
        <f t="shared" si="48"/>
        <v>34.681112476264936</v>
      </c>
      <c r="FQ64" s="146">
        <f t="shared" si="49"/>
        <v>0.39557700000000001</v>
      </c>
      <c r="FR64" s="147"/>
      <c r="FS64" s="148" t="s">
        <v>423</v>
      </c>
      <c r="FT64" s="112" t="s">
        <v>579</v>
      </c>
      <c r="FU64" s="49" t="s">
        <v>423</v>
      </c>
      <c r="FV64" s="112" t="s">
        <v>710</v>
      </c>
      <c r="FW64" s="112" t="s">
        <v>711</v>
      </c>
      <c r="FX64" s="987">
        <v>11203</v>
      </c>
      <c r="FY64" s="990" t="s">
        <v>712</v>
      </c>
      <c r="FZ64" s="941">
        <v>0.58568001000000003</v>
      </c>
      <c r="GA64" s="941">
        <v>4.3226835273735205</v>
      </c>
      <c r="GB64" s="595">
        <v>0.27674999999999861</v>
      </c>
      <c r="GC64" s="569" t="s">
        <v>121</v>
      </c>
      <c r="GD64" s="569" t="s">
        <v>121</v>
      </c>
      <c r="GE64" s="569" t="s">
        <v>121</v>
      </c>
      <c r="GF64" s="561">
        <v>10.5</v>
      </c>
      <c r="GG64" s="561">
        <v>27.6</v>
      </c>
      <c r="GH64" s="569">
        <v>88094</v>
      </c>
      <c r="GI64" s="591">
        <v>1977.885</v>
      </c>
      <c r="GJ64" s="994">
        <f>GF64*GI64/100</f>
        <v>207.67792499999999</v>
      </c>
      <c r="GK64" s="569">
        <v>9.5399999999999991</v>
      </c>
      <c r="GL64" s="569">
        <v>68206</v>
      </c>
      <c r="GM64" s="995">
        <f>GG64-GK64</f>
        <v>18.060000000000002</v>
      </c>
      <c r="GN64" s="569">
        <f>GH64-GL64</f>
        <v>19888</v>
      </c>
      <c r="GO64" s="994">
        <f>GJ64*GG64/100</f>
        <v>57.319107299999999</v>
      </c>
      <c r="GP64" s="994">
        <f>GK64*GJ64/100</f>
        <v>19.812474044999998</v>
      </c>
      <c r="GQ64" s="994">
        <f>GO64-GP64</f>
        <v>37.506633254999997</v>
      </c>
      <c r="GR64" s="946">
        <v>22</v>
      </c>
      <c r="GS64" s="994">
        <f>GO64/GR64</f>
        <v>2.6054139681818183</v>
      </c>
      <c r="GT64" s="994">
        <f>GP64/GR64</f>
        <v>0.90056700204545448</v>
      </c>
      <c r="GU64" s="994">
        <f>GJ64/GR64</f>
        <v>9.4399056818181819</v>
      </c>
      <c r="GV64" s="561"/>
      <c r="GW64" s="561"/>
      <c r="GX64" s="569"/>
      <c r="GY64" s="569"/>
      <c r="GZ64" s="569"/>
      <c r="HA64" s="569"/>
      <c r="HB64" s="569"/>
      <c r="HC64" s="569"/>
      <c r="HD64" s="569"/>
      <c r="HE64" s="569"/>
      <c r="HF64" s="569"/>
      <c r="HG64" s="569"/>
      <c r="HH64" s="569"/>
      <c r="HI64" s="561"/>
      <c r="HJ64" s="569"/>
      <c r="HK64" s="569"/>
      <c r="HL64" s="569"/>
      <c r="HM64" s="569"/>
      <c r="HN64" s="569"/>
      <c r="HO64" s="569"/>
      <c r="HP64" s="569"/>
      <c r="HQ64" s="569"/>
      <c r="HR64" s="569"/>
      <c r="HS64" s="569"/>
      <c r="HT64" s="569"/>
      <c r="HU64" s="569"/>
      <c r="HV64" s="569"/>
      <c r="HW64" s="569"/>
    </row>
    <row r="65" spans="1:231" x14ac:dyDescent="0.3">
      <c r="A65" s="7">
        <v>231</v>
      </c>
      <c r="B65" s="7">
        <f>COUNTIFS($D$3:D65,D65,$F$3:F65,F65)</f>
        <v>1</v>
      </c>
      <c r="C65" s="14">
        <v>11386</v>
      </c>
      <c r="D65" s="328" t="s">
        <v>766</v>
      </c>
      <c r="E65" s="17" t="s">
        <v>564</v>
      </c>
      <c r="F65" s="17">
        <v>530222198</v>
      </c>
      <c r="G65" s="11">
        <f>LEFT(H65,4)-CONCATENATE(19,LEFT(F65,2))</f>
        <v>66</v>
      </c>
      <c r="H65" s="17" t="s">
        <v>767</v>
      </c>
      <c r="I65" s="469" t="s">
        <v>768</v>
      </c>
      <c r="J65" s="380" t="s">
        <v>35</v>
      </c>
      <c r="K65" s="17" t="s">
        <v>36</v>
      </c>
      <c r="L65" s="11">
        <v>6</v>
      </c>
      <c r="M65" s="17" t="s">
        <v>618</v>
      </c>
      <c r="N65" s="17" t="s">
        <v>38</v>
      </c>
      <c r="O65" s="11"/>
      <c r="P65" s="11" t="s">
        <v>769</v>
      </c>
      <c r="Q65" s="381"/>
      <c r="R65" s="381"/>
      <c r="S65" s="617"/>
      <c r="T65" s="733" t="s">
        <v>771</v>
      </c>
      <c r="U65" s="733"/>
      <c r="V65" s="632" t="s">
        <v>697</v>
      </c>
      <c r="W65" s="632"/>
      <c r="X65" s="617"/>
      <c r="Y65" s="447"/>
      <c r="Z65" s="596" t="s">
        <v>127</v>
      </c>
      <c r="AA65" s="550" t="s">
        <v>120</v>
      </c>
      <c r="AB65" s="20"/>
      <c r="AC65" s="556">
        <v>509</v>
      </c>
      <c r="AD65" s="556">
        <v>3000</v>
      </c>
      <c r="AE65" s="554"/>
      <c r="AF65" s="554"/>
      <c r="AG65" s="554" t="s">
        <v>128</v>
      </c>
      <c r="AH65" s="37">
        <v>250</v>
      </c>
      <c r="AJ65" s="7"/>
      <c r="AK65" s="37"/>
      <c r="AL65" s="7"/>
      <c r="AM65" s="7"/>
      <c r="AN65" s="7"/>
      <c r="AO65" s="411">
        <v>75.7</v>
      </c>
      <c r="AP65" s="39">
        <v>15.7</v>
      </c>
      <c r="AQ65" s="40">
        <v>6.86</v>
      </c>
      <c r="AR65" s="41">
        <f t="shared" si="18"/>
        <v>98.26</v>
      </c>
      <c r="AS65" s="42">
        <f t="shared" si="19"/>
        <v>4.8216560509554141</v>
      </c>
      <c r="AT65" s="43">
        <f t="shared" si="20"/>
        <v>33.076560509554142</v>
      </c>
      <c r="AU65" s="44">
        <f t="shared" si="21"/>
        <v>3.3554964539007095</v>
      </c>
      <c r="AV65" s="45">
        <v>69.765119999999996</v>
      </c>
      <c r="AW65" s="45">
        <f t="shared" si="22"/>
        <v>92.16</v>
      </c>
      <c r="AX65" s="46">
        <v>2.14988</v>
      </c>
      <c r="AY65" s="45">
        <v>2.84</v>
      </c>
      <c r="AZ65" s="7" t="s">
        <v>121</v>
      </c>
      <c r="BA65" s="47">
        <v>43.1</v>
      </c>
      <c r="BB65" s="48" t="s">
        <v>121</v>
      </c>
      <c r="BC65" s="49" t="s">
        <v>121</v>
      </c>
      <c r="BD65" s="49"/>
      <c r="BE65" s="7"/>
      <c r="BF65" s="7"/>
      <c r="BG65" s="7"/>
      <c r="BH65" s="7"/>
      <c r="BI65" s="194">
        <v>4.25</v>
      </c>
      <c r="BJ65" s="7">
        <v>40.9</v>
      </c>
      <c r="BK65" s="7">
        <v>59.1</v>
      </c>
      <c r="BL65" s="195">
        <f t="shared" si="29"/>
        <v>0.69204737732656507</v>
      </c>
      <c r="BM65" s="79">
        <v>1.42</v>
      </c>
      <c r="BN65" s="80">
        <f t="shared" si="40"/>
        <v>1.8758256274768823</v>
      </c>
      <c r="BO65" s="7" t="s">
        <v>121</v>
      </c>
      <c r="BP65" s="7">
        <v>97.2</v>
      </c>
      <c r="BQ65" s="48">
        <v>68.400000000000006</v>
      </c>
      <c r="BR65" s="81"/>
      <c r="BS65" s="80">
        <f t="shared" si="36"/>
        <v>27.4</v>
      </c>
      <c r="BT65" s="49">
        <v>73.5</v>
      </c>
      <c r="BU65" s="49">
        <v>9218</v>
      </c>
      <c r="BV65" s="80">
        <f t="shared" si="41"/>
        <v>26.5</v>
      </c>
      <c r="BW65" s="561">
        <f t="shared" si="30"/>
        <v>15.3232</v>
      </c>
      <c r="BX65" s="49">
        <v>9.1999999999999993</v>
      </c>
      <c r="BY65" s="84">
        <f t="shared" si="42"/>
        <v>1.4443999999999997</v>
      </c>
      <c r="BZ65" s="49">
        <v>18.2</v>
      </c>
      <c r="CA65" s="84">
        <f t="shared" si="43"/>
        <v>2.8573999999999997</v>
      </c>
      <c r="CB65" s="49">
        <v>70.2</v>
      </c>
      <c r="CC65" s="84">
        <f t="shared" si="44"/>
        <v>11.021400000000002</v>
      </c>
      <c r="CD65" s="80">
        <v>2.79</v>
      </c>
      <c r="CE65" s="82"/>
      <c r="CF65" s="82"/>
      <c r="CG65" s="82"/>
      <c r="CH65" s="82"/>
      <c r="CI65" s="82"/>
      <c r="CJ65" s="82">
        <v>63.9</v>
      </c>
      <c r="CK65" s="82">
        <v>6200</v>
      </c>
      <c r="CL65" s="45">
        <f t="shared" si="23"/>
        <v>0.50549450549450547</v>
      </c>
      <c r="CM65" s="7"/>
      <c r="CN65" s="7"/>
      <c r="CO65" s="618"/>
      <c r="CP65" s="13"/>
      <c r="CQ65" s="13"/>
      <c r="CR65" s="13"/>
      <c r="CS65" s="13"/>
      <c r="CT65" s="13"/>
      <c r="CU65" s="13"/>
      <c r="CV65" s="634"/>
      <c r="CW65" s="36"/>
      <c r="CX65" s="7"/>
      <c r="CY65" s="7"/>
      <c r="CZ65" s="121">
        <v>3</v>
      </c>
      <c r="DA65" s="7" t="s">
        <v>295</v>
      </c>
      <c r="DB65" s="111" t="s">
        <v>295</v>
      </c>
      <c r="DC65" s="35"/>
      <c r="DD65" s="122" t="s">
        <v>706</v>
      </c>
      <c r="DE65" s="11"/>
      <c r="DF65" s="11"/>
      <c r="DG65" s="11"/>
      <c r="DH65" s="11"/>
      <c r="DI65" s="10" t="s">
        <v>297</v>
      </c>
      <c r="DJ65" t="s">
        <v>128</v>
      </c>
      <c r="DK65" s="9">
        <v>2</v>
      </c>
      <c r="DL65" s="7"/>
      <c r="DM65" s="113" t="s">
        <v>775</v>
      </c>
      <c r="DN65" s="7"/>
      <c r="DO65" s="7"/>
      <c r="DP65" s="7"/>
      <c r="DQ65" s="7"/>
      <c r="DR65" s="11" t="s">
        <v>38</v>
      </c>
      <c r="DS65" s="11" t="s">
        <v>38</v>
      </c>
      <c r="DT65" s="11">
        <v>700</v>
      </c>
      <c r="DU65" s="11">
        <v>17.600000000000001</v>
      </c>
      <c r="DV65" s="11">
        <v>82.4</v>
      </c>
      <c r="DW65" s="11" t="s">
        <v>38</v>
      </c>
      <c r="DX65" s="11" t="s">
        <v>38</v>
      </c>
      <c r="DY65" s="11" t="s">
        <v>38</v>
      </c>
      <c r="DZ65" s="11" t="s">
        <v>38</v>
      </c>
      <c r="EA65" s="11">
        <v>0</v>
      </c>
      <c r="EB65" s="7" t="s">
        <v>451</v>
      </c>
      <c r="EC65" s="114"/>
      <c r="ED65" s="114"/>
      <c r="EE65" s="114"/>
      <c r="EF65" s="7">
        <v>40</v>
      </c>
      <c r="EG65" s="7">
        <v>3</v>
      </c>
      <c r="EH65" s="7">
        <v>1</v>
      </c>
      <c r="EI65" s="7">
        <v>186</v>
      </c>
      <c r="EJ65" s="7">
        <v>102</v>
      </c>
      <c r="EK65" s="115">
        <f>EJ65/(EI65*EI65*0.01*0.01)</f>
        <v>29.483177245924384</v>
      </c>
      <c r="EL65" s="116">
        <v>2</v>
      </c>
      <c r="EM65" s="7"/>
      <c r="EN65" s="116">
        <v>2</v>
      </c>
      <c r="EO65" s="116">
        <v>2</v>
      </c>
      <c r="EP65" s="114"/>
      <c r="EQ65" s="114"/>
      <c r="ER65" s="485">
        <v>11386</v>
      </c>
      <c r="ES65" s="954">
        <v>75</v>
      </c>
      <c r="ET65" s="954">
        <v>19568</v>
      </c>
      <c r="EU65" s="954">
        <v>4000</v>
      </c>
      <c r="EV65" s="954">
        <v>38220</v>
      </c>
      <c r="EW65" s="954">
        <v>3810</v>
      </c>
      <c r="EX65" s="715">
        <f t="shared" si="47"/>
        <v>485.39400000000006</v>
      </c>
      <c r="EY65" s="959">
        <f t="shared" si="45"/>
        <v>2912.3640000000005</v>
      </c>
      <c r="EZ65" s="557"/>
      <c r="FA65" s="557"/>
      <c r="FB65" s="557"/>
      <c r="FC65" s="557"/>
      <c r="FD65" s="592"/>
      <c r="FE65" s="592"/>
      <c r="FF65" s="592"/>
      <c r="FG65" s="716"/>
      <c r="FH65" s="975"/>
      <c r="FI65" s="612"/>
      <c r="FJ65" s="732"/>
      <c r="FK65" s="553"/>
      <c r="FL65" s="114"/>
      <c r="FM65" s="7"/>
      <c r="FN65" s="145">
        <f t="shared" si="46"/>
        <v>0.50900000000000001</v>
      </c>
      <c r="FO65" s="114"/>
      <c r="FP65" s="43">
        <f t="shared" si="48"/>
        <v>19.47056418642682</v>
      </c>
      <c r="FQ65" s="146">
        <f t="shared" si="49"/>
        <v>0.48539400000000005</v>
      </c>
      <c r="FR65" s="147"/>
      <c r="FS65" s="148" t="s">
        <v>423</v>
      </c>
      <c r="FT65" s="149" t="s">
        <v>747</v>
      </c>
      <c r="FU65" s="150" t="s">
        <v>423</v>
      </c>
      <c r="FV65" s="149" t="s">
        <v>710</v>
      </c>
      <c r="FW65" s="149" t="s">
        <v>778</v>
      </c>
      <c r="FX65" s="987">
        <v>11386</v>
      </c>
      <c r="FY65" s="990" t="s">
        <v>712</v>
      </c>
      <c r="FZ65" s="941">
        <v>0.44321009</v>
      </c>
      <c r="GA65" s="161">
        <v>0.8904612452399201</v>
      </c>
      <c r="GB65" s="595">
        <v>0.23812926000000015</v>
      </c>
      <c r="GC65" s="569" t="s">
        <v>121</v>
      </c>
      <c r="GD65" s="569" t="s">
        <v>121</v>
      </c>
      <c r="GE65" s="569" t="s">
        <v>121</v>
      </c>
      <c r="GF65" s="569" t="s">
        <v>121</v>
      </c>
      <c r="GG65" s="569" t="s">
        <v>121</v>
      </c>
      <c r="GH65" s="569" t="s">
        <v>121</v>
      </c>
      <c r="GI65" s="591">
        <v>2912.3640000000005</v>
      </c>
      <c r="GJ65" s="994">
        <f>HW65*GI65/100</f>
        <v>372.78259200000008</v>
      </c>
      <c r="GK65" s="569"/>
      <c r="GL65" s="569"/>
      <c r="GM65" s="569"/>
      <c r="GN65" s="569"/>
      <c r="GO65" s="569"/>
      <c r="GP65" s="569"/>
      <c r="GQ65" s="569"/>
      <c r="GR65" s="946">
        <v>6</v>
      </c>
      <c r="GS65" s="561"/>
      <c r="GT65" s="561"/>
      <c r="GU65" s="569"/>
      <c r="GV65" s="561">
        <v>14.1</v>
      </c>
      <c r="GW65" s="561">
        <v>92.1</v>
      </c>
      <c r="GX65" s="569">
        <v>3742</v>
      </c>
      <c r="GY65" s="569">
        <v>3.81</v>
      </c>
      <c r="GZ65" s="569">
        <v>17005</v>
      </c>
      <c r="HA65" s="569">
        <v>71.8</v>
      </c>
      <c r="HB65" s="569">
        <v>7656</v>
      </c>
      <c r="HC65" s="569">
        <v>3.16</v>
      </c>
      <c r="HD65" s="569">
        <v>30894</v>
      </c>
      <c r="HE65" s="569">
        <v>96.1</v>
      </c>
      <c r="HF65" s="569">
        <v>4266</v>
      </c>
      <c r="HG65" s="569">
        <v>92.1</v>
      </c>
      <c r="HH65" s="569">
        <v>13126</v>
      </c>
      <c r="HI65" s="561">
        <v>72.8</v>
      </c>
      <c r="HJ65" s="569">
        <v>9.32</v>
      </c>
      <c r="HK65" s="569"/>
      <c r="HL65" s="569"/>
      <c r="HM65" s="569"/>
      <c r="HN65" s="569"/>
      <c r="HO65" s="569"/>
      <c r="HP65" s="569"/>
      <c r="HQ65" s="569"/>
      <c r="HR65" s="569"/>
      <c r="HS65" s="569"/>
      <c r="HT65" s="569"/>
      <c r="HU65" s="569"/>
      <c r="HV65" s="569"/>
      <c r="HW65" s="569">
        <v>12.8</v>
      </c>
    </row>
    <row r="66" spans="1:231" x14ac:dyDescent="0.3">
      <c r="A66" s="7">
        <v>233</v>
      </c>
      <c r="B66" s="7">
        <f>COUNTIFS($D$3:D66,D66,$F$3:F66,F66)</f>
        <v>1</v>
      </c>
      <c r="C66" s="14">
        <v>11388</v>
      </c>
      <c r="D66" s="328" t="s">
        <v>1522</v>
      </c>
      <c r="E66" s="17" t="s">
        <v>1523</v>
      </c>
      <c r="F66" s="17">
        <v>6110180791</v>
      </c>
      <c r="G66" s="11">
        <f>LEFT(H66,4)-CONCATENATE(19,LEFT(F66,2))</f>
        <v>58</v>
      </c>
      <c r="H66" s="17" t="s">
        <v>767</v>
      </c>
      <c r="I66" s="469" t="s">
        <v>1524</v>
      </c>
      <c r="J66" s="380" t="s">
        <v>35</v>
      </c>
      <c r="K66" s="17" t="s">
        <v>36</v>
      </c>
      <c r="L66" s="11">
        <v>7</v>
      </c>
      <c r="M66" s="17" t="s">
        <v>618</v>
      </c>
      <c r="N66" s="17" t="s">
        <v>38</v>
      </c>
      <c r="O66" s="11"/>
      <c r="P66" s="11" t="s">
        <v>769</v>
      </c>
      <c r="Q66" s="381"/>
      <c r="R66" s="381"/>
      <c r="S66" s="617"/>
      <c r="T66" s="733" t="s">
        <v>771</v>
      </c>
      <c r="U66" s="733"/>
      <c r="V66" s="915" t="s">
        <v>697</v>
      </c>
      <c r="W66" s="632"/>
      <c r="X66" s="617"/>
      <c r="Y66" s="483"/>
      <c r="Z66" s="596" t="s">
        <v>127</v>
      </c>
      <c r="AA66" s="550" t="s">
        <v>120</v>
      </c>
      <c r="AB66" s="11"/>
      <c r="AC66" s="556">
        <v>492</v>
      </c>
      <c r="AD66" s="556">
        <v>3400</v>
      </c>
      <c r="AE66" s="554"/>
      <c r="AF66" s="554"/>
      <c r="AG66" s="554" t="s">
        <v>128</v>
      </c>
      <c r="AH66" s="37">
        <v>250</v>
      </c>
      <c r="AJ66" s="7"/>
      <c r="AK66" s="37"/>
      <c r="AL66" s="7"/>
      <c r="AM66" s="7"/>
      <c r="AN66" s="7"/>
      <c r="AO66" s="411">
        <v>61.3</v>
      </c>
      <c r="AP66" s="39">
        <v>24.7</v>
      </c>
      <c r="AQ66" s="40">
        <v>11.4</v>
      </c>
      <c r="AR66" s="41">
        <f t="shared" si="18"/>
        <v>97.4</v>
      </c>
      <c r="AS66" s="42">
        <f t="shared" si="19"/>
        <v>2.4817813765182186</v>
      </c>
      <c r="AT66" s="43">
        <f t="shared" si="20"/>
        <v>28.292307692307695</v>
      </c>
      <c r="AU66" s="44">
        <f t="shared" si="21"/>
        <v>1.6980609418282546</v>
      </c>
      <c r="AV66" s="45">
        <v>56.279529999999994</v>
      </c>
      <c r="AW66" s="45">
        <f t="shared" si="22"/>
        <v>91.81</v>
      </c>
      <c r="AX66" s="46">
        <v>1.95547</v>
      </c>
      <c r="AY66" s="45">
        <v>3.19</v>
      </c>
      <c r="AZ66" s="7" t="s">
        <v>121</v>
      </c>
      <c r="BA66" s="47">
        <v>41.9</v>
      </c>
      <c r="BB66" s="48" t="s">
        <v>121</v>
      </c>
      <c r="BC66" s="49" t="s">
        <v>121</v>
      </c>
      <c r="BD66" s="49"/>
      <c r="BE66" s="7"/>
      <c r="BF66" s="7"/>
      <c r="BG66" s="7"/>
      <c r="BH66" s="7"/>
      <c r="BI66" s="194">
        <v>2.4</v>
      </c>
      <c r="BJ66" s="7">
        <v>36.299999999999997</v>
      </c>
      <c r="BK66" s="7">
        <v>63.7</v>
      </c>
      <c r="BL66" s="195">
        <f t="shared" si="29"/>
        <v>0.56985871271585553</v>
      </c>
      <c r="BM66" s="79">
        <v>1.26</v>
      </c>
      <c r="BN66" s="80">
        <f t="shared" si="40"/>
        <v>2.0554649265905383</v>
      </c>
      <c r="BO66" s="7" t="s">
        <v>121</v>
      </c>
      <c r="BP66" s="7">
        <v>94.4</v>
      </c>
      <c r="BQ66" s="48">
        <v>78.099999999999994</v>
      </c>
      <c r="BR66" s="81"/>
      <c r="BS66" s="80">
        <f t="shared" si="36"/>
        <v>57.400000000000006</v>
      </c>
      <c r="BT66" s="49">
        <v>87.4</v>
      </c>
      <c r="BU66" s="49">
        <v>10626</v>
      </c>
      <c r="BV66" s="80">
        <f t="shared" si="41"/>
        <v>12.599999999999994</v>
      </c>
      <c r="BW66" s="561">
        <f t="shared" si="30"/>
        <v>24.354199999999999</v>
      </c>
      <c r="BX66" s="49">
        <v>21.2</v>
      </c>
      <c r="BY66" s="84">
        <f t="shared" si="42"/>
        <v>5.2363999999999997</v>
      </c>
      <c r="BZ66" s="49">
        <v>36.200000000000003</v>
      </c>
      <c r="CA66" s="84">
        <f t="shared" si="43"/>
        <v>8.9414000000000016</v>
      </c>
      <c r="CB66" s="49">
        <v>41.2</v>
      </c>
      <c r="CC66" s="84">
        <f t="shared" si="44"/>
        <v>10.176399999999999</v>
      </c>
      <c r="CD66" s="80">
        <v>0.71</v>
      </c>
      <c r="CE66" s="82"/>
      <c r="CF66" s="82"/>
      <c r="CG66" s="82"/>
      <c r="CH66" s="82"/>
      <c r="CI66" s="82"/>
      <c r="CJ66" s="82">
        <v>82.1</v>
      </c>
      <c r="CK66" s="82">
        <v>6957</v>
      </c>
      <c r="CL66" s="45">
        <f t="shared" si="23"/>
        <v>0.58563535911602205</v>
      </c>
      <c r="CM66" s="7"/>
      <c r="CN66" s="7"/>
      <c r="CO66" s="618"/>
      <c r="CP66" s="13"/>
      <c r="CQ66" s="13"/>
      <c r="CR66" s="13"/>
      <c r="CS66" s="13"/>
      <c r="CT66" s="13"/>
      <c r="CU66" s="13"/>
      <c r="CV66" s="634"/>
      <c r="CW66" s="36"/>
      <c r="CX66" s="7"/>
      <c r="CY66" s="7"/>
      <c r="CZ66" s="121">
        <v>3</v>
      </c>
      <c r="DA66" s="7" t="s">
        <v>884</v>
      </c>
      <c r="DB66" s="111" t="s">
        <v>295</v>
      </c>
      <c r="DC66" s="35"/>
      <c r="DD66" s="122" t="s">
        <v>811</v>
      </c>
      <c r="DE66" s="11"/>
      <c r="DF66" s="11"/>
      <c r="DG66" s="11"/>
      <c r="DH66" s="11"/>
      <c r="DI66" s="10" t="s">
        <v>297</v>
      </c>
      <c r="DJ66" t="s">
        <v>128</v>
      </c>
      <c r="DK66" s="9">
        <v>2</v>
      </c>
      <c r="DL66" s="7"/>
      <c r="DM66" s="113" t="s">
        <v>511</v>
      </c>
      <c r="DN66" s="7"/>
      <c r="DO66" s="7"/>
      <c r="DP66" s="7"/>
      <c r="DQ66" s="7"/>
      <c r="DR66" s="11" t="s">
        <v>38</v>
      </c>
      <c r="DS66" s="11" t="s">
        <v>38</v>
      </c>
      <c r="DT66" s="11">
        <v>138</v>
      </c>
      <c r="DU66" s="11">
        <v>30.4</v>
      </c>
      <c r="DV66" s="11">
        <v>69.599999999999994</v>
      </c>
      <c r="DW66" s="11" t="s">
        <v>38</v>
      </c>
      <c r="DX66" s="11" t="s">
        <v>38</v>
      </c>
      <c r="DY66" s="11" t="s">
        <v>38</v>
      </c>
      <c r="DZ66" s="11" t="s">
        <v>38</v>
      </c>
      <c r="EA66" s="11">
        <v>0</v>
      </c>
      <c r="EB66" s="7" t="s">
        <v>451</v>
      </c>
      <c r="EC66" s="114"/>
      <c r="ED66" s="114"/>
      <c r="EE66" s="114"/>
      <c r="EF66" s="7">
        <v>40</v>
      </c>
      <c r="EG66" s="7">
        <v>3</v>
      </c>
      <c r="EH66" s="7">
        <v>1</v>
      </c>
      <c r="EI66" s="7">
        <v>181</v>
      </c>
      <c r="EJ66" s="7">
        <v>109</v>
      </c>
      <c r="EK66" s="115">
        <f>EJ66/(EI66*EI66*0.01*0.01)</f>
        <v>33.271267665822165</v>
      </c>
      <c r="EL66" s="116">
        <v>2</v>
      </c>
      <c r="EM66" s="7"/>
      <c r="EN66" s="116">
        <v>3</v>
      </c>
      <c r="EO66" s="116">
        <v>2</v>
      </c>
      <c r="EP66" s="114"/>
      <c r="EQ66" s="114"/>
      <c r="ER66" s="485">
        <v>11388</v>
      </c>
      <c r="ES66" s="954">
        <v>75</v>
      </c>
      <c r="ET66" s="954">
        <v>11436</v>
      </c>
      <c r="EU66" s="954">
        <v>4000</v>
      </c>
      <c r="EV66" s="954">
        <v>38220</v>
      </c>
      <c r="EW66" s="954">
        <v>3658</v>
      </c>
      <c r="EX66" s="715">
        <f t="shared" si="47"/>
        <v>466.0292</v>
      </c>
      <c r="EY66" s="959">
        <f t="shared" si="45"/>
        <v>3262.2044000000001</v>
      </c>
      <c r="EZ66" s="557"/>
      <c r="FA66" s="557"/>
      <c r="FB66" s="557"/>
      <c r="FC66" s="557"/>
      <c r="FD66" s="592"/>
      <c r="FE66" s="592"/>
      <c r="FF66" s="592"/>
      <c r="FG66" s="716"/>
      <c r="FH66" s="975"/>
      <c r="FI66" s="612"/>
      <c r="FJ66" s="616"/>
      <c r="FK66" s="553"/>
      <c r="FL66" s="114"/>
      <c r="FM66" s="7"/>
      <c r="FN66" s="145">
        <f t="shared" si="46"/>
        <v>0.49199999999999999</v>
      </c>
      <c r="FO66" s="114"/>
      <c r="FP66" s="43">
        <f t="shared" si="48"/>
        <v>31.9867086393844</v>
      </c>
      <c r="FQ66" s="146">
        <f t="shared" si="49"/>
        <v>0.46602919999999998</v>
      </c>
      <c r="FR66" s="147"/>
      <c r="FS66" s="148" t="s">
        <v>423</v>
      </c>
      <c r="FT66" s="112" t="s">
        <v>1525</v>
      </c>
      <c r="FU66" s="49" t="s">
        <v>423</v>
      </c>
      <c r="FV66" s="112" t="s">
        <v>1526</v>
      </c>
      <c r="FW66" s="112" t="s">
        <v>711</v>
      </c>
      <c r="FX66" s="987">
        <v>11388</v>
      </c>
      <c r="FY66" s="990" t="s">
        <v>712</v>
      </c>
      <c r="FZ66" s="941">
        <v>0.37121569759999995</v>
      </c>
      <c r="GA66" s="161">
        <v>0.51531718948377003</v>
      </c>
      <c r="GB66" s="595">
        <v>0.23812926000000015</v>
      </c>
      <c r="GC66" s="569" t="s">
        <v>121</v>
      </c>
      <c r="GD66" s="569" t="s">
        <v>121</v>
      </c>
      <c r="GE66" s="569" t="s">
        <v>121</v>
      </c>
      <c r="GF66" s="569" t="s">
        <v>121</v>
      </c>
      <c r="GG66" s="569" t="s">
        <v>121</v>
      </c>
      <c r="GH66" s="569" t="s">
        <v>121</v>
      </c>
      <c r="GI66" s="591">
        <v>3262.2044000000001</v>
      </c>
      <c r="GJ66" s="994">
        <f>HW66*GI66/100</f>
        <v>476.28184240000002</v>
      </c>
      <c r="GK66" s="569"/>
      <c r="GL66" s="569"/>
      <c r="GM66" s="569"/>
      <c r="GN66" s="569"/>
      <c r="GO66" s="569"/>
      <c r="GP66" s="569"/>
      <c r="GQ66" s="569"/>
      <c r="GR66" s="946">
        <v>5</v>
      </c>
      <c r="GS66" s="561"/>
      <c r="GT66" s="561"/>
      <c r="GU66" s="1070"/>
      <c r="GV66" s="561">
        <v>18.399999999999999</v>
      </c>
      <c r="GW66" s="561">
        <v>93.3</v>
      </c>
      <c r="GX66" s="569">
        <v>3564</v>
      </c>
      <c r="GY66" s="569">
        <v>1.39</v>
      </c>
      <c r="GZ66" s="569">
        <v>5121</v>
      </c>
      <c r="HA66" s="569">
        <v>75.7</v>
      </c>
      <c r="HB66" s="569">
        <v>7314</v>
      </c>
      <c r="HC66" s="569">
        <v>1.54</v>
      </c>
      <c r="HD66" s="569">
        <v>15568</v>
      </c>
      <c r="HE66" s="569">
        <v>96.4</v>
      </c>
      <c r="HF66" s="569">
        <v>4411</v>
      </c>
      <c r="HG66" s="569">
        <v>94</v>
      </c>
      <c r="HH66" s="569">
        <v>13047</v>
      </c>
      <c r="HI66" s="561">
        <v>66.5</v>
      </c>
      <c r="HJ66" s="569">
        <v>8.66</v>
      </c>
      <c r="HK66" s="569"/>
      <c r="HL66" s="569"/>
      <c r="HM66" s="569"/>
      <c r="HN66" s="569"/>
      <c r="HO66" s="569"/>
      <c r="HP66" s="569"/>
      <c r="HQ66" s="569"/>
      <c r="HR66" s="569"/>
      <c r="HS66" s="569"/>
      <c r="HT66" s="569"/>
      <c r="HU66" s="569"/>
      <c r="HV66" s="569"/>
      <c r="HW66" s="569">
        <v>14.6</v>
      </c>
    </row>
    <row r="67" spans="1:231" x14ac:dyDescent="0.3">
      <c r="A67" s="7">
        <v>234</v>
      </c>
      <c r="B67" s="7">
        <f>COUNTIFS($D$3:D67,D67,$F$3:F67,F67)</f>
        <v>1</v>
      </c>
      <c r="C67" s="14">
        <v>11389</v>
      </c>
      <c r="D67" s="328" t="s">
        <v>1474</v>
      </c>
      <c r="E67" s="17" t="s">
        <v>1475</v>
      </c>
      <c r="F67" s="17">
        <v>5604051112</v>
      </c>
      <c r="G67" s="11">
        <f>LEFT(H67,4)-CONCATENATE(19,LEFT(F67,2))</f>
        <v>63</v>
      </c>
      <c r="H67" s="17" t="s">
        <v>767</v>
      </c>
      <c r="I67" s="469" t="s">
        <v>1476</v>
      </c>
      <c r="J67" s="380" t="s">
        <v>35</v>
      </c>
      <c r="K67" s="17" t="s">
        <v>36</v>
      </c>
      <c r="L67" s="11">
        <v>6</v>
      </c>
      <c r="M67" s="17" t="s">
        <v>37</v>
      </c>
      <c r="N67" s="17" t="s">
        <v>38</v>
      </c>
      <c r="O67" s="11"/>
      <c r="P67" s="11" t="s">
        <v>769</v>
      </c>
      <c r="Q67" s="381"/>
      <c r="R67" s="381"/>
      <c r="S67" s="617"/>
      <c r="T67" s="733" t="s">
        <v>771</v>
      </c>
      <c r="U67" s="733"/>
      <c r="V67" s="632" t="s">
        <v>697</v>
      </c>
      <c r="W67" s="632"/>
      <c r="X67" s="617"/>
      <c r="Y67" s="447"/>
      <c r="Z67" s="552"/>
      <c r="AA67" s="550" t="s">
        <v>120</v>
      </c>
      <c r="AB67" s="20"/>
      <c r="AC67" s="556">
        <v>99</v>
      </c>
      <c r="AD67" s="556">
        <v>594</v>
      </c>
      <c r="AE67" s="554"/>
      <c r="AF67" s="554"/>
      <c r="AG67" s="554" t="s">
        <v>444</v>
      </c>
      <c r="AH67" s="37">
        <v>100</v>
      </c>
      <c r="AJ67" s="7"/>
      <c r="AK67" s="37"/>
      <c r="AL67" s="7"/>
      <c r="AM67" s="7"/>
      <c r="AN67" s="7"/>
      <c r="AO67" s="411">
        <v>63.3</v>
      </c>
      <c r="AP67" s="39">
        <v>32.4</v>
      </c>
      <c r="AQ67" s="40">
        <v>2.87</v>
      </c>
      <c r="AR67" s="41">
        <f t="shared" ref="AR67:AR98" si="50">AO67+AP67+AQ67</f>
        <v>98.57</v>
      </c>
      <c r="AS67" s="42">
        <f t="shared" ref="AS67:AS90" si="51">AO67/AP67</f>
        <v>1.9537037037037037</v>
      </c>
      <c r="AT67" s="43">
        <f t="shared" ref="AT67:AT90" si="52">AO67/AP67*AQ67</f>
        <v>5.6071296296296298</v>
      </c>
      <c r="AU67" s="44">
        <f t="shared" ref="AU67:AU90" si="53">AO67/(AP67+AQ67)</f>
        <v>1.7947263963708535</v>
      </c>
      <c r="AV67" s="45">
        <v>56.273699999999998</v>
      </c>
      <c r="AW67" s="45">
        <f t="shared" ref="AW67:AW90" si="54">95-AY67</f>
        <v>88.9</v>
      </c>
      <c r="AX67" s="46">
        <v>3.8612999999999995</v>
      </c>
      <c r="AY67" s="45">
        <v>6.1</v>
      </c>
      <c r="AZ67" s="7" t="s">
        <v>121</v>
      </c>
      <c r="BA67" s="47">
        <v>43.9</v>
      </c>
      <c r="BB67" s="48" t="s">
        <v>121</v>
      </c>
      <c r="BC67" s="49" t="s">
        <v>121</v>
      </c>
      <c r="BD67" s="49"/>
      <c r="BE67" s="7"/>
      <c r="BF67" s="7"/>
      <c r="BG67" s="7"/>
      <c r="BH67" s="7"/>
      <c r="BI67" s="194">
        <v>5.51</v>
      </c>
      <c r="BJ67" s="7">
        <v>53.3</v>
      </c>
      <c r="BK67" s="7">
        <v>46.7</v>
      </c>
      <c r="BL67" s="195">
        <f t="shared" si="29"/>
        <v>1.1413276231263383</v>
      </c>
      <c r="BM67" s="79">
        <v>1.54</v>
      </c>
      <c r="BN67" s="80">
        <f t="shared" si="40"/>
        <v>2.4328593996840442</v>
      </c>
      <c r="BO67" s="7" t="s">
        <v>121</v>
      </c>
      <c r="BP67" s="7">
        <v>93.1</v>
      </c>
      <c r="BQ67" s="48">
        <v>71</v>
      </c>
      <c r="BR67" s="81"/>
      <c r="BS67" s="80">
        <f t="shared" si="36"/>
        <v>16.8</v>
      </c>
      <c r="BT67" s="49">
        <v>73.3</v>
      </c>
      <c r="BU67" s="49">
        <v>8045</v>
      </c>
      <c r="BV67" s="80">
        <f t="shared" si="41"/>
        <v>26.700000000000003</v>
      </c>
      <c r="BW67" s="80">
        <f t="shared" si="30"/>
        <v>31.914000000000001</v>
      </c>
      <c r="BX67" s="49">
        <v>9.1</v>
      </c>
      <c r="BY67" s="84">
        <f t="shared" si="42"/>
        <v>2.9483999999999999</v>
      </c>
      <c r="BZ67" s="49">
        <v>7.7</v>
      </c>
      <c r="CA67" s="84">
        <f t="shared" si="43"/>
        <v>2.4947999999999997</v>
      </c>
      <c r="CB67" s="49">
        <v>81.7</v>
      </c>
      <c r="CC67" s="84">
        <f t="shared" si="44"/>
        <v>26.470800000000001</v>
      </c>
      <c r="CD67" s="80">
        <v>4.8</v>
      </c>
      <c r="CE67" s="82"/>
      <c r="CF67" s="82"/>
      <c r="CG67" s="82"/>
      <c r="CH67" s="82"/>
      <c r="CI67" s="82"/>
      <c r="CJ67" s="82">
        <v>51.7</v>
      </c>
      <c r="CK67" s="82">
        <v>5093</v>
      </c>
      <c r="CL67" s="45">
        <f t="shared" ref="CL67:CL90" si="55">BX67/BZ67</f>
        <v>1.1818181818181817</v>
      </c>
      <c r="CM67" s="7"/>
      <c r="CN67" s="7"/>
      <c r="CO67" s="618"/>
      <c r="CP67" s="13"/>
      <c r="CQ67" s="13"/>
      <c r="CR67" s="13"/>
      <c r="CS67" s="13"/>
      <c r="CT67" s="13"/>
      <c r="CU67" s="13"/>
      <c r="CV67" s="634"/>
      <c r="CW67" s="36"/>
      <c r="CX67" s="7"/>
      <c r="CY67" s="7"/>
      <c r="CZ67" s="7"/>
      <c r="DA67" s="7" t="s">
        <v>884</v>
      </c>
      <c r="DB67" s="111" t="s">
        <v>295</v>
      </c>
      <c r="DC67" s="35"/>
      <c r="DD67" s="122" t="s">
        <v>811</v>
      </c>
      <c r="DE67" s="11"/>
      <c r="DF67" s="11"/>
      <c r="DG67" s="11"/>
      <c r="DH67" s="11"/>
      <c r="DI67" s="10" t="s">
        <v>297</v>
      </c>
      <c r="DJ67" t="s">
        <v>444</v>
      </c>
      <c r="DK67" s="9">
        <v>2</v>
      </c>
      <c r="DL67" s="7"/>
      <c r="DM67" s="7"/>
      <c r="DN67" s="7"/>
      <c r="DO67" s="7"/>
      <c r="DP67" s="7"/>
      <c r="DQ67" s="7"/>
      <c r="DR67" s="11" t="s">
        <v>38</v>
      </c>
      <c r="DS67" s="11" t="s">
        <v>38</v>
      </c>
      <c r="DT67" s="11">
        <v>184</v>
      </c>
      <c r="DU67" s="11">
        <v>8.6999999999999993</v>
      </c>
      <c r="DV67" s="11">
        <v>91.3</v>
      </c>
      <c r="DW67" s="11" t="s">
        <v>38</v>
      </c>
      <c r="DX67" s="11" t="s">
        <v>38</v>
      </c>
      <c r="DY67" s="11" t="s">
        <v>38</v>
      </c>
      <c r="DZ67" s="11" t="s">
        <v>38</v>
      </c>
      <c r="EA67" s="11">
        <v>0</v>
      </c>
      <c r="EB67" s="7" t="s">
        <v>451</v>
      </c>
      <c r="EC67" s="114"/>
      <c r="ED67" s="114"/>
      <c r="EE67" s="114"/>
      <c r="EF67" s="114"/>
      <c r="EG67" s="114"/>
      <c r="EH67" s="114"/>
      <c r="EI67" s="114"/>
      <c r="EJ67" s="114"/>
      <c r="EK67" s="114"/>
      <c r="EL67" s="114"/>
      <c r="EM67" s="114"/>
      <c r="EN67" s="114"/>
      <c r="EO67" s="114"/>
      <c r="EP67" s="114"/>
      <c r="EQ67" s="114"/>
      <c r="ER67" s="485">
        <v>11389</v>
      </c>
      <c r="ES67" s="954">
        <v>75</v>
      </c>
      <c r="ET67" s="954">
        <v>2867</v>
      </c>
      <c r="EU67" s="954">
        <v>4000</v>
      </c>
      <c r="EV67" s="954">
        <v>38220</v>
      </c>
      <c r="EW67" s="954">
        <v>776</v>
      </c>
      <c r="EX67" s="715">
        <f t="shared" si="47"/>
        <v>98.862400000000008</v>
      </c>
      <c r="EY67" s="959">
        <f t="shared" si="45"/>
        <v>593.17440000000011</v>
      </c>
      <c r="EZ67" s="557"/>
      <c r="FA67" s="557"/>
      <c r="FB67" s="557"/>
      <c r="FC67" s="557"/>
      <c r="FD67" s="592"/>
      <c r="FE67" s="592"/>
      <c r="FF67" s="592"/>
      <c r="FG67" s="716"/>
      <c r="FH67" s="975"/>
      <c r="FI67" s="612"/>
      <c r="FJ67" s="732"/>
      <c r="FK67" s="553"/>
      <c r="FL67" s="114"/>
      <c r="FM67" s="7"/>
      <c r="FN67" s="145">
        <f t="shared" si="46"/>
        <v>9.9000000000000005E-2</v>
      </c>
      <c r="FO67" s="114"/>
      <c r="FP67" s="43">
        <f t="shared" si="48"/>
        <v>27.066620160446458</v>
      </c>
      <c r="FQ67" s="146">
        <f t="shared" si="49"/>
        <v>9.8862400000000003E-2</v>
      </c>
      <c r="FR67" s="147"/>
      <c r="FS67" s="114"/>
      <c r="FT67" s="114"/>
      <c r="FU67" s="114"/>
      <c r="FV67" s="114"/>
      <c r="FW67" s="114"/>
      <c r="FX67" s="557"/>
      <c r="FY67" s="989"/>
      <c r="FZ67" s="550"/>
      <c r="GA67" s="550"/>
      <c r="GB67" s="550"/>
      <c r="GC67" s="554"/>
      <c r="GD67" s="554"/>
      <c r="GE67" s="554"/>
      <c r="GF67" s="554"/>
      <c r="GG67" s="554"/>
      <c r="GH67" s="554"/>
      <c r="GI67" s="554"/>
      <c r="GJ67" s="554"/>
      <c r="GK67" s="554"/>
      <c r="GL67" s="554"/>
      <c r="GM67" s="554"/>
      <c r="GN67" s="554"/>
      <c r="GO67" s="554"/>
      <c r="GP67" s="554"/>
      <c r="GQ67" s="554"/>
      <c r="GR67" s="554"/>
      <c r="GS67" s="554"/>
      <c r="GT67" s="554"/>
      <c r="GU67" s="554"/>
      <c r="GV67" s="554"/>
      <c r="GW67" s="554"/>
      <c r="GX67" s="554"/>
      <c r="GY67" s="554"/>
      <c r="GZ67" s="554"/>
      <c r="HA67" s="554"/>
      <c r="HB67" s="554"/>
      <c r="HC67" s="554"/>
      <c r="HD67" s="554"/>
      <c r="HE67" s="554"/>
      <c r="HF67" s="554"/>
      <c r="HG67" s="554"/>
      <c r="HH67" s="554"/>
      <c r="HI67" s="554"/>
      <c r="HJ67" s="554"/>
      <c r="HK67" s="554"/>
      <c r="HL67" s="554"/>
      <c r="HM67" s="554"/>
      <c r="HN67" s="554"/>
      <c r="HO67" s="554"/>
      <c r="HP67" s="554"/>
      <c r="HQ67" s="554"/>
      <c r="HR67" s="554"/>
      <c r="HS67" s="554"/>
      <c r="HT67" s="554"/>
      <c r="HU67" s="554"/>
      <c r="HV67" s="554"/>
      <c r="HW67" s="554"/>
    </row>
    <row r="68" spans="1:231" x14ac:dyDescent="0.3">
      <c r="A68" s="7">
        <v>272</v>
      </c>
      <c r="B68" s="7">
        <f>COUNTIFS($D$3:D68,D68,$F$3:F68,F68)</f>
        <v>1</v>
      </c>
      <c r="C68" s="14">
        <v>11650</v>
      </c>
      <c r="D68" s="328" t="s">
        <v>651</v>
      </c>
      <c r="E68" s="17" t="s">
        <v>41</v>
      </c>
      <c r="F68" s="17">
        <v>470727406</v>
      </c>
      <c r="G68" s="11">
        <f t="shared" ref="G68:G73" si="56">LEFT(H68,4)-CONCATENATE(IF(LEFT(F68, 2)&lt;MID(H68, 3, 4), 20, 19),LEFT(F68,2))</f>
        <v>72</v>
      </c>
      <c r="H68" s="17" t="s">
        <v>652</v>
      </c>
      <c r="I68" s="469" t="s">
        <v>511</v>
      </c>
      <c r="J68" s="380" t="s">
        <v>35</v>
      </c>
      <c r="K68" s="17" t="s">
        <v>36</v>
      </c>
      <c r="L68" s="11">
        <v>15</v>
      </c>
      <c r="M68" s="17" t="s">
        <v>653</v>
      </c>
      <c r="N68" s="17" t="s">
        <v>38</v>
      </c>
      <c r="O68" s="11"/>
      <c r="P68" s="11" t="s">
        <v>654</v>
      </c>
      <c r="Q68" s="381"/>
      <c r="R68" s="381"/>
      <c r="S68" s="17"/>
      <c r="T68" s="471" t="s">
        <v>441</v>
      </c>
      <c r="U68" s="471"/>
      <c r="V68" s="480" t="s">
        <v>699</v>
      </c>
      <c r="W68" s="479"/>
      <c r="X68" s="478"/>
      <c r="Y68" s="480"/>
      <c r="Z68" s="596"/>
      <c r="AA68" s="550" t="s">
        <v>443</v>
      </c>
      <c r="AB68" s="11"/>
      <c r="AC68" s="556">
        <v>71</v>
      </c>
      <c r="AD68" s="556">
        <v>1000</v>
      </c>
      <c r="AE68" s="554"/>
      <c r="AF68" s="554"/>
      <c r="AG68" s="554" t="s">
        <v>570</v>
      </c>
      <c r="AH68" s="556">
        <v>50</v>
      </c>
      <c r="AJ68" s="7"/>
      <c r="AK68" s="37"/>
      <c r="AL68" s="7"/>
      <c r="AM68" s="7"/>
      <c r="AN68" s="7"/>
      <c r="AO68" s="934">
        <v>79.8</v>
      </c>
      <c r="AP68" s="39">
        <v>14.4</v>
      </c>
      <c r="AQ68" s="40">
        <v>5.4</v>
      </c>
      <c r="AR68" s="41">
        <f t="shared" si="50"/>
        <v>99.600000000000009</v>
      </c>
      <c r="AS68" s="42">
        <f t="shared" si="51"/>
        <v>5.5416666666666661</v>
      </c>
      <c r="AT68" s="43">
        <f t="shared" si="52"/>
        <v>29.924999999999997</v>
      </c>
      <c r="AU68" s="44">
        <f t="shared" si="53"/>
        <v>4.0303030303030303</v>
      </c>
      <c r="AV68" s="45">
        <v>73.415999999999997</v>
      </c>
      <c r="AW68" s="45">
        <f t="shared" si="54"/>
        <v>92</v>
      </c>
      <c r="AX68" s="46">
        <v>2.3939999999999997</v>
      </c>
      <c r="AY68" s="45">
        <v>3</v>
      </c>
      <c r="AZ68" s="7" t="s">
        <v>121</v>
      </c>
      <c r="BA68" s="47">
        <v>20.8</v>
      </c>
      <c r="BB68" s="48" t="s">
        <v>121</v>
      </c>
      <c r="BC68" s="80">
        <v>0.15</v>
      </c>
      <c r="BD68" s="80"/>
      <c r="BE68" s="45"/>
      <c r="BF68" s="45"/>
      <c r="BG68" s="45"/>
      <c r="BH68" s="45"/>
      <c r="BI68" s="194">
        <v>0.81</v>
      </c>
      <c r="BJ68" s="45">
        <v>71.2</v>
      </c>
      <c r="BK68" s="7">
        <v>28.9</v>
      </c>
      <c r="BL68" s="78">
        <f t="shared" ref="BL68:BL99" si="57">BJ68/BK68</f>
        <v>2.4636678200692042</v>
      </c>
      <c r="BM68" s="79">
        <v>3.8</v>
      </c>
      <c r="BN68" s="80">
        <f t="shared" si="40"/>
        <v>4.7619047619047619</v>
      </c>
      <c r="BO68" s="7" t="s">
        <v>121</v>
      </c>
      <c r="BP68" s="7">
        <v>45.2</v>
      </c>
      <c r="BQ68" s="48">
        <v>40.5</v>
      </c>
      <c r="BR68" s="81"/>
      <c r="BS68" s="80">
        <f t="shared" si="36"/>
        <v>24.9</v>
      </c>
      <c r="BT68" s="49">
        <v>77</v>
      </c>
      <c r="BU68" s="49">
        <v>4819</v>
      </c>
      <c r="BV68" s="80">
        <f t="shared" si="41"/>
        <v>23</v>
      </c>
      <c r="BW68" s="561">
        <f t="shared" ref="BW68:BW90" si="58">BY68+CA68+CC68</f>
        <v>14.184000000000001</v>
      </c>
      <c r="BX68" s="49">
        <v>5.2</v>
      </c>
      <c r="BY68" s="84">
        <f t="shared" si="42"/>
        <v>0.74880000000000013</v>
      </c>
      <c r="BZ68" s="49">
        <v>19.7</v>
      </c>
      <c r="CA68" s="84">
        <f t="shared" si="43"/>
        <v>2.8368000000000002</v>
      </c>
      <c r="CB68" s="49">
        <v>73.599999999999994</v>
      </c>
      <c r="CC68" s="84">
        <f t="shared" si="44"/>
        <v>10.5984</v>
      </c>
      <c r="CD68" s="80">
        <v>0.03</v>
      </c>
      <c r="CE68" s="82">
        <v>99.2</v>
      </c>
      <c r="CF68" s="82">
        <v>7726</v>
      </c>
      <c r="CG68" s="82">
        <v>94.7</v>
      </c>
      <c r="CH68" s="82">
        <v>4922</v>
      </c>
      <c r="CI68" s="82">
        <v>71.599999999999994</v>
      </c>
      <c r="CJ68" s="82">
        <v>81.2</v>
      </c>
      <c r="CK68" s="82">
        <v>3731</v>
      </c>
      <c r="CL68" s="45">
        <f t="shared" si="55"/>
        <v>0.26395939086294418</v>
      </c>
      <c r="CM68" s="7"/>
      <c r="CN68" s="7"/>
      <c r="CO68" s="618"/>
      <c r="CP68" s="13"/>
      <c r="CQ68" s="13"/>
      <c r="CR68" s="13"/>
      <c r="CS68" s="13"/>
      <c r="CT68" s="13"/>
      <c r="CU68" s="13"/>
      <c r="CV68" s="634"/>
      <c r="CW68" s="36"/>
      <c r="CX68" s="7"/>
      <c r="CY68" s="7"/>
      <c r="CZ68" s="121">
        <v>3</v>
      </c>
      <c r="DA68" s="7" t="s">
        <v>295</v>
      </c>
      <c r="DB68" s="111" t="s">
        <v>295</v>
      </c>
      <c r="DC68" s="201"/>
      <c r="DD68" s="122" t="s">
        <v>706</v>
      </c>
      <c r="DE68" s="11"/>
      <c r="DF68" s="11"/>
      <c r="DG68" s="11"/>
      <c r="DH68" s="11"/>
      <c r="DI68" s="10" t="s">
        <v>297</v>
      </c>
      <c r="DJ68" t="s">
        <v>570</v>
      </c>
      <c r="DK68" s="9">
        <v>2</v>
      </c>
      <c r="DL68" s="7"/>
      <c r="DM68" s="7"/>
      <c r="DN68" s="7"/>
      <c r="DO68" s="7"/>
      <c r="DP68" s="7"/>
      <c r="DQ68" s="7"/>
      <c r="DR68" s="11" t="s">
        <v>38</v>
      </c>
      <c r="DS68" s="11" t="s">
        <v>38</v>
      </c>
      <c r="DT68" s="11">
        <v>220</v>
      </c>
      <c r="DU68" s="11">
        <v>29.5</v>
      </c>
      <c r="DV68" s="11">
        <v>70.5</v>
      </c>
      <c r="DW68" s="11" t="s">
        <v>38</v>
      </c>
      <c r="DX68" s="11" t="s">
        <v>38</v>
      </c>
      <c r="DY68" s="11" t="s">
        <v>38</v>
      </c>
      <c r="DZ68" s="11" t="s">
        <v>38</v>
      </c>
      <c r="EA68" s="11">
        <v>0</v>
      </c>
      <c r="EB68" s="7" t="s">
        <v>451</v>
      </c>
      <c r="EC68" s="116">
        <v>0</v>
      </c>
      <c r="ED68" s="125"/>
      <c r="EE68" s="125"/>
      <c r="EF68" s="7"/>
      <c r="EG68" s="7"/>
      <c r="EH68" s="7"/>
      <c r="EI68" s="7"/>
      <c r="EJ68" s="7"/>
      <c r="EK68" s="116">
        <v>31.6</v>
      </c>
      <c r="EL68" s="116">
        <v>2</v>
      </c>
      <c r="EM68" s="7"/>
      <c r="EN68" s="116">
        <v>3</v>
      </c>
      <c r="EO68" s="116">
        <v>2</v>
      </c>
      <c r="EP68" s="557"/>
      <c r="EQ68" s="114"/>
      <c r="ER68" s="485">
        <v>11650</v>
      </c>
      <c r="ES68" s="954">
        <v>75</v>
      </c>
      <c r="ET68" s="954">
        <v>157564</v>
      </c>
      <c r="EU68" s="954">
        <v>16001</v>
      </c>
      <c r="EV68" s="954">
        <v>42120</v>
      </c>
      <c r="EW68" s="954">
        <v>1750</v>
      </c>
      <c r="EX68" s="715">
        <f t="shared" si="47"/>
        <v>61.421161177426413</v>
      </c>
      <c r="EY68" s="959">
        <f t="shared" si="45"/>
        <v>921.31741766139623</v>
      </c>
      <c r="EZ68" s="557"/>
      <c r="FA68" s="557"/>
      <c r="FB68" s="557"/>
      <c r="FC68" s="557"/>
      <c r="FD68" s="592"/>
      <c r="FE68" s="592"/>
      <c r="FF68" s="592"/>
      <c r="FG68" s="716"/>
      <c r="FH68" s="975"/>
      <c r="FI68" s="612"/>
      <c r="FJ68" s="616"/>
      <c r="FK68" s="553"/>
      <c r="FL68" s="114"/>
      <c r="FM68" s="7"/>
      <c r="FN68" s="145">
        <f t="shared" si="46"/>
        <v>7.0999999999999994E-2</v>
      </c>
      <c r="FO68" s="114"/>
      <c r="FP68" s="43">
        <f t="shared" si="48"/>
        <v>1.1106597953847326</v>
      </c>
      <c r="FQ68" s="146">
        <f t="shared" si="49"/>
        <v>6.1421161177426416E-2</v>
      </c>
      <c r="FR68" s="114"/>
      <c r="FS68" s="114"/>
      <c r="FT68" s="114"/>
      <c r="FU68" s="114"/>
      <c r="FV68" s="114"/>
      <c r="FW68" s="114"/>
      <c r="FX68" s="557"/>
      <c r="FY68" s="989"/>
      <c r="FZ68" s="550"/>
      <c r="GA68" s="564">
        <v>2.4764463049999996</v>
      </c>
      <c r="GB68" s="550"/>
      <c r="GC68" s="554"/>
      <c r="GD68" s="554"/>
      <c r="GE68" s="554"/>
      <c r="GF68" s="554"/>
      <c r="GG68" s="554"/>
      <c r="GH68" s="554"/>
      <c r="GI68" s="554"/>
      <c r="GJ68" s="554"/>
      <c r="GK68" s="554"/>
      <c r="GL68" s="554"/>
      <c r="GM68" s="554"/>
      <c r="GN68" s="554"/>
      <c r="GO68" s="554"/>
      <c r="GP68" s="554"/>
      <c r="GQ68" s="554"/>
      <c r="GR68" s="554"/>
      <c r="GS68" s="554"/>
      <c r="GT68" s="554"/>
      <c r="GU68" s="554"/>
      <c r="GV68" s="554"/>
      <c r="GW68" s="554"/>
      <c r="GX68" s="554"/>
      <c r="GY68" s="554"/>
      <c r="GZ68" s="554"/>
      <c r="HA68" s="554"/>
      <c r="HB68" s="554"/>
      <c r="HC68" s="554"/>
      <c r="HD68" s="554"/>
      <c r="HE68" s="554"/>
      <c r="HF68" s="554"/>
      <c r="HG68" s="554"/>
      <c r="HH68" s="554"/>
      <c r="HI68" s="554"/>
      <c r="HJ68" s="554"/>
      <c r="HK68" s="554"/>
      <c r="HL68" s="554"/>
      <c r="HM68" s="554"/>
      <c r="HN68" s="554"/>
      <c r="HO68" s="554"/>
      <c r="HP68" s="554"/>
      <c r="HQ68" s="554"/>
      <c r="HR68" s="554"/>
      <c r="HS68" s="554"/>
      <c r="HT68" s="554"/>
      <c r="HU68" s="554"/>
      <c r="HV68" s="554"/>
      <c r="HW68" s="554"/>
    </row>
    <row r="69" spans="1:231" x14ac:dyDescent="0.3">
      <c r="A69" s="7">
        <v>273</v>
      </c>
      <c r="B69" s="7">
        <f>COUNTIFS($D$3:D69,D69,$F$3:F69,F69)</f>
        <v>1</v>
      </c>
      <c r="C69" s="14">
        <v>11660</v>
      </c>
      <c r="D69" s="328" t="s">
        <v>1498</v>
      </c>
      <c r="E69" s="17" t="s">
        <v>616</v>
      </c>
      <c r="F69" s="17">
        <v>430602470</v>
      </c>
      <c r="G69" s="11">
        <f t="shared" si="56"/>
        <v>76</v>
      </c>
      <c r="H69" s="17" t="s">
        <v>1231</v>
      </c>
      <c r="I69" s="469" t="s">
        <v>1499</v>
      </c>
      <c r="J69" s="445" t="s">
        <v>553</v>
      </c>
      <c r="K69" s="17" t="s">
        <v>36</v>
      </c>
      <c r="L69" s="11">
        <v>3</v>
      </c>
      <c r="M69" s="17">
        <v>1</v>
      </c>
      <c r="N69" s="17" t="s">
        <v>435</v>
      </c>
      <c r="O69" s="11"/>
      <c r="P69" s="11" t="s">
        <v>654</v>
      </c>
      <c r="Q69" s="381"/>
      <c r="R69" s="381"/>
      <c r="S69" s="17"/>
      <c r="T69" s="471" t="s">
        <v>441</v>
      </c>
      <c r="U69" s="471"/>
      <c r="V69" s="478" t="s">
        <v>442</v>
      </c>
      <c r="W69" s="479"/>
      <c r="X69" s="478"/>
      <c r="Y69" s="478"/>
      <c r="Z69" s="596"/>
      <c r="AA69" s="550" t="s">
        <v>443</v>
      </c>
      <c r="AB69" s="11"/>
      <c r="AC69" s="556">
        <v>255</v>
      </c>
      <c r="AD69" s="556">
        <v>765</v>
      </c>
      <c r="AE69" s="554"/>
      <c r="AF69" s="554"/>
      <c r="AG69" s="554" t="s">
        <v>444</v>
      </c>
      <c r="AH69" s="556">
        <v>50</v>
      </c>
      <c r="AJ69" s="7"/>
      <c r="AK69" s="37"/>
      <c r="AL69" s="7"/>
      <c r="AM69" s="7"/>
      <c r="AN69" s="7"/>
      <c r="AO69" s="411">
        <v>61.7</v>
      </c>
      <c r="AP69" s="39">
        <v>33.9</v>
      </c>
      <c r="AQ69" s="40">
        <v>4.4000000000000004</v>
      </c>
      <c r="AR69" s="41">
        <f t="shared" si="50"/>
        <v>100</v>
      </c>
      <c r="AS69" s="42">
        <f t="shared" si="51"/>
        <v>1.8200589970501477</v>
      </c>
      <c r="AT69" s="43">
        <f t="shared" si="52"/>
        <v>8.0082595870206514</v>
      </c>
      <c r="AU69" s="44">
        <f t="shared" si="53"/>
        <v>1.6109660574412534</v>
      </c>
      <c r="AV69" s="45">
        <v>53.185400000000008</v>
      </c>
      <c r="AW69" s="45">
        <f t="shared" si="54"/>
        <v>86.2</v>
      </c>
      <c r="AX69" s="46">
        <v>5.4296000000000006</v>
      </c>
      <c r="AY69" s="45">
        <v>8.8000000000000007</v>
      </c>
      <c r="AZ69" s="7" t="s">
        <v>121</v>
      </c>
      <c r="BA69" s="47">
        <v>25.9</v>
      </c>
      <c r="BB69" s="48" t="s">
        <v>121</v>
      </c>
      <c r="BC69" s="80">
        <v>0.15</v>
      </c>
      <c r="BD69" s="80"/>
      <c r="BE69" s="45"/>
      <c r="BF69" s="45"/>
      <c r="BG69" s="45"/>
      <c r="BH69" s="45"/>
      <c r="BI69" s="194">
        <v>0.83</v>
      </c>
      <c r="BJ69" s="45">
        <v>61.7</v>
      </c>
      <c r="BK69" s="7">
        <v>38.4</v>
      </c>
      <c r="BL69" s="195">
        <f t="shared" si="57"/>
        <v>1.6067708333333335</v>
      </c>
      <c r="BM69" s="79">
        <v>1.3</v>
      </c>
      <c r="BN69" s="80">
        <f t="shared" si="40"/>
        <v>2.1069692058346838</v>
      </c>
      <c r="BO69" s="7" t="s">
        <v>121</v>
      </c>
      <c r="BP69" s="7">
        <v>33</v>
      </c>
      <c r="BQ69" s="48">
        <v>56.1</v>
      </c>
      <c r="BR69" s="81"/>
      <c r="BS69" s="80">
        <f t="shared" si="36"/>
        <v>69.199999999999989</v>
      </c>
      <c r="BT69" s="49">
        <v>75.099999999999994</v>
      </c>
      <c r="BU69" s="49">
        <v>5891</v>
      </c>
      <c r="BV69" s="80">
        <f t="shared" si="41"/>
        <v>24.900000000000006</v>
      </c>
      <c r="BW69" s="346">
        <f t="shared" si="58"/>
        <v>33.832199999999993</v>
      </c>
      <c r="BX69" s="49">
        <v>20.9</v>
      </c>
      <c r="BY69" s="84">
        <f t="shared" si="42"/>
        <v>7.0850999999999988</v>
      </c>
      <c r="BZ69" s="49">
        <v>48.3</v>
      </c>
      <c r="CA69" s="84">
        <f t="shared" si="43"/>
        <v>16.373699999999999</v>
      </c>
      <c r="CB69" s="49">
        <v>30.6</v>
      </c>
      <c r="CC69" s="84">
        <f t="shared" si="44"/>
        <v>10.373399999999998</v>
      </c>
      <c r="CD69" s="80">
        <v>1.6</v>
      </c>
      <c r="CE69" s="82">
        <v>99.1</v>
      </c>
      <c r="CF69" s="82">
        <v>7138</v>
      </c>
      <c r="CG69" s="82">
        <v>94.2</v>
      </c>
      <c r="CH69" s="82">
        <v>4760</v>
      </c>
      <c r="CI69" s="82">
        <v>66</v>
      </c>
      <c r="CJ69" s="82">
        <v>86.6</v>
      </c>
      <c r="CK69" s="82">
        <v>4674</v>
      </c>
      <c r="CL69" s="45">
        <f t="shared" si="55"/>
        <v>0.43271221532091098</v>
      </c>
      <c r="CM69" s="7"/>
      <c r="CN69" s="7"/>
      <c r="CO69" s="618"/>
      <c r="CP69" s="13"/>
      <c r="CQ69" s="13"/>
      <c r="CR69" s="13"/>
      <c r="CS69" s="13"/>
      <c r="CT69" s="13"/>
      <c r="CU69" s="13"/>
      <c r="CV69" s="634"/>
      <c r="CW69" s="36"/>
      <c r="CX69" s="7"/>
      <c r="CY69" s="7"/>
      <c r="CZ69" s="121">
        <v>3</v>
      </c>
      <c r="DA69" s="7" t="s">
        <v>295</v>
      </c>
      <c r="DB69" s="111" t="s">
        <v>295</v>
      </c>
      <c r="DC69" s="201"/>
      <c r="DD69" s="122"/>
      <c r="DE69" s="11"/>
      <c r="DF69" s="11"/>
      <c r="DG69" s="11"/>
      <c r="DH69" s="11"/>
      <c r="DI69" s="10" t="s">
        <v>297</v>
      </c>
      <c r="DJ69" t="s">
        <v>444</v>
      </c>
      <c r="DK69" s="9">
        <v>2</v>
      </c>
      <c r="DL69" s="7"/>
      <c r="DM69" s="7"/>
      <c r="DN69" s="7"/>
      <c r="DO69" s="7"/>
      <c r="DP69" s="7"/>
      <c r="DQ69" s="7"/>
      <c r="DR69" s="11">
        <v>52</v>
      </c>
      <c r="DS69" s="11" t="s">
        <v>38</v>
      </c>
      <c r="DT69" s="11" t="s">
        <v>38</v>
      </c>
      <c r="DU69" s="11" t="s">
        <v>38</v>
      </c>
      <c r="DV69" s="11" t="s">
        <v>38</v>
      </c>
      <c r="DW69" s="11" t="s">
        <v>38</v>
      </c>
      <c r="DX69" s="11" t="s">
        <v>38</v>
      </c>
      <c r="DY69" s="11" t="s">
        <v>38</v>
      </c>
      <c r="DZ69" s="11" t="s">
        <v>38</v>
      </c>
      <c r="EA69" s="11" t="s">
        <v>38</v>
      </c>
      <c r="EB69" s="7" t="s">
        <v>38</v>
      </c>
      <c r="EC69" s="116">
        <v>0</v>
      </c>
      <c r="ED69" s="125"/>
      <c r="EE69" s="125"/>
      <c r="EF69" s="7"/>
      <c r="EG69" s="7"/>
      <c r="EH69" s="7"/>
      <c r="EI69" s="7"/>
      <c r="EJ69" s="7"/>
      <c r="EK69" s="116">
        <v>27.5</v>
      </c>
      <c r="EL69" s="116">
        <v>2</v>
      </c>
      <c r="EM69" s="7"/>
      <c r="EN69" s="116">
        <v>3</v>
      </c>
      <c r="EO69" s="116">
        <v>2</v>
      </c>
      <c r="EP69" s="114"/>
      <c r="EQ69" s="114"/>
      <c r="ER69" s="485">
        <v>11660</v>
      </c>
      <c r="ES69" s="954">
        <v>75</v>
      </c>
      <c r="ET69" s="954">
        <v>11686</v>
      </c>
      <c r="EU69" s="954">
        <v>4000</v>
      </c>
      <c r="EV69" s="954">
        <v>42120</v>
      </c>
      <c r="EW69" s="954">
        <v>2004</v>
      </c>
      <c r="EX69" s="715">
        <f t="shared" si="47"/>
        <v>281.36160000000001</v>
      </c>
      <c r="EY69" s="959">
        <f t="shared" si="45"/>
        <v>844.08480000000009</v>
      </c>
      <c r="EZ69" s="557"/>
      <c r="FA69" s="557"/>
      <c r="FB69" s="557"/>
      <c r="FC69" s="557"/>
      <c r="FD69" s="592"/>
      <c r="FE69" s="592"/>
      <c r="FF69" s="592"/>
      <c r="FG69" s="716"/>
      <c r="FH69" s="975"/>
      <c r="FI69" s="612"/>
      <c r="FJ69" s="616"/>
      <c r="FK69" s="553"/>
      <c r="FL69" s="114"/>
      <c r="FM69" s="7"/>
      <c r="FN69" s="145">
        <f t="shared" si="46"/>
        <v>0.255</v>
      </c>
      <c r="FO69" s="114"/>
      <c r="FP69" s="43">
        <f t="shared" si="48"/>
        <v>17.148724970049631</v>
      </c>
      <c r="FQ69" s="146">
        <f t="shared" si="49"/>
        <v>0.28136159999999999</v>
      </c>
      <c r="FR69" s="114"/>
      <c r="FS69" s="114"/>
      <c r="FT69" s="114"/>
      <c r="FU69" s="114"/>
      <c r="FV69" s="114"/>
      <c r="FW69" s="114"/>
      <c r="FX69" s="557"/>
      <c r="FY69" s="989"/>
      <c r="FZ69" s="550"/>
      <c r="GA69" s="214">
        <v>0.37570996905000004</v>
      </c>
      <c r="GB69" s="550"/>
      <c r="GC69" s="554"/>
      <c r="GD69" s="554"/>
      <c r="GE69" s="554"/>
      <c r="GF69" s="554"/>
      <c r="GG69" s="554"/>
      <c r="GH69" s="554"/>
      <c r="GI69" s="554"/>
      <c r="GJ69" s="554"/>
      <c r="GK69" s="554"/>
      <c r="GL69" s="554"/>
      <c r="GM69" s="554"/>
      <c r="GN69" s="554"/>
      <c r="GO69" s="554"/>
      <c r="GP69" s="554"/>
      <c r="GQ69" s="554"/>
      <c r="GR69" s="554"/>
      <c r="GS69" s="554"/>
      <c r="GT69" s="554"/>
      <c r="GU69" s="554"/>
      <c r="GV69" s="554"/>
      <c r="GW69" s="554"/>
      <c r="GX69" s="554"/>
      <c r="GY69" s="554"/>
      <c r="GZ69" s="554"/>
      <c r="HA69" s="554"/>
      <c r="HB69" s="554"/>
      <c r="HC69" s="554"/>
      <c r="HD69" s="554"/>
      <c r="HE69" s="554"/>
      <c r="HF69" s="554"/>
      <c r="HG69" s="554"/>
      <c r="HH69" s="554"/>
      <c r="HI69" s="554"/>
      <c r="HJ69" s="554"/>
      <c r="HK69" s="554"/>
      <c r="HL69" s="554"/>
      <c r="HM69" s="554"/>
      <c r="HN69" s="554"/>
      <c r="HO69" s="554"/>
      <c r="HP69" s="554"/>
      <c r="HQ69" s="554"/>
      <c r="HR69" s="554"/>
      <c r="HS69" s="554"/>
      <c r="HT69" s="554"/>
      <c r="HU69" s="554"/>
      <c r="HV69" s="554"/>
      <c r="HW69" s="554"/>
    </row>
    <row r="70" spans="1:231" x14ac:dyDescent="0.3">
      <c r="A70" s="7">
        <v>276</v>
      </c>
      <c r="B70" s="7">
        <f>COUNTIFS($D$3:D70,D70,$F$3:F70,F70)</f>
        <v>1</v>
      </c>
      <c r="C70" s="14">
        <v>11679</v>
      </c>
      <c r="D70" s="328" t="s">
        <v>1425</v>
      </c>
      <c r="E70" s="17" t="s">
        <v>527</v>
      </c>
      <c r="F70" s="17" t="s">
        <v>1426</v>
      </c>
      <c r="G70" s="11">
        <f t="shared" si="56"/>
        <v>54</v>
      </c>
      <c r="H70" s="17" t="s">
        <v>731</v>
      </c>
      <c r="I70" s="469" t="s">
        <v>591</v>
      </c>
      <c r="J70" s="445" t="s">
        <v>839</v>
      </c>
      <c r="K70" s="17" t="s">
        <v>36</v>
      </c>
      <c r="L70" s="11">
        <v>12</v>
      </c>
      <c r="M70" s="17">
        <v>2</v>
      </c>
      <c r="N70" s="17" t="s">
        <v>435</v>
      </c>
      <c r="O70" s="11"/>
      <c r="P70" s="11" t="s">
        <v>654</v>
      </c>
      <c r="Q70" s="381"/>
      <c r="R70" s="381"/>
      <c r="S70" s="17"/>
      <c r="T70" s="471" t="s">
        <v>441</v>
      </c>
      <c r="U70" s="471"/>
      <c r="V70" s="478" t="s">
        <v>442</v>
      </c>
      <c r="W70" s="479"/>
      <c r="X70" s="478"/>
      <c r="Y70" s="480"/>
      <c r="Z70" s="596" t="s">
        <v>127</v>
      </c>
      <c r="AA70" s="550" t="s">
        <v>443</v>
      </c>
      <c r="AB70" s="11"/>
      <c r="AC70" s="556">
        <v>562</v>
      </c>
      <c r="AD70" s="556">
        <v>6700</v>
      </c>
      <c r="AE70" s="554"/>
      <c r="AF70" s="554"/>
      <c r="AG70" s="554" t="s">
        <v>128</v>
      </c>
      <c r="AH70" s="556">
        <v>450</v>
      </c>
      <c r="AJ70" s="7"/>
      <c r="AK70" s="37"/>
      <c r="AL70" s="7"/>
      <c r="AM70" s="7"/>
      <c r="AN70" s="7"/>
      <c r="AO70" s="934">
        <v>66.2</v>
      </c>
      <c r="AP70" s="39">
        <v>31.7</v>
      </c>
      <c r="AQ70" s="40">
        <v>1.8</v>
      </c>
      <c r="AR70" s="41">
        <f t="shared" si="50"/>
        <v>99.7</v>
      </c>
      <c r="AS70" s="42">
        <f t="shared" si="51"/>
        <v>2.0883280757097795</v>
      </c>
      <c r="AT70" s="43">
        <f t="shared" si="52"/>
        <v>3.758990536277603</v>
      </c>
      <c r="AU70" s="44">
        <f t="shared" si="53"/>
        <v>1.9761194029850746</v>
      </c>
      <c r="AV70" s="45">
        <v>62.294200000000004</v>
      </c>
      <c r="AW70" s="45">
        <f t="shared" si="54"/>
        <v>94.1</v>
      </c>
      <c r="AX70" s="46">
        <v>0.59580000000000011</v>
      </c>
      <c r="AY70" s="45">
        <v>0.9</v>
      </c>
      <c r="AZ70" s="7" t="s">
        <v>121</v>
      </c>
      <c r="BA70" s="47">
        <v>50</v>
      </c>
      <c r="BB70" s="48" t="s">
        <v>121</v>
      </c>
      <c r="BC70" s="80">
        <v>0.03</v>
      </c>
      <c r="BD70" s="80"/>
      <c r="BE70" s="45"/>
      <c r="BF70" s="45"/>
      <c r="BG70" s="45"/>
      <c r="BH70" s="45"/>
      <c r="BI70" s="194">
        <v>0</v>
      </c>
      <c r="BJ70" s="45">
        <v>35.4</v>
      </c>
      <c r="BK70" s="7">
        <v>64.599999999999994</v>
      </c>
      <c r="BL70" s="78">
        <f t="shared" si="57"/>
        <v>0.54798761609907121</v>
      </c>
      <c r="BM70" s="79">
        <v>0.7</v>
      </c>
      <c r="BN70" s="80">
        <f t="shared" si="40"/>
        <v>1.0574018126888216</v>
      </c>
      <c r="BO70" s="7" t="s">
        <v>121</v>
      </c>
      <c r="BP70" s="7">
        <v>43.8</v>
      </c>
      <c r="BQ70" s="48">
        <v>53.7</v>
      </c>
      <c r="BR70" s="81"/>
      <c r="BS70" s="80">
        <f t="shared" si="36"/>
        <v>28.4</v>
      </c>
      <c r="BT70" s="49">
        <v>83.3</v>
      </c>
      <c r="BU70" s="49">
        <v>8997</v>
      </c>
      <c r="BV70" s="80">
        <f t="shared" si="41"/>
        <v>16.700000000000003</v>
      </c>
      <c r="BW70" s="561">
        <f t="shared" si="58"/>
        <v>30.9709</v>
      </c>
      <c r="BX70" s="49">
        <v>12.2</v>
      </c>
      <c r="BY70" s="84">
        <f t="shared" si="42"/>
        <v>3.8673999999999995</v>
      </c>
      <c r="BZ70" s="49">
        <v>16.2</v>
      </c>
      <c r="CA70" s="84">
        <f t="shared" si="43"/>
        <v>5.1353999999999997</v>
      </c>
      <c r="CB70" s="49">
        <v>69.3</v>
      </c>
      <c r="CC70" s="84">
        <f t="shared" si="44"/>
        <v>21.9681</v>
      </c>
      <c r="CD70" s="80">
        <v>0.4</v>
      </c>
      <c r="CE70" s="82">
        <v>98.9</v>
      </c>
      <c r="CF70" s="82">
        <v>6416</v>
      </c>
      <c r="CG70" s="82">
        <v>94.6</v>
      </c>
      <c r="CH70" s="82">
        <v>5526</v>
      </c>
      <c r="CI70" s="82">
        <v>45.2</v>
      </c>
      <c r="CJ70" s="82">
        <v>60.9</v>
      </c>
      <c r="CK70" s="82">
        <v>3586</v>
      </c>
      <c r="CL70" s="45">
        <f t="shared" si="55"/>
        <v>0.75308641975308643</v>
      </c>
      <c r="CM70" s="7"/>
      <c r="CN70" s="7"/>
      <c r="CO70" s="618"/>
      <c r="CP70" s="13"/>
      <c r="CQ70" s="13"/>
      <c r="CR70" s="13"/>
      <c r="CS70" s="13"/>
      <c r="CT70" s="13"/>
      <c r="CU70" s="13"/>
      <c r="CV70" s="634"/>
      <c r="CW70" s="36"/>
      <c r="CX70" s="7"/>
      <c r="CY70" s="7"/>
      <c r="CZ70" s="121">
        <v>3</v>
      </c>
      <c r="DA70" s="7" t="s">
        <v>18</v>
      </c>
      <c r="DB70" s="111" t="s">
        <v>18</v>
      </c>
      <c r="DC70" s="201"/>
      <c r="DD70" s="122"/>
      <c r="DE70" s="11"/>
      <c r="DF70" s="11"/>
      <c r="DG70" s="11"/>
      <c r="DH70" s="11"/>
      <c r="DI70" s="10" t="s">
        <v>294</v>
      </c>
      <c r="DJ70" t="s">
        <v>128</v>
      </c>
      <c r="DK70" s="9">
        <v>2</v>
      </c>
      <c r="DL70" s="7"/>
      <c r="DM70" s="49" t="s">
        <v>1427</v>
      </c>
      <c r="DN70" s="7"/>
      <c r="DO70" s="7"/>
      <c r="DP70" s="7"/>
      <c r="DQ70" s="7"/>
      <c r="DR70" s="11" t="s">
        <v>38</v>
      </c>
      <c r="DS70" s="11" t="s">
        <v>38</v>
      </c>
      <c r="DT70" s="11" t="s">
        <v>38</v>
      </c>
      <c r="DU70" s="11" t="s">
        <v>38</v>
      </c>
      <c r="DV70" s="11" t="s">
        <v>38</v>
      </c>
      <c r="DW70" s="11" t="s">
        <v>38</v>
      </c>
      <c r="DX70" s="11" t="s">
        <v>38</v>
      </c>
      <c r="DY70" s="11" t="s">
        <v>38</v>
      </c>
      <c r="DZ70" s="11" t="s">
        <v>38</v>
      </c>
      <c r="EA70" s="11" t="s">
        <v>38</v>
      </c>
      <c r="EB70" s="7" t="s">
        <v>38</v>
      </c>
      <c r="EC70" s="116">
        <v>1</v>
      </c>
      <c r="ED70" s="125"/>
      <c r="EE70" s="125"/>
      <c r="EF70" s="49">
        <v>10</v>
      </c>
      <c r="EG70" s="7">
        <v>2</v>
      </c>
      <c r="EH70" s="7">
        <v>1</v>
      </c>
      <c r="EI70" s="7">
        <v>169</v>
      </c>
      <c r="EJ70" s="7">
        <v>100</v>
      </c>
      <c r="EK70" s="115">
        <v>35.012779664577572</v>
      </c>
      <c r="EL70" s="116">
        <v>2</v>
      </c>
      <c r="EM70" s="7"/>
      <c r="EN70" s="116">
        <v>2</v>
      </c>
      <c r="EO70" s="116">
        <v>2</v>
      </c>
      <c r="EP70" s="557"/>
      <c r="EQ70" s="114"/>
      <c r="ER70" s="485">
        <v>11679</v>
      </c>
      <c r="ES70" s="954">
        <v>75</v>
      </c>
      <c r="ET70" s="954">
        <v>6174</v>
      </c>
      <c r="EU70" s="954">
        <v>4000</v>
      </c>
      <c r="EV70" s="954">
        <v>42120</v>
      </c>
      <c r="EW70" s="954">
        <v>3964</v>
      </c>
      <c r="EX70" s="715">
        <f t="shared" si="47"/>
        <v>556.54559999999992</v>
      </c>
      <c r="EY70" s="959">
        <f t="shared" si="45"/>
        <v>6678.5471999999991</v>
      </c>
      <c r="EZ70" s="557"/>
      <c r="FA70" s="557"/>
      <c r="FB70" s="557"/>
      <c r="FC70" s="557"/>
      <c r="FD70" s="592"/>
      <c r="FE70" s="592"/>
      <c r="FF70" s="592"/>
      <c r="FG70" s="716"/>
      <c r="FH70" s="975"/>
      <c r="FI70" s="612"/>
      <c r="FJ70" s="616"/>
      <c r="FK70" s="553"/>
      <c r="FL70" s="114"/>
      <c r="FM70" s="7"/>
      <c r="FN70" s="145">
        <f t="shared" si="46"/>
        <v>0.56200000000000006</v>
      </c>
      <c r="FO70" s="114"/>
      <c r="FP70" s="43">
        <f t="shared" si="48"/>
        <v>64.204729510851962</v>
      </c>
      <c r="FQ70" s="146">
        <f t="shared" si="49"/>
        <v>0.55654559999999997</v>
      </c>
      <c r="FR70" s="114"/>
      <c r="FS70" s="148" t="s">
        <v>423</v>
      </c>
      <c r="FT70" s="112" t="s">
        <v>813</v>
      </c>
      <c r="FU70" s="49" t="s">
        <v>423</v>
      </c>
      <c r="FV70" s="112" t="s">
        <v>1428</v>
      </c>
      <c r="FW70" s="112" t="s">
        <v>711</v>
      </c>
      <c r="FX70" s="987">
        <v>11679</v>
      </c>
      <c r="FY70" s="990" t="s">
        <v>712</v>
      </c>
      <c r="FZ70" s="941">
        <v>1.7985106436</v>
      </c>
      <c r="GA70" s="941">
        <v>0.38614108940087993</v>
      </c>
      <c r="GB70" s="595">
        <v>2.886904000000004E-2</v>
      </c>
      <c r="GC70" s="569" t="s">
        <v>121</v>
      </c>
      <c r="GD70" s="569" t="s">
        <v>121</v>
      </c>
      <c r="GE70" s="569" t="s">
        <v>121</v>
      </c>
      <c r="GF70" s="569" t="s">
        <v>121</v>
      </c>
      <c r="GG70" s="569" t="s">
        <v>121</v>
      </c>
      <c r="GH70" s="569" t="s">
        <v>121</v>
      </c>
      <c r="GI70" s="591">
        <v>6678.5471999999991</v>
      </c>
      <c r="GJ70" s="994">
        <f>HW70*GI70/100</f>
        <v>1636.2440639999998</v>
      </c>
      <c r="GK70" s="569" t="s">
        <v>121</v>
      </c>
      <c r="GL70" s="569" t="s">
        <v>121</v>
      </c>
      <c r="GM70" s="569" t="s">
        <v>121</v>
      </c>
      <c r="GN70" s="569" t="s">
        <v>121</v>
      </c>
      <c r="GO70" s="994" t="s">
        <v>121</v>
      </c>
      <c r="GP70" s="569" t="s">
        <v>121</v>
      </c>
      <c r="GQ70" s="569" t="s">
        <v>121</v>
      </c>
      <c r="GR70" s="946"/>
      <c r="GS70" s="569"/>
      <c r="GT70" s="569"/>
      <c r="GU70" s="569"/>
      <c r="GV70" s="561">
        <v>23.1</v>
      </c>
      <c r="GW70" s="561">
        <v>92.3</v>
      </c>
      <c r="GX70" s="569">
        <v>20230</v>
      </c>
      <c r="GY70" s="569">
        <v>88.2</v>
      </c>
      <c r="GZ70" s="569">
        <v>9709</v>
      </c>
      <c r="HA70" s="569">
        <v>33.4</v>
      </c>
      <c r="HB70" s="569">
        <v>3136</v>
      </c>
      <c r="HC70" s="569">
        <v>71.400000000000006</v>
      </c>
      <c r="HD70" s="569">
        <v>39660</v>
      </c>
      <c r="HE70" s="569">
        <v>76.3</v>
      </c>
      <c r="HF70" s="569">
        <v>4674</v>
      </c>
      <c r="HG70" s="569">
        <v>84.2</v>
      </c>
      <c r="HH70" s="569">
        <v>9562</v>
      </c>
      <c r="HI70" s="561">
        <v>39.200000000000003</v>
      </c>
      <c r="HJ70" s="569">
        <v>13</v>
      </c>
      <c r="HK70" s="569"/>
      <c r="HL70" s="569"/>
      <c r="HM70" s="569"/>
      <c r="HN70" s="569"/>
      <c r="HO70" s="569"/>
      <c r="HP70" s="569"/>
      <c r="HQ70" s="569"/>
      <c r="HR70" s="569"/>
      <c r="HS70" s="569"/>
      <c r="HT70" s="569"/>
      <c r="HU70" s="569"/>
      <c r="HV70" s="569"/>
      <c r="HW70" s="569">
        <v>24.5</v>
      </c>
    </row>
    <row r="71" spans="1:231" x14ac:dyDescent="0.3">
      <c r="A71" s="7">
        <v>286</v>
      </c>
      <c r="B71" s="7">
        <f>COUNTIFS($D$3:D71,D71,$F$3:F71,F71)</f>
        <v>1</v>
      </c>
      <c r="C71" s="14">
        <v>11729</v>
      </c>
      <c r="D71" s="328" t="s">
        <v>428</v>
      </c>
      <c r="E71" s="17" t="s">
        <v>429</v>
      </c>
      <c r="F71" s="17" t="s">
        <v>430</v>
      </c>
      <c r="G71" s="11">
        <f t="shared" si="56"/>
        <v>6</v>
      </c>
      <c r="H71" s="17" t="s">
        <v>431</v>
      </c>
      <c r="I71" s="469" t="s">
        <v>432</v>
      </c>
      <c r="J71" s="849" t="s">
        <v>433</v>
      </c>
      <c r="K71" s="17" t="s">
        <v>36</v>
      </c>
      <c r="L71" s="11">
        <v>3</v>
      </c>
      <c r="M71" s="17" t="s">
        <v>434</v>
      </c>
      <c r="N71" s="17" t="s">
        <v>435</v>
      </c>
      <c r="O71" s="11"/>
      <c r="P71" s="11" t="s">
        <v>436</v>
      </c>
      <c r="Q71" s="381"/>
      <c r="R71" s="381"/>
      <c r="S71" s="17"/>
      <c r="T71" s="471" t="s">
        <v>441</v>
      </c>
      <c r="U71" s="471"/>
      <c r="V71" s="478" t="s">
        <v>442</v>
      </c>
      <c r="W71" s="479"/>
      <c r="X71" s="478"/>
      <c r="Y71" s="480"/>
      <c r="Z71" s="596"/>
      <c r="AA71" s="550" t="s">
        <v>443</v>
      </c>
      <c r="AB71" s="11"/>
      <c r="AC71" s="556">
        <v>3665</v>
      </c>
      <c r="AD71" s="556">
        <v>11000</v>
      </c>
      <c r="AE71" s="554"/>
      <c r="AF71" s="554"/>
      <c r="AG71" s="554" t="s">
        <v>444</v>
      </c>
      <c r="AH71" s="37">
        <v>1000</v>
      </c>
      <c r="AJ71" s="7"/>
      <c r="AK71" s="37"/>
      <c r="AL71" s="7"/>
      <c r="AM71" s="7"/>
      <c r="AN71" s="7"/>
      <c r="AO71" s="934">
        <v>94.9</v>
      </c>
      <c r="AP71" s="39">
        <v>4.3</v>
      </c>
      <c r="AQ71" s="40">
        <v>0.6</v>
      </c>
      <c r="AR71" s="41">
        <f t="shared" si="50"/>
        <v>99.8</v>
      </c>
      <c r="AS71" s="42">
        <f t="shared" si="51"/>
        <v>22.069767441860467</v>
      </c>
      <c r="AT71" s="43">
        <f t="shared" si="52"/>
        <v>13.241860465116281</v>
      </c>
      <c r="AU71" s="44">
        <f t="shared" si="53"/>
        <v>19.367346938775512</v>
      </c>
      <c r="AV71" s="45">
        <v>87.023300000000006</v>
      </c>
      <c r="AW71" s="45">
        <f t="shared" si="54"/>
        <v>91.7</v>
      </c>
      <c r="AX71" s="46">
        <v>3.1317000000000004</v>
      </c>
      <c r="AY71" s="45">
        <v>3.3</v>
      </c>
      <c r="AZ71" s="7" t="s">
        <v>121</v>
      </c>
      <c r="BA71" s="47">
        <v>25.8</v>
      </c>
      <c r="BB71" s="48" t="s">
        <v>121</v>
      </c>
      <c r="BC71" s="80">
        <v>0.2</v>
      </c>
      <c r="BD71" s="80"/>
      <c r="BE71" s="45"/>
      <c r="BF71" s="45"/>
      <c r="BG71" s="45"/>
      <c r="BH71" s="45"/>
      <c r="BI71" s="194">
        <v>0</v>
      </c>
      <c r="BJ71" s="45">
        <v>59.8</v>
      </c>
      <c r="BK71" s="7">
        <v>40.200000000000003</v>
      </c>
      <c r="BL71" s="195">
        <f t="shared" si="57"/>
        <v>1.4875621890547261</v>
      </c>
      <c r="BM71" s="79">
        <v>1.1000000000000001</v>
      </c>
      <c r="BN71" s="80">
        <f t="shared" si="40"/>
        <v>1.1591148577449948</v>
      </c>
      <c r="BO71" s="7" t="s">
        <v>121</v>
      </c>
      <c r="BP71" s="7">
        <v>90.8</v>
      </c>
      <c r="BQ71" s="48">
        <v>69</v>
      </c>
      <c r="BR71" s="81"/>
      <c r="BS71" s="80">
        <f t="shared" si="36"/>
        <v>51.8</v>
      </c>
      <c r="BT71" s="49">
        <v>74.7</v>
      </c>
      <c r="BU71" s="49">
        <v>14559</v>
      </c>
      <c r="BV71" s="80">
        <f t="shared" si="41"/>
        <v>25.299999999999997</v>
      </c>
      <c r="BW71" s="561">
        <f t="shared" si="58"/>
        <v>4.1193999999999997</v>
      </c>
      <c r="BX71" s="49">
        <v>27.8</v>
      </c>
      <c r="BY71" s="84">
        <f t="shared" si="42"/>
        <v>1.1954</v>
      </c>
      <c r="BZ71" s="49">
        <v>24</v>
      </c>
      <c r="CA71" s="84">
        <f t="shared" si="43"/>
        <v>1.0319999999999998</v>
      </c>
      <c r="CB71" s="49">
        <v>44</v>
      </c>
      <c r="CC71" s="84">
        <f t="shared" si="44"/>
        <v>1.8919999999999999</v>
      </c>
      <c r="CD71" s="80">
        <v>0.8</v>
      </c>
      <c r="CE71" s="82">
        <v>100</v>
      </c>
      <c r="CF71" s="82">
        <v>13574</v>
      </c>
      <c r="CG71" s="82">
        <v>100</v>
      </c>
      <c r="CH71" s="82">
        <v>9858</v>
      </c>
      <c r="CI71" s="82">
        <v>77.400000000000006</v>
      </c>
      <c r="CJ71" s="82">
        <v>96.4</v>
      </c>
      <c r="CK71" s="82">
        <v>11410</v>
      </c>
      <c r="CL71" s="45">
        <f t="shared" si="55"/>
        <v>1.1583333333333334</v>
      </c>
      <c r="CM71" s="7"/>
      <c r="CN71" s="7"/>
      <c r="CO71" s="618"/>
      <c r="CP71" s="13"/>
      <c r="CQ71" s="13"/>
      <c r="CR71" s="13"/>
      <c r="CS71" s="13"/>
      <c r="CT71" s="13"/>
      <c r="CU71" s="13"/>
      <c r="CV71" s="634"/>
      <c r="CW71" s="36"/>
      <c r="CX71" s="7"/>
      <c r="CY71" s="7"/>
      <c r="CZ71" s="7"/>
      <c r="DA71" s="7" t="s">
        <v>295</v>
      </c>
      <c r="DB71" s="111" t="s">
        <v>295</v>
      </c>
      <c r="DC71" s="201"/>
      <c r="DD71" s="122" t="s">
        <v>449</v>
      </c>
      <c r="DE71" s="11"/>
      <c r="DF71" s="11"/>
      <c r="DG71" s="11"/>
      <c r="DH71" s="11"/>
      <c r="DI71" s="10" t="s">
        <v>297</v>
      </c>
      <c r="DJ71" t="s">
        <v>444</v>
      </c>
      <c r="DK71" s="9">
        <v>2</v>
      </c>
      <c r="DL71" s="7"/>
      <c r="DM71" s="7"/>
      <c r="DN71" s="7"/>
      <c r="DO71" s="7"/>
      <c r="DP71" s="7"/>
      <c r="DQ71" s="7"/>
      <c r="DR71" s="11" t="s">
        <v>450</v>
      </c>
      <c r="DS71" s="11" t="s">
        <v>38</v>
      </c>
      <c r="DT71" s="11" t="s">
        <v>38</v>
      </c>
      <c r="DU71" s="11" t="s">
        <v>38</v>
      </c>
      <c r="DV71" s="11" t="s">
        <v>38</v>
      </c>
      <c r="DW71" s="11" t="s">
        <v>38</v>
      </c>
      <c r="DX71" s="11" t="s">
        <v>38</v>
      </c>
      <c r="DY71" s="11" t="s">
        <v>38</v>
      </c>
      <c r="DZ71" s="11" t="s">
        <v>38</v>
      </c>
      <c r="EA71" s="11">
        <v>0</v>
      </c>
      <c r="EB71" s="7" t="s">
        <v>451</v>
      </c>
      <c r="EC71" s="116"/>
      <c r="ED71" s="125"/>
      <c r="EE71" s="125"/>
      <c r="EF71" s="7"/>
      <c r="EG71" s="7"/>
      <c r="EH71" s="7"/>
      <c r="EI71" s="7"/>
      <c r="EJ71" s="7"/>
      <c r="EK71" s="116"/>
      <c r="EL71" s="116"/>
      <c r="EM71" s="7"/>
      <c r="EN71" s="116"/>
      <c r="EO71" s="116"/>
      <c r="EP71" s="557"/>
      <c r="EQ71" s="114"/>
      <c r="ER71" s="485">
        <v>11729</v>
      </c>
      <c r="ES71" s="954">
        <v>75</v>
      </c>
      <c r="ET71" s="954">
        <v>66260</v>
      </c>
      <c r="EU71" s="954">
        <v>5605</v>
      </c>
      <c r="EV71" s="954">
        <v>42120</v>
      </c>
      <c r="EW71" s="954">
        <v>37325</v>
      </c>
      <c r="EX71" s="715">
        <f t="shared" si="47"/>
        <v>3739.8251561106158</v>
      </c>
      <c r="EY71" s="959">
        <f t="shared" si="45"/>
        <v>11219.475468331848</v>
      </c>
      <c r="EZ71" s="557"/>
      <c r="FA71" s="557"/>
      <c r="FB71" s="557"/>
      <c r="FC71" s="557"/>
      <c r="FD71" s="592"/>
      <c r="FE71" s="592"/>
      <c r="FF71" s="592"/>
      <c r="FG71" s="716"/>
      <c r="FH71" s="975"/>
      <c r="FI71" s="612"/>
      <c r="FJ71" s="616"/>
      <c r="FK71" s="553"/>
      <c r="FL71" s="114"/>
      <c r="FM71" s="7"/>
      <c r="FN71" s="145">
        <f t="shared" si="46"/>
        <v>3.665</v>
      </c>
      <c r="FO71" s="114"/>
      <c r="FP71" s="43">
        <f t="shared" si="48"/>
        <v>56.331119830968909</v>
      </c>
      <c r="FQ71" s="146">
        <f t="shared" si="49"/>
        <v>3.7398251561106157</v>
      </c>
      <c r="FR71" s="114"/>
      <c r="FS71" s="114"/>
      <c r="FT71" s="114"/>
      <c r="FU71" s="114"/>
      <c r="FV71" s="114"/>
      <c r="FW71" s="114"/>
      <c r="FX71" s="557"/>
      <c r="FY71" s="989"/>
      <c r="FZ71" s="550"/>
      <c r="GA71" s="214">
        <v>3.6973570467839993E-2</v>
      </c>
      <c r="GB71" s="550"/>
      <c r="GC71" s="554"/>
      <c r="GD71" s="554"/>
      <c r="GE71" s="554"/>
      <c r="GF71" s="554"/>
      <c r="GG71" s="554"/>
      <c r="GH71" s="554"/>
      <c r="GI71" s="554"/>
      <c r="GJ71" s="554"/>
      <c r="GK71" s="554"/>
      <c r="GL71" s="554"/>
      <c r="GM71" s="554"/>
      <c r="GN71" s="554"/>
      <c r="GO71" s="554"/>
      <c r="GP71" s="554"/>
      <c r="GQ71" s="554"/>
      <c r="GR71" s="554"/>
      <c r="GS71" s="554"/>
      <c r="GT71" s="554"/>
      <c r="GU71" s="554"/>
      <c r="GV71" s="554"/>
      <c r="GW71" s="554"/>
      <c r="GX71" s="554"/>
      <c r="GY71" s="554"/>
      <c r="GZ71" s="554"/>
      <c r="HA71" s="554"/>
      <c r="HB71" s="554"/>
      <c r="HC71" s="554"/>
      <c r="HD71" s="554"/>
      <c r="HE71" s="554"/>
      <c r="HF71" s="554"/>
      <c r="HG71" s="554"/>
      <c r="HH71" s="554"/>
      <c r="HI71" s="554"/>
      <c r="HJ71" s="554"/>
      <c r="HK71" s="554"/>
      <c r="HL71" s="554"/>
      <c r="HM71" s="554"/>
      <c r="HN71" s="554"/>
      <c r="HO71" s="554"/>
      <c r="HP71" s="554"/>
      <c r="HQ71" s="554"/>
      <c r="HR71" s="554"/>
      <c r="HS71" s="554"/>
      <c r="HT71" s="554"/>
      <c r="HU71" s="554"/>
      <c r="HV71" s="554"/>
      <c r="HW71" s="554"/>
    </row>
    <row r="72" spans="1:231" x14ac:dyDescent="0.3">
      <c r="A72" s="7">
        <v>294</v>
      </c>
      <c r="B72" s="7">
        <f>COUNTIFS($D$3:D72,D72,$F$3:F72,F72)</f>
        <v>1</v>
      </c>
      <c r="C72" s="14">
        <v>11765</v>
      </c>
      <c r="D72" s="328" t="s">
        <v>793</v>
      </c>
      <c r="E72" s="17" t="s">
        <v>676</v>
      </c>
      <c r="F72" s="17" t="s">
        <v>794</v>
      </c>
      <c r="G72" s="11">
        <f t="shared" si="56"/>
        <v>64</v>
      </c>
      <c r="H72" s="17" t="s">
        <v>795</v>
      </c>
      <c r="I72" s="469" t="s">
        <v>796</v>
      </c>
      <c r="J72" s="380" t="s">
        <v>35</v>
      </c>
      <c r="K72" s="17" t="s">
        <v>36</v>
      </c>
      <c r="L72" s="11">
        <v>22</v>
      </c>
      <c r="M72" s="17" t="s">
        <v>493</v>
      </c>
      <c r="N72" s="17" t="s">
        <v>38</v>
      </c>
      <c r="O72" s="11"/>
      <c r="P72" s="11" t="s">
        <v>734</v>
      </c>
      <c r="Q72" s="381"/>
      <c r="R72" s="381"/>
      <c r="S72" s="17"/>
      <c r="T72" s="471" t="s">
        <v>441</v>
      </c>
      <c r="U72" s="471"/>
      <c r="V72" s="478" t="s">
        <v>442</v>
      </c>
      <c r="W72" s="479"/>
      <c r="X72" s="478"/>
      <c r="Y72" s="478"/>
      <c r="Z72" s="596"/>
      <c r="AA72" s="550" t="s">
        <v>691</v>
      </c>
      <c r="AB72" s="11"/>
      <c r="AC72" s="556">
        <v>52</v>
      </c>
      <c r="AD72" s="556">
        <v>110000</v>
      </c>
      <c r="AE72" s="554"/>
      <c r="AF72" s="554"/>
      <c r="AG72" s="554" t="s">
        <v>444</v>
      </c>
      <c r="AH72" s="37">
        <v>150</v>
      </c>
      <c r="AJ72" s="7"/>
      <c r="AK72" s="37"/>
      <c r="AL72" s="7"/>
      <c r="AM72" s="7"/>
      <c r="AN72" s="7"/>
      <c r="AO72" s="411">
        <v>74.900000000000006</v>
      </c>
      <c r="AP72" s="39">
        <v>22.9</v>
      </c>
      <c r="AQ72" s="40">
        <v>2</v>
      </c>
      <c r="AR72" s="41">
        <f t="shared" si="50"/>
        <v>99.800000000000011</v>
      </c>
      <c r="AS72" s="42">
        <f t="shared" si="51"/>
        <v>3.270742358078603</v>
      </c>
      <c r="AT72" s="43">
        <f t="shared" si="52"/>
        <v>6.5414847161572061</v>
      </c>
      <c r="AU72" s="44">
        <f t="shared" si="53"/>
        <v>3.0080321285140568</v>
      </c>
      <c r="AV72" s="45">
        <v>63.365400000000001</v>
      </c>
      <c r="AW72" s="45">
        <f t="shared" si="54"/>
        <v>84.6</v>
      </c>
      <c r="AX72" s="46">
        <v>7.7896000000000001</v>
      </c>
      <c r="AY72" s="45">
        <v>10.4</v>
      </c>
      <c r="AZ72" s="7" t="s">
        <v>121</v>
      </c>
      <c r="BA72" s="47">
        <v>19.100000000000001</v>
      </c>
      <c r="BB72" s="48" t="s">
        <v>121</v>
      </c>
      <c r="BC72" s="80">
        <v>0.1</v>
      </c>
      <c r="BD72" s="80"/>
      <c r="BE72" s="45"/>
      <c r="BF72" s="45"/>
      <c r="BG72" s="45"/>
      <c r="BH72" s="45"/>
      <c r="BI72" s="194">
        <v>11.9</v>
      </c>
      <c r="BJ72" s="45">
        <v>35</v>
      </c>
      <c r="BK72" s="7">
        <v>65</v>
      </c>
      <c r="BL72" s="78">
        <f t="shared" si="57"/>
        <v>0.53846153846153844</v>
      </c>
      <c r="BM72" s="79">
        <v>0.8</v>
      </c>
      <c r="BN72" s="80">
        <f t="shared" si="40"/>
        <v>1.0680907877169559</v>
      </c>
      <c r="BO72" s="7" t="s">
        <v>121</v>
      </c>
      <c r="BP72" s="7">
        <v>41.2</v>
      </c>
      <c r="BQ72" s="48">
        <v>48.5</v>
      </c>
      <c r="BR72" s="81"/>
      <c r="BS72" s="80">
        <f t="shared" si="36"/>
        <v>37.799999999999997</v>
      </c>
      <c r="BT72" s="49">
        <v>87.4</v>
      </c>
      <c r="BU72" s="49">
        <v>8674</v>
      </c>
      <c r="BV72" s="80">
        <f t="shared" si="41"/>
        <v>12.599999999999994</v>
      </c>
      <c r="BW72" s="80">
        <f t="shared" si="58"/>
        <v>22.739699999999999</v>
      </c>
      <c r="BX72" s="49">
        <v>9.6999999999999993</v>
      </c>
      <c r="BY72" s="84">
        <f t="shared" si="42"/>
        <v>2.2212999999999998</v>
      </c>
      <c r="BZ72" s="49">
        <v>28.1</v>
      </c>
      <c r="CA72" s="84">
        <f t="shared" si="43"/>
        <v>6.4348999999999998</v>
      </c>
      <c r="CB72" s="49">
        <v>61.5</v>
      </c>
      <c r="CC72" s="84">
        <f t="shared" si="44"/>
        <v>14.083499999999999</v>
      </c>
      <c r="CD72" s="80">
        <v>1.7</v>
      </c>
      <c r="CE72" s="82">
        <v>97.5</v>
      </c>
      <c r="CF72" s="82">
        <v>11034</v>
      </c>
      <c r="CG72" s="82">
        <v>95.4</v>
      </c>
      <c r="CH72" s="82">
        <v>8648</v>
      </c>
      <c r="CI72" s="82">
        <v>76.400000000000006</v>
      </c>
      <c r="CJ72" s="82">
        <v>83.5</v>
      </c>
      <c r="CK72" s="82">
        <v>6148</v>
      </c>
      <c r="CL72" s="45">
        <f t="shared" si="55"/>
        <v>0.34519572953736649</v>
      </c>
      <c r="CM72" s="7"/>
      <c r="CN72" s="7"/>
      <c r="CO72" s="618"/>
      <c r="CP72" s="13"/>
      <c r="CQ72" s="13"/>
      <c r="CR72" s="13"/>
      <c r="CS72" s="13"/>
      <c r="CT72" s="13"/>
      <c r="CU72" s="13"/>
      <c r="CV72" s="634"/>
      <c r="CW72" s="36"/>
      <c r="CX72" s="7"/>
      <c r="CY72" s="7"/>
      <c r="CZ72" s="7"/>
      <c r="DA72" s="7" t="s">
        <v>295</v>
      </c>
      <c r="DB72" s="111" t="s">
        <v>295</v>
      </c>
      <c r="DC72" s="201"/>
      <c r="DD72" s="122" t="s">
        <v>809</v>
      </c>
      <c r="DE72" s="11"/>
      <c r="DF72" s="11"/>
      <c r="DG72" s="11"/>
      <c r="DH72" s="11"/>
      <c r="DI72" s="10" t="s">
        <v>297</v>
      </c>
      <c r="DJ72" t="s">
        <v>444</v>
      </c>
      <c r="DK72" s="9">
        <v>2</v>
      </c>
      <c r="DL72" s="7"/>
      <c r="DM72" s="7"/>
      <c r="DN72" s="7"/>
      <c r="DO72" s="7"/>
      <c r="DP72" s="7"/>
      <c r="DQ72" s="7"/>
      <c r="DR72" s="11" t="s">
        <v>38</v>
      </c>
      <c r="DS72" s="11" t="s">
        <v>38</v>
      </c>
      <c r="DT72" s="11" t="s">
        <v>38</v>
      </c>
      <c r="DU72" s="11" t="s">
        <v>38</v>
      </c>
      <c r="DV72" s="11" t="s">
        <v>38</v>
      </c>
      <c r="DW72" s="11" t="s">
        <v>38</v>
      </c>
      <c r="DX72" s="11" t="s">
        <v>38</v>
      </c>
      <c r="DY72" s="11" t="s">
        <v>38</v>
      </c>
      <c r="DZ72" s="11" t="s">
        <v>38</v>
      </c>
      <c r="EA72" s="11" t="s">
        <v>38</v>
      </c>
      <c r="EB72" s="7" t="s">
        <v>38</v>
      </c>
      <c r="EC72" s="116"/>
      <c r="ED72" s="125"/>
      <c r="EE72" s="125"/>
      <c r="EF72" s="7"/>
      <c r="EG72" s="7"/>
      <c r="EH72" s="7"/>
      <c r="EI72" s="7"/>
      <c r="EJ72" s="7"/>
      <c r="EK72" s="116"/>
      <c r="EL72" s="116"/>
      <c r="EM72" s="7"/>
      <c r="EN72" s="116"/>
      <c r="EO72" s="116"/>
      <c r="EP72" s="114"/>
      <c r="EQ72" s="114"/>
      <c r="ER72" s="485">
        <v>11765</v>
      </c>
      <c r="ES72" s="954">
        <v>75</v>
      </c>
      <c r="ET72" s="954">
        <v>7391</v>
      </c>
      <c r="EU72" s="954">
        <v>20000</v>
      </c>
      <c r="EV72" s="954">
        <v>42120</v>
      </c>
      <c r="EW72" s="954">
        <v>1432</v>
      </c>
      <c r="EX72" s="715">
        <f t="shared" si="47"/>
        <v>40.210560000000001</v>
      </c>
      <c r="EY72" s="959">
        <f t="shared" si="45"/>
        <v>884.63232000000005</v>
      </c>
      <c r="EZ72" s="557"/>
      <c r="FA72" s="557"/>
      <c r="FB72" s="557"/>
      <c r="FC72" s="557"/>
      <c r="FD72" s="592"/>
      <c r="FE72" s="592"/>
      <c r="FF72" s="592"/>
      <c r="FG72" s="716"/>
      <c r="FH72" s="975"/>
      <c r="FI72" s="612"/>
      <c r="FJ72" s="616"/>
      <c r="FK72" s="553"/>
      <c r="FL72" s="114"/>
      <c r="FM72" s="7"/>
      <c r="FN72" s="145">
        <f t="shared" si="46"/>
        <v>5.1999999999999998E-2</v>
      </c>
      <c r="FO72" s="114"/>
      <c r="FP72" s="43">
        <f t="shared" si="48"/>
        <v>19.374915437694494</v>
      </c>
      <c r="FQ72" s="146">
        <f t="shared" si="49"/>
        <v>4.0210559999999999E-2</v>
      </c>
      <c r="FR72" s="114"/>
      <c r="FS72" s="114"/>
      <c r="FT72" s="114"/>
      <c r="FU72" s="114"/>
      <c r="FV72" s="114"/>
      <c r="FW72" s="114"/>
      <c r="FX72" s="557"/>
      <c r="FY72" s="989"/>
      <c r="FZ72" s="550"/>
      <c r="GA72" s="329"/>
      <c r="GB72" s="550"/>
      <c r="GC72" s="554"/>
      <c r="GD72" s="554"/>
      <c r="GE72" s="554"/>
      <c r="GF72" s="554"/>
      <c r="GG72" s="554"/>
      <c r="GH72" s="554"/>
      <c r="GI72" s="554"/>
      <c r="GJ72" s="554"/>
      <c r="GK72" s="554"/>
      <c r="GL72" s="554"/>
      <c r="GM72" s="554"/>
      <c r="GN72" s="554"/>
      <c r="GO72" s="554"/>
      <c r="GP72" s="554"/>
      <c r="GQ72" s="554"/>
      <c r="GR72" s="554"/>
      <c r="GS72" s="554"/>
      <c r="GT72" s="554"/>
      <c r="GU72" s="554"/>
      <c r="GV72" s="554"/>
      <c r="GW72" s="554"/>
      <c r="GX72" s="554"/>
      <c r="GY72" s="554"/>
      <c r="GZ72" s="554"/>
      <c r="HA72" s="554"/>
      <c r="HB72" s="554"/>
      <c r="HC72" s="554"/>
      <c r="HD72" s="554"/>
      <c r="HE72" s="554"/>
      <c r="HF72" s="554"/>
      <c r="HG72" s="554"/>
      <c r="HH72" s="554"/>
      <c r="HI72" s="554"/>
      <c r="HJ72" s="554"/>
      <c r="HK72" s="554"/>
      <c r="HL72" s="554"/>
      <c r="HM72" s="554"/>
      <c r="HN72" s="554"/>
      <c r="HO72" s="554"/>
      <c r="HP72" s="554"/>
      <c r="HQ72" s="554"/>
      <c r="HR72" s="554"/>
      <c r="HS72" s="554"/>
      <c r="HT72" s="554"/>
      <c r="HU72" s="554"/>
      <c r="HV72" s="554"/>
      <c r="HW72" s="554"/>
    </row>
    <row r="73" spans="1:231" x14ac:dyDescent="0.3">
      <c r="A73" s="7">
        <v>322</v>
      </c>
      <c r="B73" s="7">
        <f>COUNTIFS($D$3:D73,D73,$F$3:F73,F73)</f>
        <v>1</v>
      </c>
      <c r="C73" s="14">
        <v>11834</v>
      </c>
      <c r="D73" s="328" t="s">
        <v>735</v>
      </c>
      <c r="E73" s="17" t="s">
        <v>736</v>
      </c>
      <c r="F73" s="17" t="s">
        <v>737</v>
      </c>
      <c r="G73" s="11">
        <f t="shared" si="56"/>
        <v>65</v>
      </c>
      <c r="H73" s="17" t="s">
        <v>738</v>
      </c>
      <c r="I73" s="469" t="s">
        <v>511</v>
      </c>
      <c r="J73" s="380" t="s">
        <v>35</v>
      </c>
      <c r="K73" s="17" t="s">
        <v>36</v>
      </c>
      <c r="L73" s="11">
        <v>6</v>
      </c>
      <c r="M73" s="17">
        <v>2</v>
      </c>
      <c r="N73" s="17" t="s">
        <v>38</v>
      </c>
      <c r="O73" s="11"/>
      <c r="P73" s="11" t="s">
        <v>659</v>
      </c>
      <c r="Q73" s="381"/>
      <c r="R73" s="381"/>
      <c r="S73" s="17"/>
      <c r="T73" s="471" t="s">
        <v>441</v>
      </c>
      <c r="U73" s="471"/>
      <c r="V73" s="472" t="s">
        <v>500</v>
      </c>
      <c r="W73" s="448"/>
      <c r="X73" s="472"/>
      <c r="Y73" s="473"/>
      <c r="Z73" s="596"/>
      <c r="AA73" s="550" t="s">
        <v>443</v>
      </c>
      <c r="AB73" s="11"/>
      <c r="AC73" s="556">
        <v>135</v>
      </c>
      <c r="AD73" s="556">
        <v>800</v>
      </c>
      <c r="AE73" s="554"/>
      <c r="AF73" s="554"/>
      <c r="AG73" s="554" t="s">
        <v>128</v>
      </c>
      <c r="AH73" s="556">
        <v>50</v>
      </c>
      <c r="AI73" s="7"/>
      <c r="AJ73" s="7"/>
      <c r="AK73" s="37"/>
      <c r="AL73" s="7"/>
      <c r="AM73" s="7"/>
      <c r="AN73" s="7"/>
      <c r="AO73" s="411">
        <v>76.8</v>
      </c>
      <c r="AP73" s="39">
        <v>19.100000000000001</v>
      </c>
      <c r="AQ73" s="40">
        <v>3.5</v>
      </c>
      <c r="AR73" s="41">
        <f t="shared" si="50"/>
        <v>99.4</v>
      </c>
      <c r="AS73" s="42">
        <f t="shared" si="51"/>
        <v>4.0209424083769632</v>
      </c>
      <c r="AT73" s="43">
        <f t="shared" si="52"/>
        <v>14.073298429319371</v>
      </c>
      <c r="AU73" s="44">
        <f t="shared" si="53"/>
        <v>3.3982300884955747</v>
      </c>
      <c r="AV73" s="45">
        <v>71.654399999999995</v>
      </c>
      <c r="AW73" s="45">
        <f t="shared" si="54"/>
        <v>93.3</v>
      </c>
      <c r="AX73" s="46">
        <v>1.3056000000000001</v>
      </c>
      <c r="AY73" s="45">
        <v>1.7</v>
      </c>
      <c r="AZ73" s="7" t="s">
        <v>121</v>
      </c>
      <c r="BA73" s="47">
        <v>20.5</v>
      </c>
      <c r="BB73" s="48" t="s">
        <v>121</v>
      </c>
      <c r="BC73" s="80">
        <v>0.1</v>
      </c>
      <c r="BD73" s="80"/>
      <c r="BE73" s="45"/>
      <c r="BF73" s="45"/>
      <c r="BG73" s="45"/>
      <c r="BH73" s="45"/>
      <c r="BI73" s="282">
        <v>1.05</v>
      </c>
      <c r="BJ73" s="45">
        <v>43.9</v>
      </c>
      <c r="BK73" s="7">
        <v>56.1</v>
      </c>
      <c r="BL73" s="195">
        <f t="shared" si="57"/>
        <v>0.78253119429590012</v>
      </c>
      <c r="BM73" s="79">
        <v>0.7</v>
      </c>
      <c r="BN73" s="80">
        <f t="shared" si="40"/>
        <v>0.91145833333333337</v>
      </c>
      <c r="BO73" s="7" t="s">
        <v>121</v>
      </c>
      <c r="BP73" s="7">
        <v>48.7</v>
      </c>
      <c r="BQ73" s="48">
        <v>53.4</v>
      </c>
      <c r="BR73" s="81"/>
      <c r="BS73" s="80">
        <f t="shared" ref="BS73:BS90" si="59">BX73+BZ73</f>
        <v>49.7</v>
      </c>
      <c r="BT73" s="49">
        <v>82.6</v>
      </c>
      <c r="BU73" s="49">
        <v>7965</v>
      </c>
      <c r="BV73" s="80">
        <f t="shared" si="41"/>
        <v>17.400000000000006</v>
      </c>
      <c r="BW73" s="80">
        <f t="shared" si="58"/>
        <v>19.0045</v>
      </c>
      <c r="BX73" s="49">
        <v>20.399999999999999</v>
      </c>
      <c r="BY73" s="84">
        <f t="shared" si="42"/>
        <v>3.8963999999999999</v>
      </c>
      <c r="BZ73" s="49">
        <v>29.3</v>
      </c>
      <c r="CA73" s="84">
        <f t="shared" si="43"/>
        <v>5.5963000000000012</v>
      </c>
      <c r="CB73" s="49">
        <v>49.8</v>
      </c>
      <c r="CC73" s="84">
        <f t="shared" si="44"/>
        <v>9.5118000000000009</v>
      </c>
      <c r="CD73" s="80">
        <v>0.2</v>
      </c>
      <c r="CE73" s="82">
        <v>99.8</v>
      </c>
      <c r="CF73" s="82">
        <v>7679</v>
      </c>
      <c r="CG73" s="82">
        <v>97.7</v>
      </c>
      <c r="CH73" s="82">
        <v>5168</v>
      </c>
      <c r="CI73" s="82">
        <v>76.400000000000006</v>
      </c>
      <c r="CJ73" s="82">
        <v>87.4</v>
      </c>
      <c r="CK73" s="82">
        <v>4506</v>
      </c>
      <c r="CL73" s="45">
        <f t="shared" si="55"/>
        <v>0.69624573378839583</v>
      </c>
      <c r="CM73" s="7"/>
      <c r="CN73" s="7"/>
      <c r="CO73" s="618"/>
      <c r="CP73" s="13"/>
      <c r="CQ73" s="13"/>
      <c r="CR73" s="13"/>
      <c r="CS73" s="13"/>
      <c r="CT73" s="13"/>
      <c r="CU73" s="13"/>
      <c r="CV73" s="634"/>
      <c r="CW73" s="36"/>
      <c r="CX73" s="7"/>
      <c r="CY73" s="7"/>
      <c r="CZ73" s="121">
        <v>3</v>
      </c>
      <c r="DA73" s="7" t="s">
        <v>18</v>
      </c>
      <c r="DB73" s="111" t="s">
        <v>18</v>
      </c>
      <c r="DC73" s="201"/>
      <c r="DD73" s="122" t="s">
        <v>706</v>
      </c>
      <c r="DE73" s="11"/>
      <c r="DF73" s="11"/>
      <c r="DG73" s="11"/>
      <c r="DH73" s="11"/>
      <c r="DI73" s="10" t="s">
        <v>294</v>
      </c>
      <c r="DJ73" t="s">
        <v>128</v>
      </c>
      <c r="DK73" s="9">
        <v>2</v>
      </c>
      <c r="DL73" s="7"/>
      <c r="DM73" s="7"/>
      <c r="DN73" s="7"/>
      <c r="DO73" s="7"/>
      <c r="DP73" s="7"/>
      <c r="DQ73" s="7"/>
      <c r="DR73" s="11" t="s">
        <v>38</v>
      </c>
      <c r="DS73" s="11" t="s">
        <v>38</v>
      </c>
      <c r="DT73" s="11">
        <v>272</v>
      </c>
      <c r="DU73" s="11">
        <v>12.9</v>
      </c>
      <c r="DV73" s="11">
        <v>87.1</v>
      </c>
      <c r="DW73" s="11" t="s">
        <v>38</v>
      </c>
      <c r="DX73" s="11" t="s">
        <v>38</v>
      </c>
      <c r="DY73" s="11" t="s">
        <v>38</v>
      </c>
      <c r="DZ73" s="11" t="s">
        <v>38</v>
      </c>
      <c r="EA73" s="11">
        <v>0</v>
      </c>
      <c r="EB73" s="7" t="s">
        <v>451</v>
      </c>
      <c r="EC73" s="114"/>
      <c r="ED73" s="114"/>
      <c r="EE73" s="114"/>
      <c r="EF73" s="114"/>
      <c r="EG73" s="114"/>
      <c r="EH73" s="114"/>
      <c r="EI73" s="114"/>
      <c r="EJ73" s="114"/>
      <c r="EK73" s="114"/>
      <c r="EL73" s="114"/>
      <c r="EM73" s="114"/>
      <c r="EN73" s="114"/>
      <c r="EO73" s="114"/>
      <c r="EP73" s="114"/>
      <c r="EQ73" s="114"/>
      <c r="ER73" s="485">
        <v>11834</v>
      </c>
      <c r="ES73" s="954">
        <v>75</v>
      </c>
      <c r="ET73" s="954">
        <v>7463</v>
      </c>
      <c r="EU73" s="954">
        <v>8000</v>
      </c>
      <c r="EV73" s="954">
        <v>42120</v>
      </c>
      <c r="EW73" s="954">
        <v>1668</v>
      </c>
      <c r="EX73" s="715">
        <f t="shared" si="47"/>
        <v>117.09360000000001</v>
      </c>
      <c r="EY73" s="959">
        <f t="shared" si="45"/>
        <v>702.5616</v>
      </c>
      <c r="EZ73" s="557"/>
      <c r="FA73" s="557"/>
      <c r="FB73" s="557"/>
      <c r="FC73" s="557"/>
      <c r="FD73" s="592"/>
      <c r="FE73" s="592"/>
      <c r="FF73" s="592"/>
      <c r="FG73" s="716"/>
      <c r="FH73" s="975"/>
      <c r="FI73" s="612"/>
      <c r="FJ73" s="616"/>
      <c r="FK73" s="553"/>
      <c r="FL73" s="114"/>
      <c r="FM73" s="7"/>
      <c r="FN73" s="145">
        <f t="shared" si="46"/>
        <v>0.13500000000000001</v>
      </c>
      <c r="FO73" s="114"/>
      <c r="FP73" s="43">
        <f t="shared" si="48"/>
        <v>22.350261289025863</v>
      </c>
      <c r="FQ73" s="146">
        <f t="shared" si="49"/>
        <v>0.11709360000000001</v>
      </c>
      <c r="FR73" s="114"/>
      <c r="FS73" s="114"/>
      <c r="FT73" s="114"/>
      <c r="FU73" s="114"/>
      <c r="FV73" s="114"/>
      <c r="FW73" s="114"/>
      <c r="FX73" s="557"/>
      <c r="FY73" s="989"/>
      <c r="FZ73" s="550"/>
      <c r="GA73" s="20"/>
      <c r="GB73" s="550"/>
      <c r="GC73" s="554"/>
      <c r="GD73" s="554"/>
      <c r="GE73" s="554"/>
      <c r="GF73" s="554"/>
      <c r="GG73" s="554"/>
      <c r="GH73" s="554"/>
      <c r="GI73" s="554"/>
      <c r="GJ73" s="554"/>
      <c r="GK73" s="554"/>
      <c r="GL73" s="554"/>
      <c r="GM73" s="554"/>
      <c r="GN73" s="554"/>
      <c r="GO73" s="554"/>
      <c r="GP73" s="554"/>
      <c r="GQ73" s="554"/>
      <c r="GR73" s="554"/>
      <c r="GS73" s="554"/>
      <c r="GT73" s="554"/>
      <c r="GU73" s="554"/>
      <c r="GV73" s="554"/>
      <c r="GW73" s="554"/>
      <c r="GX73" s="554"/>
      <c r="GY73" s="554"/>
      <c r="GZ73" s="554"/>
      <c r="HA73" s="554"/>
      <c r="HB73" s="554"/>
      <c r="HC73" s="554"/>
      <c r="HD73" s="554"/>
      <c r="HE73" s="554"/>
      <c r="HF73" s="554"/>
      <c r="HG73" s="554"/>
      <c r="HH73" s="554"/>
      <c r="HI73" s="554"/>
      <c r="HJ73" s="554"/>
      <c r="HK73" s="554"/>
      <c r="HL73" s="554"/>
      <c r="HM73" s="554"/>
      <c r="HN73" s="554"/>
      <c r="HO73" s="554"/>
      <c r="HP73" s="554"/>
      <c r="HQ73" s="554"/>
      <c r="HR73" s="554"/>
      <c r="HS73" s="554"/>
      <c r="HT73" s="554"/>
      <c r="HU73" s="554"/>
      <c r="HV73" s="554"/>
      <c r="HW73" s="554"/>
    </row>
    <row r="74" spans="1:231" x14ac:dyDescent="0.3">
      <c r="A74" s="7">
        <v>324</v>
      </c>
      <c r="B74" s="7">
        <f>COUNTIFS($D$3:D74,D74,$F$3:F74,F74)</f>
        <v>1</v>
      </c>
      <c r="C74" s="14">
        <v>11842</v>
      </c>
      <c r="D74" s="328" t="s">
        <v>834</v>
      </c>
      <c r="E74" s="17" t="s">
        <v>797</v>
      </c>
      <c r="F74" s="17" t="s">
        <v>835</v>
      </c>
      <c r="G74" s="11">
        <v>30</v>
      </c>
      <c r="H74" s="17" t="s">
        <v>836</v>
      </c>
      <c r="I74" s="469" t="s">
        <v>574</v>
      </c>
      <c r="J74" s="380" t="s">
        <v>35</v>
      </c>
      <c r="K74" s="17" t="s">
        <v>36</v>
      </c>
      <c r="L74" s="11">
        <v>15</v>
      </c>
      <c r="M74" s="17" t="s">
        <v>493</v>
      </c>
      <c r="N74" s="17" t="s">
        <v>38</v>
      </c>
      <c r="O74" s="11"/>
      <c r="P74" s="11" t="s">
        <v>659</v>
      </c>
      <c r="Q74" s="381"/>
      <c r="R74" s="381"/>
      <c r="S74" s="17"/>
      <c r="T74" s="471" t="s">
        <v>441</v>
      </c>
      <c r="U74" s="471"/>
      <c r="V74" s="472" t="s">
        <v>500</v>
      </c>
      <c r="W74" s="448"/>
      <c r="X74" s="472"/>
      <c r="Y74" s="473"/>
      <c r="Z74" s="596" t="s">
        <v>844</v>
      </c>
      <c r="AA74" s="550" t="s">
        <v>120</v>
      </c>
      <c r="AB74" s="11"/>
      <c r="AC74" s="556">
        <v>7075</v>
      </c>
      <c r="AD74" s="556">
        <v>106000</v>
      </c>
      <c r="AE74" s="554"/>
      <c r="AF74" s="554"/>
      <c r="AG74" s="554" t="s">
        <v>444</v>
      </c>
      <c r="AH74" s="37">
        <v>10000</v>
      </c>
      <c r="AJ74" s="7"/>
      <c r="AK74" s="37"/>
      <c r="AL74" s="7"/>
      <c r="AM74" s="7"/>
      <c r="AN74" s="7"/>
      <c r="AO74" s="411">
        <v>71.599999999999994</v>
      </c>
      <c r="AP74" s="39">
        <v>5.5</v>
      </c>
      <c r="AQ74" s="40">
        <v>22.6</v>
      </c>
      <c r="AR74" s="41">
        <f t="shared" si="50"/>
        <v>99.699999999999989</v>
      </c>
      <c r="AS74" s="42">
        <f t="shared" si="51"/>
        <v>13.018181818181818</v>
      </c>
      <c r="AT74" s="43">
        <f t="shared" si="52"/>
        <v>294.21090909090907</v>
      </c>
      <c r="AU74" s="44">
        <f t="shared" si="53"/>
        <v>2.5480427046263343</v>
      </c>
      <c r="AV74" s="45">
        <v>65.299199999999999</v>
      </c>
      <c r="AW74" s="45">
        <f t="shared" si="54"/>
        <v>91.2</v>
      </c>
      <c r="AX74" s="46">
        <v>2.7207999999999997</v>
      </c>
      <c r="AY74" s="45">
        <v>3.8</v>
      </c>
      <c r="AZ74" s="7" t="s">
        <v>121</v>
      </c>
      <c r="BA74" s="47">
        <v>11.1</v>
      </c>
      <c r="BB74" s="48" t="s">
        <v>121</v>
      </c>
      <c r="BC74" s="80">
        <v>1.6</v>
      </c>
      <c r="BD74" s="80"/>
      <c r="BE74" s="45"/>
      <c r="BF74" s="45"/>
      <c r="BG74" s="45"/>
      <c r="BH74" s="45"/>
      <c r="BI74" s="194">
        <v>1.8</v>
      </c>
      <c r="BJ74" s="45">
        <v>53.6</v>
      </c>
      <c r="BK74" s="7">
        <v>46.4</v>
      </c>
      <c r="BL74" s="195">
        <f t="shared" si="57"/>
        <v>1.1551724137931034</v>
      </c>
      <c r="BM74" s="79">
        <v>1.7</v>
      </c>
      <c r="BN74" s="80">
        <f t="shared" si="40"/>
        <v>2.3743016759776538</v>
      </c>
      <c r="BO74" s="7" t="s">
        <v>121</v>
      </c>
      <c r="BP74" s="7">
        <v>29.2</v>
      </c>
      <c r="BQ74" s="48">
        <v>43.2</v>
      </c>
      <c r="BR74" s="81"/>
      <c r="BS74" s="80">
        <f t="shared" si="59"/>
        <v>59.1</v>
      </c>
      <c r="BT74" s="49">
        <v>50.4</v>
      </c>
      <c r="BU74" s="49">
        <v>11306</v>
      </c>
      <c r="BV74" s="80">
        <f t="shared" si="41"/>
        <v>49.6</v>
      </c>
      <c r="BW74" s="80">
        <f t="shared" si="58"/>
        <v>5.3790000000000004</v>
      </c>
      <c r="BX74" s="49">
        <v>29.6</v>
      </c>
      <c r="BY74" s="84">
        <f t="shared" si="42"/>
        <v>1.6280000000000001</v>
      </c>
      <c r="BZ74" s="49">
        <v>29.5</v>
      </c>
      <c r="CA74" s="84">
        <f t="shared" si="43"/>
        <v>1.6225000000000001</v>
      </c>
      <c r="CB74" s="49">
        <v>38.700000000000003</v>
      </c>
      <c r="CC74" s="84">
        <f t="shared" si="44"/>
        <v>2.1285000000000003</v>
      </c>
      <c r="CD74" s="80">
        <v>0.4</v>
      </c>
      <c r="CE74" s="82">
        <v>99.7</v>
      </c>
      <c r="CF74" s="82">
        <v>14382</v>
      </c>
      <c r="CG74" s="82">
        <v>99.9</v>
      </c>
      <c r="CH74" s="82">
        <v>8087</v>
      </c>
      <c r="CI74" s="82">
        <v>93.2</v>
      </c>
      <c r="CJ74" s="82">
        <v>96.3</v>
      </c>
      <c r="CK74" s="82">
        <v>8543</v>
      </c>
      <c r="CL74" s="45">
        <f t="shared" si="55"/>
        <v>1.0033898305084745</v>
      </c>
      <c r="CM74" s="7"/>
      <c r="CN74" s="7"/>
      <c r="CO74" s="618"/>
      <c r="CP74" s="13"/>
      <c r="CQ74" s="13"/>
      <c r="CR74" s="13"/>
      <c r="CS74" s="13"/>
      <c r="CT74" s="13"/>
      <c r="CU74" s="13"/>
      <c r="CV74" s="634"/>
      <c r="CW74" s="36"/>
      <c r="CX74" s="7"/>
      <c r="CY74" s="7"/>
      <c r="CZ74" s="7"/>
      <c r="DA74" s="7"/>
      <c r="DB74" s="111" t="s">
        <v>18</v>
      </c>
      <c r="DC74" s="201"/>
      <c r="DD74" s="122" t="s">
        <v>849</v>
      </c>
      <c r="DE74" s="11"/>
      <c r="DF74" s="11"/>
      <c r="DG74" s="11"/>
      <c r="DH74" s="11"/>
      <c r="DI74" s="10" t="s">
        <v>294</v>
      </c>
      <c r="DJ74" t="s">
        <v>444</v>
      </c>
      <c r="DK74" s="9">
        <v>2</v>
      </c>
      <c r="DL74" s="7"/>
      <c r="DM74" s="7"/>
      <c r="DN74" s="7"/>
      <c r="DO74" s="7"/>
      <c r="DP74" s="7"/>
      <c r="DQ74" s="7"/>
      <c r="DR74" s="11" t="s">
        <v>38</v>
      </c>
      <c r="DS74" s="11" t="s">
        <v>38</v>
      </c>
      <c r="DT74" s="11">
        <v>10376</v>
      </c>
      <c r="DU74" s="11">
        <v>59.9</v>
      </c>
      <c r="DV74" s="11">
        <v>40.1</v>
      </c>
      <c r="DW74" s="11" t="s">
        <v>38</v>
      </c>
      <c r="DX74" s="11" t="s">
        <v>38</v>
      </c>
      <c r="DY74" s="11" t="s">
        <v>38</v>
      </c>
      <c r="DZ74" s="11" t="s">
        <v>38</v>
      </c>
      <c r="EA74" s="11">
        <v>0</v>
      </c>
      <c r="EB74" s="7" t="s">
        <v>451</v>
      </c>
      <c r="EC74" s="114"/>
      <c r="ED74" s="114"/>
      <c r="EE74" s="114"/>
      <c r="EF74" s="114"/>
      <c r="EG74" s="114"/>
      <c r="EH74" s="114"/>
      <c r="EI74" s="114"/>
      <c r="EJ74" s="114"/>
      <c r="EK74" s="114"/>
      <c r="EL74" s="114"/>
      <c r="EM74" s="114"/>
      <c r="EN74" s="114"/>
      <c r="EO74" s="114"/>
      <c r="EP74" s="114"/>
      <c r="EQ74" s="114"/>
      <c r="ER74" s="485">
        <v>11842</v>
      </c>
      <c r="ES74" s="954">
        <v>75</v>
      </c>
      <c r="ET74" s="954">
        <v>54854</v>
      </c>
      <c r="EU74" s="954">
        <v>4000</v>
      </c>
      <c r="EV74" s="954">
        <v>42120</v>
      </c>
      <c r="EW74" s="954">
        <v>52516</v>
      </c>
      <c r="EX74" s="715">
        <f t="shared" si="47"/>
        <v>7373.2464</v>
      </c>
      <c r="EY74" s="959">
        <f t="shared" si="45"/>
        <v>110598.696</v>
      </c>
      <c r="EZ74" s="557"/>
      <c r="FA74" s="557"/>
      <c r="FB74" s="557"/>
      <c r="FC74" s="557"/>
      <c r="FD74" s="592"/>
      <c r="FE74" s="592"/>
      <c r="FF74" s="592"/>
      <c r="FG74" s="716"/>
      <c r="FH74" s="975"/>
      <c r="FI74" s="612"/>
      <c r="FJ74" s="616"/>
      <c r="FK74" s="553"/>
      <c r="FL74" s="114"/>
      <c r="FM74" s="7"/>
      <c r="FN74" s="145">
        <f t="shared" si="46"/>
        <v>7.0750000000000002</v>
      </c>
      <c r="FO74" s="114"/>
      <c r="FP74" s="43">
        <f t="shared" si="48"/>
        <v>95.737776643453529</v>
      </c>
      <c r="FQ74" s="146">
        <f t="shared" si="49"/>
        <v>7.3732464000000002</v>
      </c>
      <c r="FR74" s="114"/>
      <c r="FS74" s="114"/>
      <c r="FT74" s="114"/>
      <c r="FU74" s="114"/>
      <c r="FV74" s="114"/>
      <c r="FW74" s="114"/>
      <c r="FX74" s="557"/>
      <c r="FY74" s="989"/>
      <c r="FZ74" s="550"/>
      <c r="GA74" s="11"/>
      <c r="GB74" s="550"/>
      <c r="GC74" s="554"/>
      <c r="GD74" s="554"/>
      <c r="GE74" s="554"/>
      <c r="GF74" s="554"/>
      <c r="GG74" s="554"/>
      <c r="GH74" s="554"/>
      <c r="GI74" s="554"/>
      <c r="GJ74" s="554"/>
      <c r="GK74" s="554"/>
      <c r="GL74" s="554"/>
      <c r="GM74" s="554"/>
      <c r="GN74" s="554"/>
      <c r="GO74" s="554"/>
      <c r="GP74" s="554"/>
      <c r="GQ74" s="554"/>
      <c r="GR74" s="554"/>
      <c r="GS74" s="554"/>
      <c r="GT74" s="554"/>
      <c r="GU74" s="554"/>
      <c r="GV74" s="554"/>
      <c r="GW74" s="554"/>
      <c r="GX74" s="554"/>
      <c r="GY74" s="554"/>
      <c r="GZ74" s="554"/>
      <c r="HA74" s="554"/>
      <c r="HB74" s="554"/>
      <c r="HC74" s="554"/>
      <c r="HD74" s="554"/>
      <c r="HE74" s="554"/>
      <c r="HF74" s="554"/>
      <c r="HG74" s="554"/>
      <c r="HH74" s="554"/>
      <c r="HI74" s="554"/>
      <c r="HJ74" s="554"/>
      <c r="HK74" s="554"/>
      <c r="HL74" s="554"/>
      <c r="HM74" s="554"/>
      <c r="HN74" s="554"/>
      <c r="HO74" s="554"/>
      <c r="HP74" s="554"/>
      <c r="HQ74" s="554"/>
      <c r="HR74" s="554"/>
      <c r="HS74" s="554"/>
      <c r="HT74" s="554"/>
      <c r="HU74" s="554"/>
      <c r="HV74" s="554"/>
      <c r="HW74" s="554"/>
    </row>
    <row r="75" spans="1:231" x14ac:dyDescent="0.3">
      <c r="A75" s="7">
        <v>334</v>
      </c>
      <c r="B75" s="7">
        <f>COUNTIFS($D$3:D75,D75,$F$3:F75,F75)</f>
        <v>1</v>
      </c>
      <c r="C75" s="14">
        <v>11865</v>
      </c>
      <c r="D75" s="328" t="s">
        <v>1438</v>
      </c>
      <c r="E75" s="17" t="s">
        <v>593</v>
      </c>
      <c r="F75" s="17" t="s">
        <v>1439</v>
      </c>
      <c r="G75" s="11">
        <v>48</v>
      </c>
      <c r="H75" s="17" t="s">
        <v>657</v>
      </c>
      <c r="I75" s="469" t="s">
        <v>1440</v>
      </c>
      <c r="J75" s="380" t="s">
        <v>35</v>
      </c>
      <c r="K75" s="17" t="s">
        <v>36</v>
      </c>
      <c r="L75" s="11">
        <v>6</v>
      </c>
      <c r="M75" s="17" t="s">
        <v>907</v>
      </c>
      <c r="N75" s="17" t="s">
        <v>38</v>
      </c>
      <c r="O75" s="11"/>
      <c r="P75" s="11" t="s">
        <v>659</v>
      </c>
      <c r="Q75" s="381"/>
      <c r="R75" s="381"/>
      <c r="S75" s="17"/>
      <c r="T75" s="471" t="s">
        <v>441</v>
      </c>
      <c r="U75" s="471"/>
      <c r="V75" s="472" t="s">
        <v>500</v>
      </c>
      <c r="W75" s="448"/>
      <c r="X75" s="472"/>
      <c r="Y75" s="473"/>
      <c r="Z75" s="596"/>
      <c r="AA75" s="550" t="s">
        <v>120</v>
      </c>
      <c r="AB75" s="11"/>
      <c r="AC75" s="556">
        <v>977</v>
      </c>
      <c r="AD75" s="556">
        <v>5800</v>
      </c>
      <c r="AE75" s="554"/>
      <c r="AF75" s="554"/>
      <c r="AG75" s="554" t="s">
        <v>128</v>
      </c>
      <c r="AH75" s="556">
        <v>450</v>
      </c>
      <c r="AJ75" s="7"/>
      <c r="AK75" s="37"/>
      <c r="AL75" s="7"/>
      <c r="AM75" s="7"/>
      <c r="AN75" s="7"/>
      <c r="AO75" s="411">
        <v>65.599999999999994</v>
      </c>
      <c r="AP75" s="39">
        <v>28.5</v>
      </c>
      <c r="AQ75" s="40">
        <v>5.9</v>
      </c>
      <c r="AR75" s="41">
        <f t="shared" si="50"/>
        <v>100</v>
      </c>
      <c r="AS75" s="42">
        <f t="shared" si="51"/>
        <v>2.3017543859649119</v>
      </c>
      <c r="AT75" s="43">
        <f t="shared" si="52"/>
        <v>13.580350877192981</v>
      </c>
      <c r="AU75" s="44">
        <f t="shared" si="53"/>
        <v>1.9069767441860463</v>
      </c>
      <c r="AV75" s="45">
        <v>60.811199999999999</v>
      </c>
      <c r="AW75" s="45">
        <f t="shared" si="54"/>
        <v>92.7</v>
      </c>
      <c r="AX75" s="46">
        <v>1.5087999999999997</v>
      </c>
      <c r="AY75" s="45">
        <v>2.2999999999999998</v>
      </c>
      <c r="AZ75" s="7" t="s">
        <v>121</v>
      </c>
      <c r="BA75" s="47">
        <v>31.1</v>
      </c>
      <c r="BB75" s="48" t="s">
        <v>121</v>
      </c>
      <c r="BC75" s="80">
        <v>0.1</v>
      </c>
      <c r="BD75" s="80"/>
      <c r="BE75" s="45"/>
      <c r="BF75" s="45"/>
      <c r="BG75" s="45"/>
      <c r="BH75" s="45"/>
      <c r="BI75" s="194">
        <v>0.9</v>
      </c>
      <c r="BJ75" s="45">
        <v>31.8</v>
      </c>
      <c r="BK75" s="7">
        <v>68.2</v>
      </c>
      <c r="BL75" s="78">
        <f t="shared" si="57"/>
        <v>0.4662756598240469</v>
      </c>
      <c r="BM75" s="79">
        <v>0.6</v>
      </c>
      <c r="BN75" s="80">
        <f t="shared" si="40"/>
        <v>0.91463414634146345</v>
      </c>
      <c r="BO75" s="7" t="s">
        <v>121</v>
      </c>
      <c r="BP75" s="7">
        <v>42.1</v>
      </c>
      <c r="BQ75" s="48">
        <v>37.1</v>
      </c>
      <c r="BR75" s="81"/>
      <c r="BS75" s="80">
        <f t="shared" si="59"/>
        <v>46.900000000000006</v>
      </c>
      <c r="BT75" s="49">
        <v>84.8</v>
      </c>
      <c r="BU75" s="49">
        <v>7893</v>
      </c>
      <c r="BV75" s="80">
        <f t="shared" si="41"/>
        <v>15.200000000000003</v>
      </c>
      <c r="BW75" s="561">
        <f t="shared" si="58"/>
        <v>28.015499999999999</v>
      </c>
      <c r="BX75" s="49">
        <v>22.6</v>
      </c>
      <c r="BY75" s="84">
        <f t="shared" si="42"/>
        <v>6.4409999999999998</v>
      </c>
      <c r="BZ75" s="49">
        <v>24.3</v>
      </c>
      <c r="CA75" s="84">
        <f t="shared" si="43"/>
        <v>6.9255000000000004</v>
      </c>
      <c r="CB75" s="49">
        <v>51.4</v>
      </c>
      <c r="CC75" s="84">
        <f t="shared" si="44"/>
        <v>14.648999999999999</v>
      </c>
      <c r="CD75" s="80">
        <v>0.3</v>
      </c>
      <c r="CE75" s="82">
        <v>97.8</v>
      </c>
      <c r="CF75" s="82">
        <v>6778</v>
      </c>
      <c r="CG75" s="82">
        <v>93</v>
      </c>
      <c r="CH75" s="82">
        <v>4804</v>
      </c>
      <c r="CI75" s="82">
        <v>77.599999999999994</v>
      </c>
      <c r="CJ75" s="82">
        <v>86</v>
      </c>
      <c r="CK75" s="82">
        <v>4113</v>
      </c>
      <c r="CL75" s="45">
        <f t="shared" si="55"/>
        <v>0.93004115226337447</v>
      </c>
      <c r="CM75" s="7"/>
      <c r="CN75" s="7"/>
      <c r="CO75" s="618"/>
      <c r="CP75" s="13"/>
      <c r="CQ75" s="13"/>
      <c r="CR75" s="13"/>
      <c r="CS75" s="13"/>
      <c r="CT75" s="13"/>
      <c r="CU75" s="13"/>
      <c r="CV75" s="634"/>
      <c r="CW75" s="36"/>
      <c r="CX75" s="7"/>
      <c r="CY75" s="7"/>
      <c r="CZ75" s="7"/>
      <c r="DA75" s="7"/>
      <c r="DB75" s="111" t="s">
        <v>295</v>
      </c>
      <c r="DC75" s="201"/>
      <c r="DD75" s="122" t="s">
        <v>812</v>
      </c>
      <c r="DE75" s="11"/>
      <c r="DF75" s="11"/>
      <c r="DG75" s="11"/>
      <c r="DH75" s="11"/>
      <c r="DI75" s="10" t="s">
        <v>297</v>
      </c>
      <c r="DJ75" t="s">
        <v>128</v>
      </c>
      <c r="DK75" s="9">
        <v>2</v>
      </c>
      <c r="DL75" s="7"/>
      <c r="DM75" s="7"/>
      <c r="DN75" s="7"/>
      <c r="DO75" s="7"/>
      <c r="DP75" s="7"/>
      <c r="DQ75" s="7"/>
      <c r="DR75" s="11" t="s">
        <v>38</v>
      </c>
      <c r="DS75" s="11" t="s">
        <v>38</v>
      </c>
      <c r="DT75" s="11">
        <v>708</v>
      </c>
      <c r="DU75" s="11">
        <v>9.9</v>
      </c>
      <c r="DV75" s="11">
        <v>90.1</v>
      </c>
      <c r="DW75" s="11" t="s">
        <v>38</v>
      </c>
      <c r="DX75" s="11" t="s">
        <v>38</v>
      </c>
      <c r="DY75" s="11" t="s">
        <v>38</v>
      </c>
      <c r="DZ75" s="11" t="s">
        <v>38</v>
      </c>
      <c r="EA75" s="11">
        <v>0</v>
      </c>
      <c r="EB75" s="7" t="s">
        <v>451</v>
      </c>
      <c r="EC75" s="114"/>
      <c r="ED75" s="114"/>
      <c r="EE75" s="114"/>
      <c r="EF75" s="114"/>
      <c r="EG75" s="114"/>
      <c r="EH75" s="114"/>
      <c r="EI75" s="114"/>
      <c r="EJ75" s="114"/>
      <c r="EK75" s="114"/>
      <c r="EL75" s="114"/>
      <c r="EM75" s="114"/>
      <c r="EN75" s="114"/>
      <c r="EO75" s="114"/>
      <c r="EP75" s="114"/>
      <c r="EQ75" s="114"/>
      <c r="ER75" s="485">
        <v>11865</v>
      </c>
      <c r="ES75" s="954">
        <v>75</v>
      </c>
      <c r="ET75" s="954">
        <v>15273</v>
      </c>
      <c r="EU75" s="954">
        <v>4000</v>
      </c>
      <c r="EV75" s="954">
        <v>42120</v>
      </c>
      <c r="EW75" s="954">
        <v>7094</v>
      </c>
      <c r="EX75" s="715">
        <f t="shared" si="47"/>
        <v>995.99760000000015</v>
      </c>
      <c r="EY75" s="959">
        <f t="shared" si="45"/>
        <v>5975.9856000000009</v>
      </c>
      <c r="EZ75" s="557"/>
      <c r="FA75" s="557"/>
      <c r="FB75" s="557"/>
      <c r="FC75" s="557"/>
      <c r="FD75" s="592"/>
      <c r="FE75" s="592"/>
      <c r="FF75" s="592"/>
      <c r="FG75" s="716"/>
      <c r="FH75" s="975"/>
      <c r="FI75" s="612"/>
      <c r="FJ75" s="616"/>
      <c r="FK75" s="553"/>
      <c r="FL75" s="557"/>
      <c r="FM75" s="7"/>
      <c r="FN75" s="145">
        <f t="shared" si="46"/>
        <v>0.97699999999999998</v>
      </c>
      <c r="FO75" s="114"/>
      <c r="FP75" s="43">
        <f t="shared" si="48"/>
        <v>46.447980095593529</v>
      </c>
      <c r="FQ75" s="146">
        <f t="shared" si="49"/>
        <v>0.99599760000000015</v>
      </c>
      <c r="FR75" s="114"/>
      <c r="FS75" s="114"/>
      <c r="FT75" s="114"/>
      <c r="FU75" s="114"/>
      <c r="FV75" s="114"/>
      <c r="FW75" s="114"/>
      <c r="FX75" s="557"/>
      <c r="FY75" s="989"/>
      <c r="FZ75" s="550"/>
      <c r="GA75" s="11"/>
      <c r="GB75" s="550"/>
      <c r="GC75" s="554"/>
      <c r="GD75" s="554"/>
      <c r="GE75" s="554"/>
      <c r="GF75" s="554"/>
      <c r="GG75" s="554"/>
      <c r="GH75" s="554"/>
      <c r="GI75" s="554"/>
      <c r="GJ75" s="554"/>
      <c r="GK75" s="554"/>
      <c r="GL75" s="554"/>
      <c r="GM75" s="554"/>
      <c r="GN75" s="554"/>
      <c r="GO75" s="554"/>
      <c r="GP75" s="554"/>
      <c r="GQ75" s="554"/>
      <c r="GR75" s="554"/>
      <c r="GS75" s="554"/>
      <c r="GT75" s="554"/>
      <c r="GU75" s="554"/>
      <c r="GV75" s="554"/>
      <c r="GW75" s="554"/>
      <c r="GX75" s="554"/>
      <c r="GY75" s="554"/>
      <c r="GZ75" s="554"/>
      <c r="HA75" s="554"/>
      <c r="HB75" s="554"/>
      <c r="HC75" s="554"/>
      <c r="HD75" s="554"/>
      <c r="HE75" s="554"/>
      <c r="HF75" s="554"/>
      <c r="HG75" s="554"/>
      <c r="HH75" s="554"/>
      <c r="HI75" s="554"/>
      <c r="HJ75" s="554"/>
      <c r="HK75" s="554"/>
      <c r="HL75" s="554"/>
      <c r="HM75" s="554"/>
      <c r="HN75" s="554"/>
      <c r="HO75" s="554"/>
      <c r="HP75" s="554"/>
      <c r="HQ75" s="554"/>
      <c r="HR75" s="554"/>
      <c r="HS75" s="554"/>
      <c r="HT75" s="554"/>
      <c r="HU75" s="554"/>
      <c r="HV75" s="554"/>
      <c r="HW75" s="554"/>
    </row>
    <row r="76" spans="1:231" x14ac:dyDescent="0.3">
      <c r="A76" s="7">
        <v>344</v>
      </c>
      <c r="B76" s="7">
        <f>COUNTIFS($D$3:D76,D76,$F$3:F76,F76)</f>
        <v>1</v>
      </c>
      <c r="C76" s="14">
        <v>11901</v>
      </c>
      <c r="D76" s="328" t="s">
        <v>802</v>
      </c>
      <c r="E76" s="17" t="s">
        <v>803</v>
      </c>
      <c r="F76" s="17" t="s">
        <v>804</v>
      </c>
      <c r="G76" s="11">
        <f t="shared" ref="G76:G81" si="60">LEFT(H76,4)-CONCATENATE(IF(LEFT(F76, 2)&lt;MID(H76, 3, 4), 20, 19),LEFT(F76,2))</f>
        <v>68</v>
      </c>
      <c r="H76" s="17" t="s">
        <v>805</v>
      </c>
      <c r="I76" s="469" t="s">
        <v>461</v>
      </c>
      <c r="J76" s="380" t="s">
        <v>35</v>
      </c>
      <c r="K76" s="17" t="s">
        <v>36</v>
      </c>
      <c r="L76" s="11">
        <v>7</v>
      </c>
      <c r="M76" s="17" t="s">
        <v>493</v>
      </c>
      <c r="N76" s="17" t="s">
        <v>38</v>
      </c>
      <c r="O76" s="11"/>
      <c r="P76" s="11" t="s">
        <v>665</v>
      </c>
      <c r="Q76" s="381"/>
      <c r="R76" s="381"/>
      <c r="S76" s="17"/>
      <c r="T76" s="471" t="s">
        <v>441</v>
      </c>
      <c r="U76" s="471"/>
      <c r="V76" s="472" t="s">
        <v>500</v>
      </c>
      <c r="W76" s="448"/>
      <c r="X76" s="472"/>
      <c r="Y76" s="473"/>
      <c r="Z76" s="596"/>
      <c r="AA76" s="550" t="s">
        <v>443</v>
      </c>
      <c r="AB76" s="11"/>
      <c r="AC76" s="556">
        <v>382</v>
      </c>
      <c r="AD76" s="556">
        <v>2700</v>
      </c>
      <c r="AE76" s="554"/>
      <c r="AF76" s="554"/>
      <c r="AG76" s="554" t="s">
        <v>128</v>
      </c>
      <c r="AH76" s="37">
        <v>250</v>
      </c>
      <c r="AJ76" s="7"/>
      <c r="AK76" s="37"/>
      <c r="AL76" s="7"/>
      <c r="AM76" s="7"/>
      <c r="AN76" s="7"/>
      <c r="AO76" s="411">
        <v>73.900000000000006</v>
      </c>
      <c r="AP76" s="39">
        <v>23.2</v>
      </c>
      <c r="AQ76" s="40">
        <v>1.9</v>
      </c>
      <c r="AR76" s="41">
        <f t="shared" si="50"/>
        <v>99.000000000000014</v>
      </c>
      <c r="AS76" s="42">
        <f t="shared" si="51"/>
        <v>3.1853448275862073</v>
      </c>
      <c r="AT76" s="43">
        <f t="shared" si="52"/>
        <v>6.0521551724137934</v>
      </c>
      <c r="AU76" s="44">
        <f t="shared" si="53"/>
        <v>2.9442231075697216</v>
      </c>
      <c r="AV76" s="45">
        <v>64.884200000000007</v>
      </c>
      <c r="AW76" s="45">
        <f t="shared" si="54"/>
        <v>87.8</v>
      </c>
      <c r="AX76" s="46">
        <v>5.3208000000000002</v>
      </c>
      <c r="AY76" s="45">
        <v>7.2</v>
      </c>
      <c r="AZ76" s="7" t="s">
        <v>121</v>
      </c>
      <c r="BA76" s="47">
        <v>14.9</v>
      </c>
      <c r="BB76" s="48" t="s">
        <v>121</v>
      </c>
      <c r="BC76" s="80">
        <v>0.04</v>
      </c>
      <c r="BD76" s="80"/>
      <c r="BE76" s="45"/>
      <c r="BF76" s="45"/>
      <c r="BG76" s="45"/>
      <c r="BH76" s="45"/>
      <c r="BI76" s="194">
        <v>1</v>
      </c>
      <c r="BJ76" s="45">
        <v>28.7</v>
      </c>
      <c r="BK76" s="7">
        <v>71.3</v>
      </c>
      <c r="BL76" s="78">
        <f t="shared" si="57"/>
        <v>0.40252454417952316</v>
      </c>
      <c r="BM76" s="79">
        <v>0.3</v>
      </c>
      <c r="BN76" s="80">
        <f t="shared" si="40"/>
        <v>0.40595399188092013</v>
      </c>
      <c r="BO76" s="7" t="s">
        <v>121</v>
      </c>
      <c r="BP76" s="7">
        <v>42.9</v>
      </c>
      <c r="BQ76" s="48">
        <v>45.1</v>
      </c>
      <c r="BR76" s="81"/>
      <c r="BS76" s="80">
        <f t="shared" si="59"/>
        <v>55.8</v>
      </c>
      <c r="BT76" s="49">
        <v>85.5</v>
      </c>
      <c r="BU76" s="49">
        <v>10071</v>
      </c>
      <c r="BV76" s="80">
        <f t="shared" si="41"/>
        <v>14.5</v>
      </c>
      <c r="BW76" s="561">
        <f t="shared" si="58"/>
        <v>23.014399999999998</v>
      </c>
      <c r="BX76" s="49">
        <v>33.9</v>
      </c>
      <c r="BY76" s="84">
        <f t="shared" si="42"/>
        <v>7.8647999999999989</v>
      </c>
      <c r="BZ76" s="49">
        <v>21.9</v>
      </c>
      <c r="CA76" s="84">
        <f t="shared" si="43"/>
        <v>5.0807999999999991</v>
      </c>
      <c r="CB76" s="49">
        <v>43.4</v>
      </c>
      <c r="CC76" s="84">
        <f t="shared" si="44"/>
        <v>10.0688</v>
      </c>
      <c r="CD76" s="80">
        <v>0.7</v>
      </c>
      <c r="CE76" s="82">
        <v>99.8</v>
      </c>
      <c r="CF76" s="82">
        <v>8622</v>
      </c>
      <c r="CG76" s="82">
        <v>98.7</v>
      </c>
      <c r="CH76" s="82">
        <v>5927</v>
      </c>
      <c r="CI76" s="82">
        <v>69.099999999999994</v>
      </c>
      <c r="CJ76" s="82">
        <v>86.2</v>
      </c>
      <c r="CK76" s="82">
        <v>5715</v>
      </c>
      <c r="CL76" s="45">
        <f t="shared" si="55"/>
        <v>1.547945205479452</v>
      </c>
      <c r="CM76" s="7"/>
      <c r="CN76" s="7"/>
      <c r="CO76" s="618"/>
      <c r="CP76" s="13"/>
      <c r="CQ76" s="13"/>
      <c r="CR76" s="13"/>
      <c r="CS76" s="13"/>
      <c r="CT76" s="13"/>
      <c r="CU76" s="13"/>
      <c r="CV76" s="634"/>
      <c r="CW76" s="36"/>
      <c r="CX76" s="7"/>
      <c r="CY76" s="7"/>
      <c r="CZ76" s="7"/>
      <c r="DA76" s="7"/>
      <c r="DB76" s="111" t="s">
        <v>295</v>
      </c>
      <c r="DC76" s="201"/>
      <c r="DD76" s="122" t="s">
        <v>812</v>
      </c>
      <c r="DE76" s="11"/>
      <c r="DF76" s="11"/>
      <c r="DG76" s="11"/>
      <c r="DH76" s="11"/>
      <c r="DI76" s="10" t="s">
        <v>297</v>
      </c>
      <c r="DJ76" t="s">
        <v>128</v>
      </c>
      <c r="DK76" s="9">
        <v>2</v>
      </c>
      <c r="DL76" s="7"/>
      <c r="DM76" s="7"/>
      <c r="DN76" s="7"/>
      <c r="DO76" s="7"/>
      <c r="DP76" s="7"/>
      <c r="DQ76" s="7"/>
      <c r="DR76" s="11" t="s">
        <v>38</v>
      </c>
      <c r="DS76" s="11" t="s">
        <v>38</v>
      </c>
      <c r="DT76" s="11">
        <v>351</v>
      </c>
      <c r="DU76" s="11">
        <v>5.7</v>
      </c>
      <c r="DV76" s="11">
        <v>94.3</v>
      </c>
      <c r="DW76" s="11" t="s">
        <v>38</v>
      </c>
      <c r="DX76" s="11" t="s">
        <v>38</v>
      </c>
      <c r="DY76" s="11" t="s">
        <v>38</v>
      </c>
      <c r="DZ76" s="11" t="s">
        <v>38</v>
      </c>
      <c r="EA76" s="11">
        <v>0</v>
      </c>
      <c r="EB76" s="7" t="s">
        <v>451</v>
      </c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  <c r="EQ76" s="114"/>
      <c r="ER76" s="485">
        <v>11901</v>
      </c>
      <c r="ES76" s="954">
        <v>75</v>
      </c>
      <c r="ET76" s="954">
        <v>4556</v>
      </c>
      <c r="EU76" s="954">
        <v>4000</v>
      </c>
      <c r="EV76" s="954">
        <v>40560</v>
      </c>
      <c r="EW76" s="954">
        <v>2187</v>
      </c>
      <c r="EX76" s="715">
        <f t="shared" si="47"/>
        <v>295.68239999999997</v>
      </c>
      <c r="EY76" s="959">
        <f t="shared" si="45"/>
        <v>2069.7767999999996</v>
      </c>
      <c r="EZ76" s="557"/>
      <c r="FA76" s="557"/>
      <c r="FB76" s="557"/>
      <c r="FC76" s="557"/>
      <c r="FD76" s="592"/>
      <c r="FE76" s="592"/>
      <c r="FF76" s="592"/>
      <c r="FG76" s="716"/>
      <c r="FH76" s="975"/>
      <c r="FI76" s="612"/>
      <c r="FJ76" s="616"/>
      <c r="FK76" s="553"/>
      <c r="FL76" s="114"/>
      <c r="FM76" s="7"/>
      <c r="FN76" s="145">
        <f t="shared" si="46"/>
        <v>0.38200000000000001</v>
      </c>
      <c r="FO76" s="114"/>
      <c r="FP76" s="43">
        <f t="shared" si="48"/>
        <v>48.002633889376646</v>
      </c>
      <c r="FQ76" s="146">
        <f t="shared" si="49"/>
        <v>0.29568239999999996</v>
      </c>
      <c r="FR76" s="114"/>
      <c r="FS76" s="114"/>
      <c r="FT76" s="114"/>
      <c r="FU76" s="114"/>
      <c r="FV76" s="114"/>
      <c r="FW76" s="114"/>
      <c r="FX76" s="557"/>
      <c r="FY76" s="989"/>
      <c r="FZ76" s="550"/>
      <c r="GA76" s="378"/>
      <c r="GB76" s="550"/>
      <c r="GC76" s="554"/>
      <c r="GD76" s="554"/>
      <c r="GE76" s="554"/>
      <c r="GF76" s="554"/>
      <c r="GG76" s="554"/>
      <c r="GH76" s="554"/>
      <c r="GI76" s="554"/>
      <c r="GJ76" s="554"/>
      <c r="GK76" s="554"/>
      <c r="GL76" s="554"/>
      <c r="GM76" s="554"/>
      <c r="GN76" s="554"/>
      <c r="GO76" s="554"/>
      <c r="GP76" s="554"/>
      <c r="GQ76" s="554"/>
      <c r="GR76" s="554"/>
      <c r="GS76" s="554"/>
      <c r="GT76" s="554"/>
      <c r="GU76" s="554"/>
      <c r="GV76" s="554"/>
      <c r="GW76" s="554"/>
      <c r="GX76" s="554"/>
      <c r="GY76" s="554"/>
      <c r="GZ76" s="554"/>
      <c r="HA76" s="554"/>
      <c r="HB76" s="554"/>
      <c r="HC76" s="554"/>
      <c r="HD76" s="554"/>
      <c r="HE76" s="554"/>
      <c r="HF76" s="554"/>
      <c r="HG76" s="554"/>
      <c r="HH76" s="554"/>
      <c r="HI76" s="554"/>
      <c r="HJ76" s="554"/>
      <c r="HK76" s="554"/>
      <c r="HL76" s="554"/>
      <c r="HM76" s="554"/>
      <c r="HN76" s="554"/>
      <c r="HO76" s="554"/>
      <c r="HP76" s="554"/>
      <c r="HQ76" s="554"/>
      <c r="HR76" s="554"/>
      <c r="HS76" s="554"/>
      <c r="HT76" s="554"/>
      <c r="HU76" s="554"/>
      <c r="HV76" s="554"/>
      <c r="HW76" s="554"/>
    </row>
    <row r="77" spans="1:231" x14ac:dyDescent="0.3">
      <c r="A77" s="7">
        <v>348</v>
      </c>
      <c r="B77" s="7">
        <f>COUNTIFS($D$3:D77,D77,$F$3:F77,F77)</f>
        <v>1</v>
      </c>
      <c r="C77" s="14">
        <v>11915</v>
      </c>
      <c r="D77" s="328" t="s">
        <v>655</v>
      </c>
      <c r="E77" s="17" t="s">
        <v>792</v>
      </c>
      <c r="F77" s="17" t="s">
        <v>1457</v>
      </c>
      <c r="G77" s="11">
        <f t="shared" si="60"/>
        <v>50</v>
      </c>
      <c r="H77" s="17" t="s">
        <v>662</v>
      </c>
      <c r="I77" s="469" t="s">
        <v>1458</v>
      </c>
      <c r="J77" s="380" t="s">
        <v>35</v>
      </c>
      <c r="K77" s="17" t="s">
        <v>36</v>
      </c>
      <c r="L77" s="11">
        <v>5</v>
      </c>
      <c r="M77" s="17" t="s">
        <v>674</v>
      </c>
      <c r="N77" s="17" t="s">
        <v>38</v>
      </c>
      <c r="O77" s="11"/>
      <c r="P77" s="11" t="s">
        <v>665</v>
      </c>
      <c r="Q77" s="381"/>
      <c r="R77" s="381"/>
      <c r="S77" s="17"/>
      <c r="T77" s="471" t="s">
        <v>441</v>
      </c>
      <c r="U77" s="471"/>
      <c r="V77" s="472" t="s">
        <v>500</v>
      </c>
      <c r="W77" s="448"/>
      <c r="X77" s="472"/>
      <c r="Y77" s="473"/>
      <c r="Z77" s="596"/>
      <c r="AA77" s="550" t="s">
        <v>691</v>
      </c>
      <c r="AB77" s="11"/>
      <c r="AC77" s="556">
        <v>510</v>
      </c>
      <c r="AD77" s="556">
        <v>2500</v>
      </c>
      <c r="AE77" s="554"/>
      <c r="AF77" s="554"/>
      <c r="AG77" s="554" t="s">
        <v>128</v>
      </c>
      <c r="AH77" s="37">
        <v>150</v>
      </c>
      <c r="AJ77" s="7"/>
      <c r="AK77" s="37"/>
      <c r="AL77" s="7"/>
      <c r="AM77" s="7"/>
      <c r="AN77" s="7"/>
      <c r="AO77" s="411">
        <v>64.400000000000006</v>
      </c>
      <c r="AP77" s="39">
        <v>33</v>
      </c>
      <c r="AQ77" s="40">
        <v>2.2000000000000002</v>
      </c>
      <c r="AR77" s="41">
        <f t="shared" si="50"/>
        <v>99.600000000000009</v>
      </c>
      <c r="AS77" s="42">
        <f t="shared" si="51"/>
        <v>1.9515151515151516</v>
      </c>
      <c r="AT77" s="43">
        <f t="shared" si="52"/>
        <v>4.2933333333333339</v>
      </c>
      <c r="AU77" s="44">
        <f t="shared" si="53"/>
        <v>1.8295454545454546</v>
      </c>
      <c r="AV77" s="45">
        <v>59.376800000000003</v>
      </c>
      <c r="AW77" s="45">
        <f t="shared" si="54"/>
        <v>92.2</v>
      </c>
      <c r="AX77" s="46">
        <v>1.8031999999999999</v>
      </c>
      <c r="AY77" s="45">
        <v>2.8</v>
      </c>
      <c r="AZ77" s="7" t="s">
        <v>121</v>
      </c>
      <c r="BA77" s="47">
        <v>57.9</v>
      </c>
      <c r="BB77" s="48" t="s">
        <v>121</v>
      </c>
      <c r="BC77" s="80">
        <v>0.05</v>
      </c>
      <c r="BD77" s="80"/>
      <c r="BE77" s="45"/>
      <c r="BF77" s="45"/>
      <c r="BG77" s="45"/>
      <c r="BH77" s="45"/>
      <c r="BI77" s="194">
        <v>0.6</v>
      </c>
      <c r="BJ77" s="45">
        <v>39.200000000000003</v>
      </c>
      <c r="BK77" s="7">
        <v>60.8</v>
      </c>
      <c r="BL77" s="195">
        <f t="shared" si="57"/>
        <v>0.64473684210526327</v>
      </c>
      <c r="BM77" s="79">
        <v>1.5</v>
      </c>
      <c r="BN77" s="80">
        <f t="shared" si="40"/>
        <v>2.3291925465838506</v>
      </c>
      <c r="BO77" s="7" t="s">
        <v>121</v>
      </c>
      <c r="BP77" s="7">
        <v>29.7</v>
      </c>
      <c r="BQ77" s="48">
        <v>51.4</v>
      </c>
      <c r="BR77" s="81"/>
      <c r="BS77" s="80">
        <f t="shared" si="59"/>
        <v>62.9</v>
      </c>
      <c r="BT77" s="49">
        <v>87.2</v>
      </c>
      <c r="BU77" s="49">
        <v>8517</v>
      </c>
      <c r="BV77" s="80">
        <f t="shared" si="41"/>
        <v>12.799999999999997</v>
      </c>
      <c r="BW77" s="561">
        <f t="shared" si="58"/>
        <v>32.174999999999997</v>
      </c>
      <c r="BX77" s="49">
        <v>29.6</v>
      </c>
      <c r="BY77" s="84">
        <f t="shared" si="42"/>
        <v>9.7680000000000007</v>
      </c>
      <c r="BZ77" s="49">
        <v>33.299999999999997</v>
      </c>
      <c r="CA77" s="84">
        <f t="shared" si="43"/>
        <v>10.988999999999999</v>
      </c>
      <c r="CB77" s="49">
        <v>34.6</v>
      </c>
      <c r="CC77" s="84">
        <f t="shared" si="44"/>
        <v>11.417999999999999</v>
      </c>
      <c r="CD77" s="80">
        <v>0.4</v>
      </c>
      <c r="CE77" s="82">
        <v>94.9</v>
      </c>
      <c r="CF77" s="82">
        <v>6111</v>
      </c>
      <c r="CG77" s="82">
        <v>82.7</v>
      </c>
      <c r="CH77" s="82">
        <v>4088</v>
      </c>
      <c r="CI77" s="82">
        <v>54.7</v>
      </c>
      <c r="CJ77" s="82">
        <v>77</v>
      </c>
      <c r="CK77" s="82">
        <v>4279</v>
      </c>
      <c r="CL77" s="45">
        <f t="shared" si="55"/>
        <v>0.88888888888888906</v>
      </c>
      <c r="CM77" s="7"/>
      <c r="CN77" s="7"/>
      <c r="CO77" s="618"/>
      <c r="CP77" s="13"/>
      <c r="CQ77" s="13"/>
      <c r="CR77" s="13"/>
      <c r="CS77" s="13"/>
      <c r="CT77" s="13"/>
      <c r="CU77" s="13"/>
      <c r="CV77" s="634"/>
      <c r="CW77" s="36"/>
      <c r="CX77" s="7"/>
      <c r="CY77" s="7"/>
      <c r="CZ77" s="7"/>
      <c r="DA77" s="7"/>
      <c r="DB77" s="111" t="s">
        <v>18</v>
      </c>
      <c r="DC77" s="201"/>
      <c r="DD77" s="122" t="s">
        <v>1459</v>
      </c>
      <c r="DE77" s="11"/>
      <c r="DF77" s="11"/>
      <c r="DG77" s="11"/>
      <c r="DH77" s="11"/>
      <c r="DI77" s="10" t="s">
        <v>294</v>
      </c>
      <c r="DJ77" t="s">
        <v>128</v>
      </c>
      <c r="DK77" s="9">
        <v>2</v>
      </c>
      <c r="DL77" s="7"/>
      <c r="DM77" s="7"/>
      <c r="DN77" s="7"/>
      <c r="DO77" s="7"/>
      <c r="DP77" s="7"/>
      <c r="DQ77" s="7"/>
      <c r="DR77" s="11" t="s">
        <v>38</v>
      </c>
      <c r="DS77" s="11" t="s">
        <v>38</v>
      </c>
      <c r="DT77" s="11">
        <v>316</v>
      </c>
      <c r="DU77" s="11">
        <v>9.5</v>
      </c>
      <c r="DV77" s="11">
        <v>90.5</v>
      </c>
      <c r="DW77" s="11" t="s">
        <v>38</v>
      </c>
      <c r="DX77" s="11" t="s">
        <v>38</v>
      </c>
      <c r="DY77" s="11" t="s">
        <v>38</v>
      </c>
      <c r="DZ77" s="11" t="s">
        <v>38</v>
      </c>
      <c r="EA77" s="11">
        <v>0</v>
      </c>
      <c r="EB77" s="7" t="s">
        <v>451</v>
      </c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  <c r="EQ77" s="114"/>
      <c r="ER77" s="485">
        <v>11915</v>
      </c>
      <c r="ES77" s="954">
        <v>75</v>
      </c>
      <c r="ET77" s="954">
        <v>6395</v>
      </c>
      <c r="EU77" s="954">
        <v>4000</v>
      </c>
      <c r="EV77" s="954">
        <v>40560</v>
      </c>
      <c r="EW77" s="954">
        <v>3406</v>
      </c>
      <c r="EX77" s="715">
        <f t="shared" si="47"/>
        <v>460.49120000000005</v>
      </c>
      <c r="EY77" s="959">
        <f t="shared" si="45"/>
        <v>2302.4560000000001</v>
      </c>
      <c r="EZ77" s="557"/>
      <c r="FA77" s="557"/>
      <c r="FB77" s="557"/>
      <c r="FC77" s="557"/>
      <c r="FD77" s="592"/>
      <c r="FE77" s="592"/>
      <c r="FF77" s="592"/>
      <c r="FG77" s="716"/>
      <c r="FH77" s="975"/>
      <c r="FI77" s="612"/>
      <c r="FJ77" s="616"/>
      <c r="FK77" s="553"/>
      <c r="FL77" s="114"/>
      <c r="FM77" s="7"/>
      <c r="FN77" s="145">
        <f t="shared" si="46"/>
        <v>0.51</v>
      </c>
      <c r="FO77" s="114"/>
      <c r="FP77" s="43">
        <f t="shared" si="48"/>
        <v>53.260359655981233</v>
      </c>
      <c r="FQ77" s="146">
        <f t="shared" si="49"/>
        <v>0.46049120000000004</v>
      </c>
      <c r="FR77" s="114"/>
      <c r="FS77" s="114"/>
      <c r="FT77" s="114"/>
      <c r="FU77" s="114"/>
      <c r="FV77" s="114"/>
      <c r="FW77" s="114"/>
      <c r="FX77" s="557"/>
      <c r="FY77" s="989"/>
      <c r="FZ77" s="550"/>
      <c r="GA77" s="11"/>
      <c r="GB77" s="550"/>
      <c r="GC77" s="554"/>
      <c r="GD77" s="554"/>
      <c r="GE77" s="554"/>
      <c r="GF77" s="554"/>
      <c r="GG77" s="554"/>
      <c r="GH77" s="554"/>
      <c r="GI77" s="554"/>
      <c r="GJ77" s="554"/>
      <c r="GK77" s="554"/>
      <c r="GL77" s="554"/>
      <c r="GM77" s="554"/>
      <c r="GN77" s="554"/>
      <c r="GO77" s="554"/>
      <c r="GP77" s="554"/>
      <c r="GQ77" s="554"/>
      <c r="GR77" s="554"/>
      <c r="GS77" s="554"/>
      <c r="GT77" s="554"/>
      <c r="GU77" s="554"/>
      <c r="GV77" s="554"/>
      <c r="GW77" s="554"/>
      <c r="GX77" s="554"/>
      <c r="GY77" s="554"/>
      <c r="GZ77" s="554"/>
      <c r="HA77" s="554"/>
      <c r="HB77" s="554"/>
      <c r="HC77" s="554"/>
      <c r="HD77" s="554"/>
      <c r="HE77" s="554"/>
      <c r="HF77" s="554"/>
      <c r="HG77" s="554"/>
      <c r="HH77" s="554"/>
      <c r="HI77" s="554"/>
      <c r="HJ77" s="554"/>
      <c r="HK77" s="554"/>
      <c r="HL77" s="554"/>
      <c r="HM77" s="554"/>
      <c r="HN77" s="554"/>
      <c r="HO77" s="554"/>
      <c r="HP77" s="554"/>
      <c r="HQ77" s="554"/>
      <c r="HR77" s="554"/>
      <c r="HS77" s="554"/>
      <c r="HT77" s="554"/>
      <c r="HU77" s="554"/>
      <c r="HV77" s="554"/>
      <c r="HW77" s="554"/>
    </row>
    <row r="78" spans="1:231" x14ac:dyDescent="0.3">
      <c r="A78" s="7">
        <v>356</v>
      </c>
      <c r="B78" s="7">
        <f>COUNTIFS($D$3:D78,D78,$F$3:F78,F78)</f>
        <v>1</v>
      </c>
      <c r="C78" s="14">
        <v>11925</v>
      </c>
      <c r="D78" s="328" t="s">
        <v>1481</v>
      </c>
      <c r="E78" s="17" t="s">
        <v>1482</v>
      </c>
      <c r="F78" s="17" t="s">
        <v>1483</v>
      </c>
      <c r="G78" s="11">
        <f t="shared" si="60"/>
        <v>59</v>
      </c>
      <c r="H78" s="17" t="s">
        <v>1151</v>
      </c>
      <c r="I78" s="469" t="s">
        <v>1224</v>
      </c>
      <c r="J78" s="380" t="s">
        <v>35</v>
      </c>
      <c r="K78" s="17" t="s">
        <v>36</v>
      </c>
      <c r="L78" s="11">
        <v>3</v>
      </c>
      <c r="M78" s="17" t="s">
        <v>653</v>
      </c>
      <c r="N78" s="17" t="s">
        <v>38</v>
      </c>
      <c r="O78" s="11"/>
      <c r="P78" s="11" t="s">
        <v>665</v>
      </c>
      <c r="Q78" s="381"/>
      <c r="R78" s="381"/>
      <c r="S78" s="17"/>
      <c r="T78" s="471"/>
      <c r="U78" s="471"/>
      <c r="V78" s="828" t="s">
        <v>119</v>
      </c>
      <c r="W78" s="727"/>
      <c r="X78" s="828"/>
      <c r="Y78" s="903"/>
      <c r="Z78" s="596"/>
      <c r="AA78" s="550" t="s">
        <v>443</v>
      </c>
      <c r="AB78" s="11"/>
      <c r="AC78" s="556">
        <v>112</v>
      </c>
      <c r="AD78" s="556">
        <v>300</v>
      </c>
      <c r="AE78" s="554"/>
      <c r="AF78" s="554"/>
      <c r="AG78" s="554" t="s">
        <v>444</v>
      </c>
      <c r="AH78" s="556">
        <v>50</v>
      </c>
      <c r="AJ78" s="7" t="s">
        <v>1154</v>
      </c>
      <c r="AK78" s="37"/>
      <c r="AL78" s="7"/>
      <c r="AM78" s="7"/>
      <c r="AN78" s="7"/>
      <c r="AO78" s="934">
        <v>62.6</v>
      </c>
      <c r="AP78" s="39">
        <v>17</v>
      </c>
      <c r="AQ78" s="40">
        <v>20</v>
      </c>
      <c r="AR78" s="41">
        <f t="shared" si="50"/>
        <v>99.6</v>
      </c>
      <c r="AS78" s="42">
        <f t="shared" si="51"/>
        <v>3.6823529411764708</v>
      </c>
      <c r="AT78" s="43">
        <f t="shared" si="52"/>
        <v>73.64705882352942</v>
      </c>
      <c r="AU78" s="44">
        <f t="shared" si="53"/>
        <v>1.6918918918918919</v>
      </c>
      <c r="AV78" s="45">
        <v>58.656199999999998</v>
      </c>
      <c r="AW78" s="45">
        <f t="shared" si="54"/>
        <v>93.7</v>
      </c>
      <c r="AX78" s="46">
        <v>0.81380000000000008</v>
      </c>
      <c r="AY78" s="45">
        <v>1.3</v>
      </c>
      <c r="AZ78" s="7" t="s">
        <v>121</v>
      </c>
      <c r="BA78" s="235">
        <v>39.6</v>
      </c>
      <c r="BB78" s="48" t="s">
        <v>121</v>
      </c>
      <c r="BC78" s="80">
        <v>0.1</v>
      </c>
      <c r="BD78" s="80"/>
      <c r="BE78" s="45"/>
      <c r="BF78" s="45"/>
      <c r="BG78" s="45"/>
      <c r="BH78" s="45"/>
      <c r="BI78" s="194">
        <v>1</v>
      </c>
      <c r="BJ78" s="45">
        <v>29.3</v>
      </c>
      <c r="BK78" s="7">
        <v>70.7</v>
      </c>
      <c r="BL78" s="78">
        <f t="shared" si="57"/>
        <v>0.41442715700141441</v>
      </c>
      <c r="BM78" s="79">
        <v>1.9</v>
      </c>
      <c r="BN78" s="80">
        <f t="shared" si="40"/>
        <v>3.0351437699680512</v>
      </c>
      <c r="BO78" s="7" t="s">
        <v>121</v>
      </c>
      <c r="BP78" s="7">
        <v>53</v>
      </c>
      <c r="BQ78" s="48">
        <v>34.299999999999997</v>
      </c>
      <c r="BR78" s="81"/>
      <c r="BS78" s="80">
        <f t="shared" si="59"/>
        <v>44.5</v>
      </c>
      <c r="BT78" s="49">
        <v>85.5</v>
      </c>
      <c r="BU78" s="49">
        <v>8888</v>
      </c>
      <c r="BV78" s="80">
        <f t="shared" si="41"/>
        <v>14.5</v>
      </c>
      <c r="BW78" s="561">
        <f t="shared" si="58"/>
        <v>16.184000000000001</v>
      </c>
      <c r="BX78" s="49">
        <v>7.7</v>
      </c>
      <c r="BY78" s="84">
        <f t="shared" si="42"/>
        <v>1.3090000000000002</v>
      </c>
      <c r="BZ78" s="49">
        <v>36.799999999999997</v>
      </c>
      <c r="CA78" s="84">
        <f t="shared" si="43"/>
        <v>6.2559999999999993</v>
      </c>
      <c r="CB78" s="49">
        <v>50.7</v>
      </c>
      <c r="CC78" s="84">
        <f t="shared" si="44"/>
        <v>8.6190000000000015</v>
      </c>
      <c r="CD78" s="80">
        <v>0.5</v>
      </c>
      <c r="CE78" s="82">
        <v>97</v>
      </c>
      <c r="CF78" s="82">
        <v>8648</v>
      </c>
      <c r="CG78" s="82">
        <v>99.4</v>
      </c>
      <c r="CH78" s="82">
        <v>6514</v>
      </c>
      <c r="CI78" s="82">
        <v>61.8</v>
      </c>
      <c r="CJ78" s="82">
        <v>77.8</v>
      </c>
      <c r="CK78" s="82">
        <v>5075</v>
      </c>
      <c r="CL78" s="45">
        <f t="shared" si="55"/>
        <v>0.20923913043478262</v>
      </c>
      <c r="CM78" s="7"/>
      <c r="CN78" s="7"/>
      <c r="CO78" s="618"/>
      <c r="CP78" s="13"/>
      <c r="CQ78" s="13"/>
      <c r="CR78" s="13"/>
      <c r="CS78" s="13"/>
      <c r="CT78" s="13"/>
      <c r="CU78" s="13"/>
      <c r="CV78" s="634"/>
      <c r="CW78" s="36"/>
      <c r="CX78" s="7"/>
      <c r="CY78" s="7"/>
      <c r="CZ78" s="7"/>
      <c r="DA78" s="7"/>
      <c r="DB78" s="111" t="s">
        <v>295</v>
      </c>
      <c r="DC78" s="201"/>
      <c r="DD78" s="122" t="s">
        <v>812</v>
      </c>
      <c r="DE78" s="11"/>
      <c r="DF78" s="11"/>
      <c r="DG78" s="11"/>
      <c r="DH78" s="11"/>
      <c r="DI78" s="10" t="s">
        <v>297</v>
      </c>
      <c r="DJ78" t="s">
        <v>444</v>
      </c>
      <c r="DK78" s="9">
        <v>2</v>
      </c>
      <c r="DL78" s="7"/>
      <c r="DM78" s="7"/>
      <c r="DN78" s="7"/>
      <c r="DO78" s="7"/>
      <c r="DP78" s="7"/>
      <c r="DQ78" s="7"/>
      <c r="DR78" s="11" t="s">
        <v>38</v>
      </c>
      <c r="DS78" s="11" t="s">
        <v>38</v>
      </c>
      <c r="DT78" s="11">
        <v>216</v>
      </c>
      <c r="DU78" s="11">
        <v>25.9</v>
      </c>
      <c r="DV78" s="11">
        <v>74.099999999999994</v>
      </c>
      <c r="DW78" s="11" t="s">
        <v>38</v>
      </c>
      <c r="DX78" s="11" t="s">
        <v>38</v>
      </c>
      <c r="DY78" s="11" t="s">
        <v>38</v>
      </c>
      <c r="DZ78" s="11" t="s">
        <v>38</v>
      </c>
      <c r="EA78" s="11">
        <v>0</v>
      </c>
      <c r="EB78" s="7" t="s">
        <v>451</v>
      </c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557"/>
      <c r="EQ78" s="114"/>
      <c r="ER78" s="485">
        <v>11925</v>
      </c>
      <c r="ES78" s="954">
        <v>75</v>
      </c>
      <c r="ET78" s="954">
        <v>112330</v>
      </c>
      <c r="EU78" s="954">
        <v>12000</v>
      </c>
      <c r="EV78" s="954">
        <v>40560</v>
      </c>
      <c r="EW78" s="954">
        <v>2356</v>
      </c>
      <c r="EX78" s="715">
        <f t="shared" si="47"/>
        <v>106.17706666666666</v>
      </c>
      <c r="EY78" s="959">
        <f t="shared" si="45"/>
        <v>318.53120000000001</v>
      </c>
      <c r="EZ78" s="557"/>
      <c r="FA78" s="557"/>
      <c r="FB78" s="557"/>
      <c r="FC78" s="557"/>
      <c r="FD78" s="592"/>
      <c r="FE78" s="592"/>
      <c r="FF78" s="592"/>
      <c r="FG78" s="716"/>
      <c r="FH78" s="975"/>
      <c r="FI78" s="612"/>
      <c r="FJ78" s="616"/>
      <c r="FK78" s="553"/>
      <c r="FL78" s="114"/>
      <c r="FM78" s="7"/>
      <c r="FN78" s="145">
        <f t="shared" si="46"/>
        <v>0.112</v>
      </c>
      <c r="FO78" s="114"/>
      <c r="FP78" s="43">
        <f t="shared" si="48"/>
        <v>2.0973916139944806</v>
      </c>
      <c r="FQ78" s="146">
        <f t="shared" si="49"/>
        <v>0.10617706666666667</v>
      </c>
      <c r="FR78" s="114"/>
      <c r="FS78" s="114"/>
      <c r="FT78" s="114"/>
      <c r="FU78" s="114"/>
      <c r="FV78" s="114"/>
      <c r="FW78" s="114"/>
      <c r="FX78" s="557"/>
      <c r="FY78" s="989"/>
      <c r="FZ78" s="550"/>
      <c r="GA78" s="329"/>
      <c r="GB78" s="550"/>
      <c r="GC78" s="554"/>
      <c r="GD78" s="554"/>
      <c r="GE78" s="554"/>
      <c r="GF78" s="554"/>
      <c r="GG78" s="554"/>
      <c r="GH78" s="554"/>
      <c r="GI78" s="554"/>
      <c r="GJ78" s="554"/>
      <c r="GK78" s="554"/>
      <c r="GL78" s="554"/>
      <c r="GM78" s="554"/>
      <c r="GN78" s="554"/>
      <c r="GO78" s="554"/>
      <c r="GP78" s="554"/>
      <c r="GQ78" s="554"/>
      <c r="GR78" s="554"/>
      <c r="GS78" s="554"/>
      <c r="GT78" s="554"/>
      <c r="GU78" s="554"/>
      <c r="GV78" s="554"/>
      <c r="GW78" s="554"/>
      <c r="GX78" s="554"/>
      <c r="GY78" s="554"/>
      <c r="GZ78" s="554"/>
      <c r="HA78" s="554"/>
      <c r="HB78" s="554"/>
      <c r="HC78" s="554"/>
      <c r="HD78" s="554"/>
      <c r="HE78" s="554"/>
      <c r="HF78" s="554"/>
      <c r="HG78" s="554"/>
      <c r="HH78" s="554"/>
      <c r="HI78" s="554"/>
      <c r="HJ78" s="554"/>
      <c r="HK78" s="554"/>
      <c r="HL78" s="554"/>
      <c r="HM78" s="554"/>
      <c r="HN78" s="554"/>
      <c r="HO78" s="554"/>
      <c r="HP78" s="554"/>
      <c r="HQ78" s="554"/>
      <c r="HR78" s="554"/>
      <c r="HS78" s="554"/>
      <c r="HT78" s="554"/>
      <c r="HU78" s="554"/>
      <c r="HV78" s="554"/>
      <c r="HW78" s="554"/>
    </row>
    <row r="79" spans="1:231" x14ac:dyDescent="0.3">
      <c r="A79" s="7">
        <v>365</v>
      </c>
      <c r="B79" s="7">
        <f>COUNTIFS($D$3:D79,D79,$F$3:F79,F79)</f>
        <v>1</v>
      </c>
      <c r="C79" s="14">
        <v>11967</v>
      </c>
      <c r="D79" s="328" t="s">
        <v>1488</v>
      </c>
      <c r="E79" s="17" t="s">
        <v>1489</v>
      </c>
      <c r="F79" s="17" t="s">
        <v>1490</v>
      </c>
      <c r="G79" s="11">
        <f t="shared" si="60"/>
        <v>20</v>
      </c>
      <c r="H79" s="17" t="s">
        <v>1491</v>
      </c>
      <c r="I79" s="469" t="s">
        <v>432</v>
      </c>
      <c r="J79" s="380" t="s">
        <v>35</v>
      </c>
      <c r="K79" s="17" t="s">
        <v>36</v>
      </c>
      <c r="L79" s="11">
        <v>6</v>
      </c>
      <c r="M79" s="17" t="s">
        <v>434</v>
      </c>
      <c r="N79" s="17" t="s">
        <v>38</v>
      </c>
      <c r="O79" s="11"/>
      <c r="P79" s="11" t="s">
        <v>665</v>
      </c>
      <c r="Q79" s="381"/>
      <c r="R79" s="381"/>
      <c r="S79" s="17"/>
      <c r="T79" s="471" t="s">
        <v>441</v>
      </c>
      <c r="U79" s="471"/>
      <c r="V79" s="472" t="s">
        <v>500</v>
      </c>
      <c r="W79" s="448"/>
      <c r="X79" s="472"/>
      <c r="Y79" s="473"/>
      <c r="Z79" s="596"/>
      <c r="AA79" s="550" t="s">
        <v>691</v>
      </c>
      <c r="AB79" s="11"/>
      <c r="AC79" s="556">
        <v>4288</v>
      </c>
      <c r="AD79" s="556">
        <v>26000</v>
      </c>
      <c r="AE79" s="554"/>
      <c r="AF79" s="554"/>
      <c r="AG79" s="554" t="s">
        <v>128</v>
      </c>
      <c r="AH79" s="556">
        <v>4000</v>
      </c>
      <c r="AJ79" s="7"/>
      <c r="AK79" s="37"/>
      <c r="AL79" s="7"/>
      <c r="AM79" s="7"/>
      <c r="AN79" s="7"/>
      <c r="AO79" s="411">
        <v>62</v>
      </c>
      <c r="AP79" s="39">
        <v>24.2</v>
      </c>
      <c r="AQ79" s="40">
        <v>13.8</v>
      </c>
      <c r="AR79" s="41">
        <f t="shared" si="50"/>
        <v>100</v>
      </c>
      <c r="AS79" s="42">
        <f t="shared" si="51"/>
        <v>2.5619834710743801</v>
      </c>
      <c r="AT79" s="43">
        <f t="shared" si="52"/>
        <v>35.355371900826448</v>
      </c>
      <c r="AU79" s="44">
        <f t="shared" si="53"/>
        <v>1.631578947368421</v>
      </c>
      <c r="AV79" s="45">
        <v>55.719400000000007</v>
      </c>
      <c r="AW79" s="45">
        <f t="shared" si="54"/>
        <v>89.87</v>
      </c>
      <c r="AX79" s="46">
        <v>3.1806000000000001</v>
      </c>
      <c r="AY79" s="45">
        <v>5.13</v>
      </c>
      <c r="AZ79" s="7" t="s">
        <v>121</v>
      </c>
      <c r="BA79" s="235">
        <v>20.2</v>
      </c>
      <c r="BB79" s="48" t="s">
        <v>121</v>
      </c>
      <c r="BC79" s="80">
        <v>0.35</v>
      </c>
      <c r="BD79" s="80"/>
      <c r="BE79" s="45"/>
      <c r="BF79" s="45"/>
      <c r="BG79" s="45"/>
      <c r="BH79" s="45"/>
      <c r="BI79" s="194">
        <v>0.99</v>
      </c>
      <c r="BJ79" s="45">
        <v>58.5</v>
      </c>
      <c r="BK79" s="7">
        <v>41.5</v>
      </c>
      <c r="BL79" s="195">
        <f t="shared" si="57"/>
        <v>1.4096385542168675</v>
      </c>
      <c r="BM79" s="79">
        <v>1.23</v>
      </c>
      <c r="BN79" s="80">
        <f t="shared" si="40"/>
        <v>1.9838709677419355</v>
      </c>
      <c r="BO79" s="7" t="s">
        <v>121</v>
      </c>
      <c r="BP79" s="7">
        <v>39.4</v>
      </c>
      <c r="BQ79" s="48">
        <v>42.2</v>
      </c>
      <c r="BR79" s="81"/>
      <c r="BS79" s="80">
        <f t="shared" si="59"/>
        <v>77</v>
      </c>
      <c r="BT79" s="49">
        <v>80.599999999999994</v>
      </c>
      <c r="BU79" s="49">
        <v>10834</v>
      </c>
      <c r="BV79" s="80">
        <f t="shared" si="41"/>
        <v>19.400000000000006</v>
      </c>
      <c r="BW79" s="561">
        <f t="shared" si="58"/>
        <v>23.885400000000001</v>
      </c>
      <c r="BX79" s="49">
        <v>56.4</v>
      </c>
      <c r="BY79" s="84">
        <f t="shared" si="42"/>
        <v>13.6488</v>
      </c>
      <c r="BZ79" s="49">
        <v>20.6</v>
      </c>
      <c r="CA79" s="84">
        <f t="shared" si="43"/>
        <v>4.9852000000000007</v>
      </c>
      <c r="CB79" s="49">
        <v>21.7</v>
      </c>
      <c r="CC79" s="84">
        <f t="shared" si="44"/>
        <v>5.2514000000000003</v>
      </c>
      <c r="CD79" s="84">
        <v>0.3</v>
      </c>
      <c r="CE79" s="82">
        <v>99.6</v>
      </c>
      <c r="CF79" s="82">
        <v>10769</v>
      </c>
      <c r="CG79" s="82">
        <v>97.2</v>
      </c>
      <c r="CH79" s="82">
        <v>6840</v>
      </c>
      <c r="CI79" s="82">
        <v>82.9</v>
      </c>
      <c r="CJ79" s="82">
        <v>95.4</v>
      </c>
      <c r="CK79" s="82">
        <v>8834</v>
      </c>
      <c r="CL79" s="45">
        <f t="shared" si="55"/>
        <v>2.7378640776699026</v>
      </c>
      <c r="CM79" s="7"/>
      <c r="CN79" s="7"/>
      <c r="CO79" s="618"/>
      <c r="CP79" s="13"/>
      <c r="CQ79" s="13"/>
      <c r="CR79" s="13"/>
      <c r="CS79" s="13"/>
      <c r="CT79" s="13"/>
      <c r="CU79" s="13"/>
      <c r="CV79" s="634"/>
      <c r="CW79" s="36"/>
      <c r="CX79" s="7"/>
      <c r="CY79" s="7"/>
      <c r="CZ79" s="7"/>
      <c r="DA79" s="7"/>
      <c r="DB79" s="111" t="s">
        <v>295</v>
      </c>
      <c r="DC79" s="201"/>
      <c r="DD79" s="122" t="s">
        <v>1492</v>
      </c>
      <c r="DE79" s="11"/>
      <c r="DF79" s="11"/>
      <c r="DG79" s="11"/>
      <c r="DH79" s="11"/>
      <c r="DI79" s="10" t="s">
        <v>297</v>
      </c>
      <c r="DJ79" t="s">
        <v>128</v>
      </c>
      <c r="DK79" s="9">
        <v>2</v>
      </c>
      <c r="DL79" s="7"/>
      <c r="DM79" s="7"/>
      <c r="DN79" s="7"/>
      <c r="DO79" s="7"/>
      <c r="DP79" s="7"/>
      <c r="DQ79" s="7"/>
      <c r="DR79" s="11" t="s">
        <v>38</v>
      </c>
      <c r="DS79" s="11" t="s">
        <v>38</v>
      </c>
      <c r="DT79" s="11">
        <v>5408</v>
      </c>
      <c r="DU79" s="11">
        <v>14.4</v>
      </c>
      <c r="DV79" s="11">
        <v>85.6</v>
      </c>
      <c r="DW79" s="11">
        <v>1.2</v>
      </c>
      <c r="DX79" s="11">
        <v>1038</v>
      </c>
      <c r="DY79" s="11" t="s">
        <v>38</v>
      </c>
      <c r="DZ79" s="11">
        <v>4.3</v>
      </c>
      <c r="EA79" s="11">
        <v>0</v>
      </c>
      <c r="EB79" s="7" t="s">
        <v>451</v>
      </c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  <c r="EQ79" s="114"/>
      <c r="ER79" s="485">
        <v>11967</v>
      </c>
      <c r="ES79" s="954">
        <v>75</v>
      </c>
      <c r="ET79" s="954">
        <v>49537</v>
      </c>
      <c r="EU79" s="954">
        <v>4000</v>
      </c>
      <c r="EV79" s="954">
        <v>40560</v>
      </c>
      <c r="EW79" s="954">
        <v>32575</v>
      </c>
      <c r="EX79" s="715">
        <f t="shared" si="47"/>
        <v>4404.1400000000003</v>
      </c>
      <c r="EY79" s="959">
        <f t="shared" si="45"/>
        <v>26424.840000000004</v>
      </c>
      <c r="EZ79" s="557"/>
      <c r="FA79" s="557"/>
      <c r="FB79" s="557"/>
      <c r="FC79" s="557"/>
      <c r="FD79" s="592"/>
      <c r="FE79" s="592"/>
      <c r="FF79" s="592"/>
      <c r="FG79" s="716"/>
      <c r="FH79" s="975"/>
      <c r="FI79" s="612"/>
      <c r="FJ79" s="616"/>
      <c r="FK79" s="553"/>
      <c r="FL79" s="114"/>
      <c r="FM79" s="7"/>
      <c r="FN79" s="145">
        <f t="shared" si="46"/>
        <v>4.2880000000000003</v>
      </c>
      <c r="FO79" s="114"/>
      <c r="FP79" s="43">
        <f t="shared" si="48"/>
        <v>65.758927670226299</v>
      </c>
      <c r="FQ79" s="146">
        <f t="shared" si="49"/>
        <v>4.4041399999999999</v>
      </c>
      <c r="FR79" s="114"/>
      <c r="FS79" s="114"/>
      <c r="FT79" s="114"/>
      <c r="FU79" s="114"/>
      <c r="FV79" s="114"/>
      <c r="FW79" s="114"/>
      <c r="FX79" s="557"/>
      <c r="FY79" s="989"/>
      <c r="FZ79" s="550"/>
      <c r="GA79" s="992">
        <v>1.2</v>
      </c>
      <c r="GB79" s="550"/>
      <c r="GC79" s="554"/>
      <c r="GD79" s="554"/>
      <c r="GE79" s="554"/>
      <c r="GF79" s="554"/>
      <c r="GG79" s="554"/>
      <c r="GH79" s="554"/>
      <c r="GI79" s="554"/>
      <c r="GJ79" s="554"/>
      <c r="GK79" s="554"/>
      <c r="GL79" s="554"/>
      <c r="GM79" s="554"/>
      <c r="GN79" s="554"/>
      <c r="GO79" s="554"/>
      <c r="GP79" s="554"/>
      <c r="GQ79" s="554"/>
      <c r="GR79" s="554"/>
      <c r="GS79" s="554"/>
      <c r="GT79" s="554"/>
      <c r="GU79" s="554"/>
      <c r="GV79" s="554"/>
      <c r="GW79" s="554"/>
      <c r="GX79" s="554"/>
      <c r="GY79" s="554"/>
      <c r="GZ79" s="554"/>
      <c r="HA79" s="554"/>
      <c r="HB79" s="554"/>
      <c r="HC79" s="554"/>
      <c r="HD79" s="554"/>
      <c r="HE79" s="554"/>
      <c r="HF79" s="554"/>
      <c r="HG79" s="554"/>
      <c r="HH79" s="554"/>
      <c r="HI79" s="554"/>
      <c r="HJ79" s="554"/>
      <c r="HK79" s="554"/>
      <c r="HL79" s="554"/>
      <c r="HM79" s="554"/>
      <c r="HN79" s="554"/>
      <c r="HO79" s="554"/>
      <c r="HP79" s="554"/>
      <c r="HQ79" s="554"/>
      <c r="HR79" s="554"/>
      <c r="HS79" s="554"/>
      <c r="HT79" s="554"/>
      <c r="HU79" s="554"/>
      <c r="HV79" s="554"/>
      <c r="HW79" s="554"/>
    </row>
    <row r="80" spans="1:231" x14ac:dyDescent="0.3">
      <c r="A80" s="7">
        <v>376</v>
      </c>
      <c r="B80" s="7">
        <f>COUNTIFS($D$3:D80,D80,$F$3:F80,F80)</f>
        <v>1</v>
      </c>
      <c r="C80" s="14">
        <v>12003</v>
      </c>
      <c r="D80" s="328" t="s">
        <v>1400</v>
      </c>
      <c r="E80" s="17" t="s">
        <v>643</v>
      </c>
      <c r="F80" s="17" t="s">
        <v>1401</v>
      </c>
      <c r="G80" s="11">
        <f t="shared" si="60"/>
        <v>71</v>
      </c>
      <c r="H80" s="17" t="s">
        <v>763</v>
      </c>
      <c r="I80" s="469" t="s">
        <v>1402</v>
      </c>
      <c r="J80" s="380" t="s">
        <v>35</v>
      </c>
      <c r="K80" s="17" t="s">
        <v>36</v>
      </c>
      <c r="L80" s="11">
        <v>7</v>
      </c>
      <c r="M80" s="17" t="s">
        <v>618</v>
      </c>
      <c r="N80" s="17" t="s">
        <v>38</v>
      </c>
      <c r="O80" s="11"/>
      <c r="P80" s="11" t="s">
        <v>482</v>
      </c>
      <c r="Q80" s="381"/>
      <c r="R80" s="381"/>
      <c r="S80" s="17"/>
      <c r="T80" s="471" t="s">
        <v>441</v>
      </c>
      <c r="U80" s="471"/>
      <c r="V80" s="472" t="s">
        <v>500</v>
      </c>
      <c r="W80" s="448"/>
      <c r="X80" s="472"/>
      <c r="Y80" s="473"/>
      <c r="Z80" s="596"/>
      <c r="AA80" s="550" t="s">
        <v>120</v>
      </c>
      <c r="AB80" s="11"/>
      <c r="AC80" s="556">
        <v>322</v>
      </c>
      <c r="AD80" s="556">
        <v>2200</v>
      </c>
      <c r="AE80" s="554"/>
      <c r="AF80" s="554"/>
      <c r="AG80" s="554" t="s">
        <v>444</v>
      </c>
      <c r="AH80" s="37">
        <v>150</v>
      </c>
      <c r="AJ80" s="7"/>
      <c r="AK80" s="37"/>
      <c r="AL80" s="7"/>
      <c r="AM80" s="7"/>
      <c r="AN80" s="7"/>
      <c r="AO80" s="411">
        <v>68.599999999999994</v>
      </c>
      <c r="AP80" s="39">
        <v>28.2</v>
      </c>
      <c r="AQ80" s="40">
        <v>2.2999999999999998</v>
      </c>
      <c r="AR80" s="41">
        <f t="shared" si="50"/>
        <v>99.1</v>
      </c>
      <c r="AS80" s="42">
        <f t="shared" si="51"/>
        <v>2.4326241134751774</v>
      </c>
      <c r="AT80" s="43">
        <f t="shared" si="52"/>
        <v>5.5950354609929072</v>
      </c>
      <c r="AU80" s="44">
        <f t="shared" si="53"/>
        <v>2.2491803278688525</v>
      </c>
      <c r="AV80" s="45">
        <v>62.906199999999998</v>
      </c>
      <c r="AW80" s="45">
        <f t="shared" si="54"/>
        <v>91.7</v>
      </c>
      <c r="AX80" s="46">
        <v>2.2637999999999998</v>
      </c>
      <c r="AY80" s="45">
        <v>3.3</v>
      </c>
      <c r="AZ80" s="7" t="s">
        <v>121</v>
      </c>
      <c r="BA80" s="235">
        <v>31.4</v>
      </c>
      <c r="BB80" s="48" t="s">
        <v>121</v>
      </c>
      <c r="BC80" s="80">
        <v>0.04</v>
      </c>
      <c r="BD80" s="80"/>
      <c r="BE80" s="45"/>
      <c r="BF80" s="45"/>
      <c r="BG80" s="45"/>
      <c r="BH80" s="45"/>
      <c r="BI80" s="194">
        <v>2.2000000000000002</v>
      </c>
      <c r="BJ80" s="45">
        <v>28.4</v>
      </c>
      <c r="BK80" s="7">
        <v>71.599999999999994</v>
      </c>
      <c r="BL80" s="78">
        <f t="shared" si="57"/>
        <v>0.39664804469273746</v>
      </c>
      <c r="BM80" s="79">
        <v>0.5</v>
      </c>
      <c r="BN80" s="80">
        <f t="shared" si="40"/>
        <v>0.72886297376093301</v>
      </c>
      <c r="BO80" s="7" t="s">
        <v>121</v>
      </c>
      <c r="BP80" s="7">
        <v>33.200000000000003</v>
      </c>
      <c r="BQ80" s="48">
        <v>68.2</v>
      </c>
      <c r="BR80" s="81"/>
      <c r="BS80" s="80">
        <f t="shared" si="59"/>
        <v>40.6</v>
      </c>
      <c r="BT80" s="49">
        <v>84.7</v>
      </c>
      <c r="BU80" s="49">
        <v>8861</v>
      </c>
      <c r="BV80" s="80">
        <f t="shared" si="41"/>
        <v>15.299999999999997</v>
      </c>
      <c r="BW80" s="561">
        <f t="shared" si="58"/>
        <v>27.720600000000001</v>
      </c>
      <c r="BX80" s="49">
        <v>15</v>
      </c>
      <c r="BY80" s="84">
        <f t="shared" si="42"/>
        <v>4.2300000000000004</v>
      </c>
      <c r="BZ80" s="49">
        <v>25.6</v>
      </c>
      <c r="CA80" s="84">
        <f t="shared" si="43"/>
        <v>7.2192000000000007</v>
      </c>
      <c r="CB80" s="49">
        <v>57.7</v>
      </c>
      <c r="CC80" s="84">
        <f t="shared" si="44"/>
        <v>16.2714</v>
      </c>
      <c r="CD80" s="84">
        <v>1.48</v>
      </c>
      <c r="CE80" s="82">
        <v>98.5</v>
      </c>
      <c r="CF80" s="82">
        <v>8674</v>
      </c>
      <c r="CG80" s="82">
        <v>93</v>
      </c>
      <c r="CH80" s="82">
        <v>6148</v>
      </c>
      <c r="CI80" s="82">
        <v>73</v>
      </c>
      <c r="CJ80" s="82">
        <v>82.1</v>
      </c>
      <c r="CK80" s="82">
        <v>5459</v>
      </c>
      <c r="CL80" s="45">
        <f t="shared" si="55"/>
        <v>0.5859375</v>
      </c>
      <c r="CM80" s="7"/>
      <c r="CN80" s="7"/>
      <c r="CO80" s="618"/>
      <c r="CP80" s="13"/>
      <c r="CQ80" s="13"/>
      <c r="CR80" s="13"/>
      <c r="CS80" s="13"/>
      <c r="CT80" s="13"/>
      <c r="CU80" s="13"/>
      <c r="CV80" s="634"/>
      <c r="CW80" s="36"/>
      <c r="CX80" s="7"/>
      <c r="CY80" s="7"/>
      <c r="CZ80" s="7"/>
      <c r="DA80" s="7"/>
      <c r="DB80" s="111" t="s">
        <v>295</v>
      </c>
      <c r="DC80" s="201"/>
      <c r="DD80" s="122" t="s">
        <v>1403</v>
      </c>
      <c r="DE80" s="11"/>
      <c r="DF80" s="11"/>
      <c r="DG80" s="11"/>
      <c r="DH80" s="11"/>
      <c r="DI80" s="10" t="s">
        <v>297</v>
      </c>
      <c r="DJ80" t="s">
        <v>444</v>
      </c>
      <c r="DK80" s="9">
        <v>2</v>
      </c>
      <c r="DL80" s="7"/>
      <c r="DM80" s="7"/>
      <c r="DN80" s="7"/>
      <c r="DO80" s="7"/>
      <c r="DP80" s="7"/>
      <c r="DQ80" s="7"/>
      <c r="DR80" s="11" t="s">
        <v>38</v>
      </c>
      <c r="DS80" s="11" t="s">
        <v>38</v>
      </c>
      <c r="DT80" s="11">
        <v>376</v>
      </c>
      <c r="DU80" s="11">
        <v>8</v>
      </c>
      <c r="DV80" s="11">
        <v>92</v>
      </c>
      <c r="DW80" s="11" t="s">
        <v>38</v>
      </c>
      <c r="DX80" s="11" t="s">
        <v>38</v>
      </c>
      <c r="DY80" s="11" t="s">
        <v>38</v>
      </c>
      <c r="DZ80" s="11" t="s">
        <v>38</v>
      </c>
      <c r="EA80" s="11">
        <v>0</v>
      </c>
      <c r="EB80" s="7" t="s">
        <v>451</v>
      </c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  <c r="EQ80" s="114"/>
      <c r="ER80" s="485">
        <v>12003</v>
      </c>
      <c r="ES80" s="954">
        <v>75</v>
      </c>
      <c r="ET80" s="954">
        <v>5100</v>
      </c>
      <c r="EU80" s="954">
        <v>4000</v>
      </c>
      <c r="EV80" s="954">
        <v>40560</v>
      </c>
      <c r="EW80" s="954">
        <v>2423</v>
      </c>
      <c r="EX80" s="715">
        <f t="shared" si="47"/>
        <v>327.58960000000002</v>
      </c>
      <c r="EY80" s="959">
        <f t="shared" si="45"/>
        <v>2293.1271999999999</v>
      </c>
      <c r="EZ80" s="557"/>
      <c r="FA80" s="557"/>
      <c r="FB80" s="557"/>
      <c r="FC80" s="557"/>
      <c r="FD80" s="592"/>
      <c r="FE80" s="592"/>
      <c r="FF80" s="592"/>
      <c r="FG80" s="716"/>
      <c r="FH80" s="975"/>
      <c r="FI80" s="612"/>
      <c r="FJ80" s="616"/>
      <c r="FK80" s="553"/>
      <c r="FL80" s="114"/>
      <c r="FM80" s="7"/>
      <c r="FN80" s="145">
        <f t="shared" si="46"/>
        <v>0.32200000000000001</v>
      </c>
      <c r="FO80" s="114"/>
      <c r="FP80" s="43">
        <f t="shared" si="48"/>
        <v>47.509803921568626</v>
      </c>
      <c r="FQ80" s="146">
        <f t="shared" si="49"/>
        <v>0.32758960000000004</v>
      </c>
      <c r="FR80" s="114"/>
      <c r="FS80" s="114"/>
      <c r="FT80" s="114"/>
      <c r="FU80" s="114"/>
      <c r="FV80" s="114"/>
      <c r="FW80" s="114"/>
      <c r="FX80" s="557"/>
      <c r="FY80" s="989"/>
      <c r="FZ80" s="550"/>
      <c r="GA80" s="550"/>
      <c r="GB80" s="550"/>
      <c r="GC80" s="554"/>
      <c r="GD80" s="554"/>
      <c r="GE80" s="554"/>
      <c r="GF80" s="554"/>
      <c r="GG80" s="554"/>
      <c r="GH80" s="554"/>
      <c r="GI80" s="554"/>
      <c r="GJ80" s="554"/>
      <c r="GK80" s="554"/>
      <c r="GL80" s="554"/>
      <c r="GM80" s="554"/>
      <c r="GN80" s="554"/>
      <c r="GO80" s="554"/>
      <c r="GP80" s="554"/>
      <c r="GQ80" s="554"/>
      <c r="GR80" s="554"/>
      <c r="GS80" s="554"/>
      <c r="GT80" s="554"/>
      <c r="GU80" s="554"/>
      <c r="GV80" s="554"/>
      <c r="GW80" s="554"/>
      <c r="GX80" s="554"/>
      <c r="GY80" s="554"/>
      <c r="GZ80" s="554"/>
      <c r="HA80" s="554"/>
      <c r="HB80" s="554"/>
      <c r="HC80" s="554"/>
      <c r="HD80" s="554"/>
      <c r="HE80" s="554"/>
      <c r="HF80" s="554"/>
      <c r="HG80" s="554"/>
      <c r="HH80" s="554"/>
      <c r="HI80" s="554"/>
      <c r="HJ80" s="554"/>
      <c r="HK80" s="554"/>
      <c r="HL80" s="554"/>
      <c r="HM80" s="554"/>
      <c r="HN80" s="554"/>
      <c r="HO80" s="554"/>
      <c r="HP80" s="554"/>
      <c r="HQ80" s="554"/>
      <c r="HR80" s="554"/>
      <c r="HS80" s="554"/>
      <c r="HT80" s="554"/>
      <c r="HU80" s="554"/>
      <c r="HV80" s="554"/>
      <c r="HW80" s="554"/>
    </row>
    <row r="81" spans="1:231" x14ac:dyDescent="0.3">
      <c r="A81" s="7">
        <v>377</v>
      </c>
      <c r="B81" s="7">
        <f>COUNTIFS($D$3:D81,D81,$F$3:F81,F81)</f>
        <v>1</v>
      </c>
      <c r="C81" s="14">
        <v>12004</v>
      </c>
      <c r="D81" s="328" t="s">
        <v>760</v>
      </c>
      <c r="E81" s="17" t="s">
        <v>761</v>
      </c>
      <c r="F81" s="17" t="s">
        <v>762</v>
      </c>
      <c r="G81" s="11">
        <f t="shared" si="60"/>
        <v>65</v>
      </c>
      <c r="H81" s="17" t="s">
        <v>763</v>
      </c>
      <c r="I81" s="469" t="s">
        <v>764</v>
      </c>
      <c r="J81" s="380" t="s">
        <v>35</v>
      </c>
      <c r="K81" s="17" t="s">
        <v>36</v>
      </c>
      <c r="L81" s="11">
        <v>33</v>
      </c>
      <c r="M81" s="17" t="s">
        <v>765</v>
      </c>
      <c r="N81" s="17" t="s">
        <v>38</v>
      </c>
      <c r="O81" s="11"/>
      <c r="P81" s="11" t="s">
        <v>482</v>
      </c>
      <c r="Q81" s="381"/>
      <c r="R81" s="381"/>
      <c r="S81" s="17"/>
      <c r="T81" s="471" t="s">
        <v>441</v>
      </c>
      <c r="U81" s="471"/>
      <c r="V81" s="472" t="s">
        <v>500</v>
      </c>
      <c r="W81" s="448"/>
      <c r="X81" s="472"/>
      <c r="Y81" s="473"/>
      <c r="Z81" s="596"/>
      <c r="AA81" s="550" t="s">
        <v>120</v>
      </c>
      <c r="AB81" s="11"/>
      <c r="AC81" s="556">
        <v>414</v>
      </c>
      <c r="AD81" s="556">
        <v>13600</v>
      </c>
      <c r="AE81" s="554"/>
      <c r="AF81" s="554"/>
      <c r="AG81" s="554" t="s">
        <v>128</v>
      </c>
      <c r="AH81" s="37">
        <v>10000</v>
      </c>
      <c r="AJ81" s="7"/>
      <c r="AK81" s="37"/>
      <c r="AL81" s="7"/>
      <c r="AM81" s="7"/>
      <c r="AN81" s="7"/>
      <c r="AO81" s="411">
        <v>75.8</v>
      </c>
      <c r="AP81" s="39">
        <v>22.7</v>
      </c>
      <c r="AQ81" s="40">
        <v>1</v>
      </c>
      <c r="AR81" s="41">
        <f t="shared" si="50"/>
        <v>99.5</v>
      </c>
      <c r="AS81" s="42">
        <f t="shared" si="51"/>
        <v>3.33920704845815</v>
      </c>
      <c r="AT81" s="43">
        <f t="shared" si="52"/>
        <v>3.33920704845815</v>
      </c>
      <c r="AU81" s="44">
        <f t="shared" si="53"/>
        <v>3.1983122362869199</v>
      </c>
      <c r="AV81" s="45">
        <v>53.666399999999996</v>
      </c>
      <c r="AW81" s="45">
        <f t="shared" si="54"/>
        <v>70.8</v>
      </c>
      <c r="AX81" s="227">
        <v>18.343599999999999</v>
      </c>
      <c r="AY81" s="45">
        <v>24.2</v>
      </c>
      <c r="AZ81" s="7" t="s">
        <v>121</v>
      </c>
      <c r="BA81" s="235">
        <v>17.600000000000001</v>
      </c>
      <c r="BB81" s="48" t="s">
        <v>121</v>
      </c>
      <c r="BC81" s="80">
        <v>0.11</v>
      </c>
      <c r="BD81" s="80"/>
      <c r="BE81" s="45"/>
      <c r="BF81" s="45"/>
      <c r="BG81" s="45"/>
      <c r="BH81" s="45"/>
      <c r="BI81" s="194" t="s">
        <v>121</v>
      </c>
      <c r="BJ81" s="45">
        <v>51.1</v>
      </c>
      <c r="BK81" s="7">
        <v>48.9</v>
      </c>
      <c r="BL81" s="195">
        <f t="shared" si="57"/>
        <v>1.0449897750511248</v>
      </c>
      <c r="BM81" s="79">
        <v>2.1</v>
      </c>
      <c r="BN81" s="80">
        <f t="shared" si="40"/>
        <v>2.7704485488126651</v>
      </c>
      <c r="BO81" s="7" t="s">
        <v>121</v>
      </c>
      <c r="BP81" s="7">
        <v>40.700000000000003</v>
      </c>
      <c r="BQ81" s="48">
        <v>73.900000000000006</v>
      </c>
      <c r="BR81" s="81"/>
      <c r="BS81" s="80">
        <f t="shared" si="59"/>
        <v>21.6</v>
      </c>
      <c r="BT81" s="49">
        <v>78.900000000000006</v>
      </c>
      <c r="BU81" s="49">
        <v>9135</v>
      </c>
      <c r="BV81" s="80">
        <f t="shared" si="41"/>
        <v>21.099999999999994</v>
      </c>
      <c r="BW81" s="561">
        <f t="shared" si="58"/>
        <v>22.472999999999999</v>
      </c>
      <c r="BX81" s="49">
        <v>7.8</v>
      </c>
      <c r="BY81" s="84">
        <f t="shared" si="42"/>
        <v>1.7706</v>
      </c>
      <c r="BZ81" s="49">
        <v>13.8</v>
      </c>
      <c r="CA81" s="84">
        <f t="shared" si="43"/>
        <v>3.1326000000000001</v>
      </c>
      <c r="CB81" s="49">
        <v>77.400000000000006</v>
      </c>
      <c r="CC81" s="84">
        <f t="shared" si="44"/>
        <v>17.569800000000001</v>
      </c>
      <c r="CD81" s="84">
        <v>1.72</v>
      </c>
      <c r="CE81" s="82">
        <v>100</v>
      </c>
      <c r="CF81" s="82">
        <v>17005</v>
      </c>
      <c r="CG81" s="82">
        <v>100</v>
      </c>
      <c r="CH81" s="82">
        <v>13908</v>
      </c>
      <c r="CI81" s="82">
        <v>92.9</v>
      </c>
      <c r="CJ81" s="82">
        <v>94.4</v>
      </c>
      <c r="CK81" s="82">
        <v>9447</v>
      </c>
      <c r="CL81" s="45">
        <f t="shared" si="55"/>
        <v>0.56521739130434778</v>
      </c>
      <c r="CM81" s="7"/>
      <c r="CN81" s="7"/>
      <c r="CO81" s="618"/>
      <c r="CP81" s="13"/>
      <c r="CQ81" s="13"/>
      <c r="CR81" s="13"/>
      <c r="CS81" s="13"/>
      <c r="CT81" s="13"/>
      <c r="CU81" s="13"/>
      <c r="CV81" s="634"/>
      <c r="CW81" s="36"/>
      <c r="CX81" s="7"/>
      <c r="CY81" s="7"/>
      <c r="CZ81" s="7"/>
      <c r="DA81" s="7"/>
      <c r="DB81" s="111" t="s">
        <v>295</v>
      </c>
      <c r="DC81" s="201"/>
      <c r="DD81" s="122" t="s">
        <v>774</v>
      </c>
      <c r="DE81" s="11"/>
      <c r="DF81" s="11"/>
      <c r="DG81" s="11"/>
      <c r="DH81" s="11"/>
      <c r="DI81" s="10" t="s">
        <v>297</v>
      </c>
      <c r="DJ81" t="s">
        <v>128</v>
      </c>
      <c r="DK81" s="9">
        <v>2</v>
      </c>
      <c r="DL81" s="7"/>
      <c r="DM81" s="7"/>
      <c r="DN81" s="7"/>
      <c r="DO81" s="7"/>
      <c r="DP81" s="7"/>
      <c r="DQ81" s="7"/>
      <c r="DR81" s="11" t="s">
        <v>38</v>
      </c>
      <c r="DS81" s="11" t="s">
        <v>38</v>
      </c>
      <c r="DT81" s="11">
        <v>793</v>
      </c>
      <c r="DU81" s="11">
        <v>11.7</v>
      </c>
      <c r="DV81" s="11">
        <v>88.3</v>
      </c>
      <c r="DW81" s="11" t="s">
        <v>38</v>
      </c>
      <c r="DX81" s="11" t="s">
        <v>38</v>
      </c>
      <c r="DY81" s="11" t="s">
        <v>38</v>
      </c>
      <c r="DZ81" s="11" t="s">
        <v>38</v>
      </c>
      <c r="EA81" s="11">
        <v>0</v>
      </c>
      <c r="EB81" s="7" t="s">
        <v>451</v>
      </c>
      <c r="EC81" s="114"/>
      <c r="ED81" s="114"/>
      <c r="EE81" s="114"/>
      <c r="EF81" s="114"/>
      <c r="EG81" s="7">
        <v>3</v>
      </c>
      <c r="EH81" s="114"/>
      <c r="EI81" s="114"/>
      <c r="EJ81" s="114"/>
      <c r="EK81" s="114"/>
      <c r="EL81" s="114"/>
      <c r="EM81" s="114"/>
      <c r="EN81" s="114"/>
      <c r="EO81" s="114"/>
      <c r="EP81" s="114"/>
      <c r="EQ81" s="114"/>
      <c r="ER81" s="485">
        <v>12004</v>
      </c>
      <c r="ES81" s="954">
        <v>75</v>
      </c>
      <c r="ET81" s="954">
        <v>304641</v>
      </c>
      <c r="EU81" s="954">
        <v>4000</v>
      </c>
      <c r="EV81" s="954">
        <v>40560</v>
      </c>
      <c r="EW81" s="954">
        <v>3143</v>
      </c>
      <c r="EX81" s="715">
        <f t="shared" si="47"/>
        <v>424.93359999999996</v>
      </c>
      <c r="EY81" s="959">
        <f t="shared" si="45"/>
        <v>14022.808799999999</v>
      </c>
      <c r="EZ81" s="557"/>
      <c r="FA81" s="557"/>
      <c r="FB81" s="557"/>
      <c r="FC81" s="557"/>
      <c r="FD81" s="592"/>
      <c r="FE81" s="592"/>
      <c r="FF81" s="592"/>
      <c r="FG81" s="716"/>
      <c r="FH81" s="975"/>
      <c r="FI81" s="612"/>
      <c r="FJ81" s="616"/>
      <c r="FK81" s="553"/>
      <c r="FL81" s="114"/>
      <c r="FM81" s="7"/>
      <c r="FN81" s="145">
        <f t="shared" si="46"/>
        <v>0.41399999999999998</v>
      </c>
      <c r="FO81" s="114"/>
      <c r="FP81" s="43">
        <f t="shared" si="48"/>
        <v>1.0317061721829957</v>
      </c>
      <c r="FQ81" s="146">
        <f t="shared" si="49"/>
        <v>0.42493359999999997</v>
      </c>
      <c r="FR81" s="114"/>
      <c r="FS81" s="114"/>
      <c r="FT81" s="114"/>
      <c r="FU81" s="114"/>
      <c r="FV81" s="114"/>
      <c r="FW81" s="114"/>
      <c r="FX81" s="557"/>
      <c r="FY81" s="989"/>
      <c r="FZ81" s="550"/>
      <c r="GA81" s="550"/>
      <c r="GB81" s="550"/>
      <c r="GC81" s="554"/>
      <c r="GD81" s="554"/>
      <c r="GE81" s="554"/>
      <c r="GF81" s="554"/>
      <c r="GG81" s="554"/>
      <c r="GH81" s="554"/>
      <c r="GI81" s="554"/>
      <c r="GJ81" s="554"/>
      <c r="GK81" s="554"/>
      <c r="GL81" s="554"/>
      <c r="GM81" s="554"/>
      <c r="GN81" s="554"/>
      <c r="GO81" s="554"/>
      <c r="GP81" s="554"/>
      <c r="GQ81" s="554"/>
      <c r="GR81" s="554"/>
      <c r="GS81" s="554"/>
      <c r="GT81" s="554"/>
      <c r="GU81" s="554"/>
      <c r="GV81" s="554"/>
      <c r="GW81" s="554"/>
      <c r="GX81" s="554"/>
      <c r="GY81" s="554"/>
      <c r="GZ81" s="554"/>
      <c r="HA81" s="554"/>
      <c r="HB81" s="554"/>
      <c r="HC81" s="554"/>
      <c r="HD81" s="554"/>
      <c r="HE81" s="554"/>
      <c r="HF81" s="554"/>
      <c r="HG81" s="554"/>
      <c r="HH81" s="554"/>
      <c r="HI81" s="554"/>
      <c r="HJ81" s="554"/>
      <c r="HK81" s="554"/>
      <c r="HL81" s="554"/>
      <c r="HM81" s="554"/>
      <c r="HN81" s="554"/>
      <c r="HO81" s="554"/>
      <c r="HP81" s="554"/>
      <c r="HQ81" s="554"/>
      <c r="HR81" s="554"/>
      <c r="HS81" s="554"/>
      <c r="HT81" s="554"/>
      <c r="HU81" s="554"/>
      <c r="HV81" s="554"/>
      <c r="HW81" s="554"/>
    </row>
    <row r="82" spans="1:231" x14ac:dyDescent="0.3">
      <c r="A82" s="7">
        <v>7</v>
      </c>
      <c r="B82" s="7">
        <f>COUNTIFS($D$3:D82,D82,$F$3:F82,F82)</f>
        <v>1</v>
      </c>
      <c r="C82" s="14">
        <v>12121</v>
      </c>
      <c r="D82" s="328" t="s">
        <v>563</v>
      </c>
      <c r="E82" s="17" t="s">
        <v>564</v>
      </c>
      <c r="F82" s="17" t="s">
        <v>565</v>
      </c>
      <c r="G82" s="11">
        <v>55</v>
      </c>
      <c r="H82" s="17" t="s">
        <v>566</v>
      </c>
      <c r="I82" s="469" t="s">
        <v>567</v>
      </c>
      <c r="J82" s="380" t="s">
        <v>35</v>
      </c>
      <c r="K82" s="17" t="s">
        <v>36</v>
      </c>
      <c r="L82" s="11">
        <v>19</v>
      </c>
      <c r="M82" s="565" t="s">
        <v>474</v>
      </c>
      <c r="N82" s="565" t="s">
        <v>38</v>
      </c>
      <c r="O82" s="550"/>
      <c r="P82" s="11" t="s">
        <v>568</v>
      </c>
      <c r="Q82" s="381"/>
      <c r="R82" s="381"/>
      <c r="S82" s="17"/>
      <c r="T82" s="471" t="s">
        <v>441</v>
      </c>
      <c r="U82" s="471"/>
      <c r="V82" s="472" t="s">
        <v>500</v>
      </c>
      <c r="W82" s="448"/>
      <c r="X82" s="472"/>
      <c r="Y82" s="473"/>
      <c r="Z82" s="596"/>
      <c r="AA82" s="565" t="s">
        <v>443</v>
      </c>
      <c r="AB82" s="156"/>
      <c r="AC82" s="556">
        <v>623</v>
      </c>
      <c r="AD82" s="556">
        <v>11800</v>
      </c>
      <c r="AE82" s="554"/>
      <c r="AF82" s="554"/>
      <c r="AG82" s="554" t="s">
        <v>128</v>
      </c>
      <c r="AH82" s="556">
        <v>1000</v>
      </c>
      <c r="AK82" s="37"/>
      <c r="AL82" s="7"/>
      <c r="AM82" s="7"/>
      <c r="AN82" s="7"/>
      <c r="AO82" s="934">
        <v>83.8</v>
      </c>
      <c r="AP82" s="39">
        <v>11</v>
      </c>
      <c r="AQ82" s="40">
        <v>4.7</v>
      </c>
      <c r="AR82" s="41">
        <f t="shared" si="50"/>
        <v>99.5</v>
      </c>
      <c r="AS82" s="42">
        <f t="shared" si="51"/>
        <v>7.6181818181818182</v>
      </c>
      <c r="AT82" s="43">
        <f t="shared" si="52"/>
        <v>35.805454545454545</v>
      </c>
      <c r="AU82" s="44">
        <f t="shared" si="53"/>
        <v>5.3375796178343951</v>
      </c>
      <c r="AV82" s="45">
        <v>78.101600000000005</v>
      </c>
      <c r="AW82" s="45">
        <f t="shared" si="54"/>
        <v>93.2</v>
      </c>
      <c r="AX82" s="46">
        <v>1.5084</v>
      </c>
      <c r="AY82" s="45">
        <v>1.8</v>
      </c>
      <c r="AZ82" s="7" t="s">
        <v>121</v>
      </c>
      <c r="BA82" s="235">
        <v>28.6</v>
      </c>
      <c r="BB82" s="48" t="s">
        <v>121</v>
      </c>
      <c r="BC82" s="80">
        <v>0.05</v>
      </c>
      <c r="BD82" s="80"/>
      <c r="BE82" s="45"/>
      <c r="BF82" s="45"/>
      <c r="BG82" s="45"/>
      <c r="BH82" s="45"/>
      <c r="BI82" s="194">
        <v>0.35</v>
      </c>
      <c r="BJ82" s="45">
        <v>61.6</v>
      </c>
      <c r="BK82" s="7">
        <v>38.4</v>
      </c>
      <c r="BL82" s="195">
        <f t="shared" si="57"/>
        <v>1.6041666666666667</v>
      </c>
      <c r="BM82" s="79">
        <v>1</v>
      </c>
      <c r="BN82" s="80">
        <f t="shared" si="40"/>
        <v>1.1933174224343677</v>
      </c>
      <c r="BO82" s="7" t="s">
        <v>121</v>
      </c>
      <c r="BP82" s="7">
        <v>54.5</v>
      </c>
      <c r="BQ82" s="48">
        <v>64.099999999999994</v>
      </c>
      <c r="BR82" s="81"/>
      <c r="BS82" s="80">
        <f t="shared" si="59"/>
        <v>55</v>
      </c>
      <c r="BT82" s="49">
        <v>63.4</v>
      </c>
      <c r="BU82" s="49">
        <v>9191</v>
      </c>
      <c r="BV82" s="80">
        <f t="shared" si="41"/>
        <v>36.6</v>
      </c>
      <c r="BW82" s="561">
        <f t="shared" si="58"/>
        <v>10.835000000000001</v>
      </c>
      <c r="BX82" s="49">
        <v>25.5</v>
      </c>
      <c r="BY82" s="84">
        <f t="shared" si="42"/>
        <v>2.8050000000000002</v>
      </c>
      <c r="BZ82" s="49">
        <v>29.5</v>
      </c>
      <c r="CA82" s="84">
        <f t="shared" si="43"/>
        <v>3.2450000000000001</v>
      </c>
      <c r="CB82" s="49">
        <v>43.5</v>
      </c>
      <c r="CC82" s="84">
        <f t="shared" si="44"/>
        <v>4.7850000000000001</v>
      </c>
      <c r="CD82" s="84">
        <v>0.97</v>
      </c>
      <c r="CE82" s="82">
        <v>100</v>
      </c>
      <c r="CF82" s="82">
        <v>3070</v>
      </c>
      <c r="CG82" s="82">
        <v>85.7</v>
      </c>
      <c r="CH82" s="82">
        <v>2488</v>
      </c>
      <c r="CI82" s="82">
        <v>68.3</v>
      </c>
      <c r="CJ82" s="82">
        <v>68.3</v>
      </c>
      <c r="CK82" s="82">
        <v>1600</v>
      </c>
      <c r="CL82" s="45">
        <f t="shared" si="55"/>
        <v>0.86440677966101698</v>
      </c>
      <c r="CM82" s="7"/>
      <c r="CN82" s="7"/>
      <c r="CO82" s="618"/>
      <c r="CP82" s="13"/>
      <c r="CQ82" s="13"/>
      <c r="CR82" s="13"/>
      <c r="CS82" s="13"/>
      <c r="CT82" s="13"/>
      <c r="CU82" s="13"/>
      <c r="CV82" s="634"/>
      <c r="CW82" s="36"/>
      <c r="CX82" s="7"/>
      <c r="CY82" s="7"/>
      <c r="CZ82" s="7"/>
      <c r="DA82" s="7"/>
      <c r="DB82" s="111" t="s">
        <v>295</v>
      </c>
      <c r="DC82" s="201"/>
      <c r="DD82" s="122" t="s">
        <v>578</v>
      </c>
      <c r="DE82" s="11"/>
      <c r="DF82" s="11"/>
      <c r="DG82" s="11"/>
      <c r="DH82" s="11"/>
      <c r="DI82" s="10" t="s">
        <v>297</v>
      </c>
      <c r="DJ82" t="s">
        <v>128</v>
      </c>
      <c r="DK82" s="9">
        <v>2</v>
      </c>
      <c r="DL82" s="7"/>
      <c r="DM82" s="7"/>
      <c r="DN82" s="7"/>
      <c r="DO82" s="7"/>
      <c r="DP82" s="7"/>
      <c r="DQ82" s="7"/>
      <c r="DR82" s="11" t="s">
        <v>38</v>
      </c>
      <c r="DS82" s="11" t="s">
        <v>38</v>
      </c>
      <c r="DT82" s="11">
        <v>785</v>
      </c>
      <c r="DU82" s="11">
        <v>8.9</v>
      </c>
      <c r="DV82" s="11">
        <v>91.1</v>
      </c>
      <c r="DW82" s="11" t="s">
        <v>38</v>
      </c>
      <c r="DX82" s="11" t="s">
        <v>38</v>
      </c>
      <c r="DY82" s="11" t="s">
        <v>38</v>
      </c>
      <c r="DZ82" s="11" t="s">
        <v>38</v>
      </c>
      <c r="EA82" s="11">
        <v>0</v>
      </c>
      <c r="EB82" s="7" t="s">
        <v>451</v>
      </c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557"/>
      <c r="EQ82" s="114"/>
      <c r="ER82" s="485">
        <v>12121</v>
      </c>
      <c r="ES82" s="954">
        <v>75</v>
      </c>
      <c r="ET82" s="954">
        <v>89341</v>
      </c>
      <c r="EU82" s="954">
        <v>4000</v>
      </c>
      <c r="EV82" s="954">
        <v>40560</v>
      </c>
      <c r="EW82" s="954">
        <v>4726</v>
      </c>
      <c r="EX82" s="715">
        <f t="shared" si="47"/>
        <v>638.95519999999999</v>
      </c>
      <c r="EY82" s="959">
        <f t="shared" si="45"/>
        <v>12140.148799999999</v>
      </c>
      <c r="EZ82" s="557"/>
      <c r="FA82" s="557"/>
      <c r="FB82" s="557"/>
      <c r="FC82" s="557"/>
      <c r="FD82" s="592"/>
      <c r="FE82" s="592"/>
      <c r="FF82" s="592"/>
      <c r="FG82" s="716"/>
      <c r="FH82" s="975"/>
      <c r="FI82" s="612"/>
      <c r="FJ82" s="616"/>
      <c r="FK82" s="553"/>
      <c r="FL82" s="114"/>
      <c r="FM82" s="7"/>
      <c r="FN82" s="145">
        <f t="shared" si="46"/>
        <v>0.623</v>
      </c>
      <c r="FO82" s="114"/>
      <c r="FP82" s="43">
        <f t="shared" si="48"/>
        <v>5.2898445282680964</v>
      </c>
      <c r="FQ82" s="146">
        <f t="shared" si="49"/>
        <v>0.63895519999999995</v>
      </c>
      <c r="FR82" s="114"/>
      <c r="FS82" s="114"/>
      <c r="FT82" s="114"/>
      <c r="FU82" s="114"/>
      <c r="FV82" s="114"/>
      <c r="FW82" s="114"/>
      <c r="FX82" s="557"/>
      <c r="FY82" s="989"/>
      <c r="FZ82" s="550"/>
      <c r="GA82" s="11"/>
      <c r="GB82" s="550"/>
      <c r="GC82" s="554"/>
      <c r="GD82" s="554"/>
      <c r="GE82" s="554"/>
      <c r="GF82" s="554"/>
      <c r="GG82" s="554"/>
      <c r="GH82" s="554"/>
      <c r="GI82" s="554"/>
      <c r="GJ82" s="554"/>
      <c r="GK82" s="554"/>
      <c r="GL82" s="554"/>
      <c r="GM82" s="554"/>
      <c r="GN82" s="554"/>
      <c r="GO82" s="554"/>
      <c r="GP82" s="554"/>
      <c r="GQ82" s="554"/>
      <c r="GR82" s="554"/>
      <c r="GS82" s="554"/>
      <c r="GT82" s="554"/>
      <c r="GU82" s="554"/>
      <c r="GV82" s="554"/>
      <c r="GW82" s="554"/>
      <c r="GX82" s="554"/>
      <c r="GY82" s="554"/>
      <c r="GZ82" s="554"/>
      <c r="HA82" s="554"/>
      <c r="HB82" s="554"/>
      <c r="HC82" s="554"/>
      <c r="HD82" s="554"/>
      <c r="HE82" s="554"/>
      <c r="HF82" s="554"/>
      <c r="HG82" s="554"/>
      <c r="HH82" s="554"/>
      <c r="HI82" s="554"/>
      <c r="HJ82" s="554"/>
      <c r="HK82" s="554"/>
      <c r="HL82" s="554"/>
      <c r="HM82" s="554"/>
      <c r="HN82" s="554"/>
      <c r="HO82" s="554"/>
      <c r="HP82" s="554"/>
      <c r="HQ82" s="554"/>
      <c r="HR82" s="554"/>
      <c r="HS82" s="554"/>
      <c r="HT82" s="554"/>
      <c r="HU82" s="554"/>
      <c r="HV82" s="554"/>
      <c r="HW82" s="554"/>
    </row>
    <row r="83" spans="1:231" x14ac:dyDescent="0.3">
      <c r="A83" s="7">
        <v>38</v>
      </c>
      <c r="B83" s="7">
        <f>COUNTIFS($D$3:D83,D83,$F$3:F83,F83)</f>
        <v>1</v>
      </c>
      <c r="C83" s="14">
        <v>12285</v>
      </c>
      <c r="D83" s="328" t="s">
        <v>1429</v>
      </c>
      <c r="E83" s="17" t="s">
        <v>527</v>
      </c>
      <c r="F83" s="17">
        <v>6155011280</v>
      </c>
      <c r="G83" s="11">
        <f t="shared" ref="G83:G90" si="61">LEFT(H83,4)-CONCATENATE(IF(LEFT(F83, 2)&lt;MID(H83, 3, 4), 20, 19),LEFT(F83,2))</f>
        <v>59</v>
      </c>
      <c r="H83" s="17" t="s">
        <v>987</v>
      </c>
      <c r="I83" s="469" t="s">
        <v>673</v>
      </c>
      <c r="J83" s="380" t="s">
        <v>35</v>
      </c>
      <c r="K83" s="17" t="s">
        <v>36</v>
      </c>
      <c r="L83" s="11">
        <v>12</v>
      </c>
      <c r="M83" s="17">
        <v>2</v>
      </c>
      <c r="N83" s="17" t="s">
        <v>38</v>
      </c>
      <c r="O83" s="11"/>
      <c r="P83" s="11" t="s">
        <v>723</v>
      </c>
      <c r="Q83" s="381"/>
      <c r="R83" s="381"/>
      <c r="S83" s="17"/>
      <c r="T83" s="649" t="s">
        <v>770</v>
      </c>
      <c r="U83" s="649"/>
      <c r="V83" s="650" t="s">
        <v>499</v>
      </c>
      <c r="W83" s="651"/>
      <c r="X83" s="650"/>
      <c r="Y83" s="777"/>
      <c r="Z83" s="596" t="s">
        <v>1430</v>
      </c>
      <c r="AA83" s="550" t="s">
        <v>443</v>
      </c>
      <c r="AB83" s="11"/>
      <c r="AC83" s="556">
        <v>473</v>
      </c>
      <c r="AD83" s="556">
        <v>5600</v>
      </c>
      <c r="AE83" s="554" t="s">
        <v>447</v>
      </c>
      <c r="AF83" s="554" t="s">
        <v>447</v>
      </c>
      <c r="AG83" s="554" t="s">
        <v>444</v>
      </c>
      <c r="AH83" s="556">
        <v>450</v>
      </c>
      <c r="AK83" s="37"/>
      <c r="AL83" s="7"/>
      <c r="AN83" s="7"/>
      <c r="AO83" s="934">
        <v>66</v>
      </c>
      <c r="AP83" s="39">
        <v>25.8</v>
      </c>
      <c r="AQ83" s="40">
        <v>7.33</v>
      </c>
      <c r="AR83" s="41">
        <f t="shared" si="50"/>
        <v>99.13</v>
      </c>
      <c r="AS83" s="42">
        <f t="shared" si="51"/>
        <v>2.558139534883721</v>
      </c>
      <c r="AT83" s="43">
        <f t="shared" si="52"/>
        <v>18.751162790697677</v>
      </c>
      <c r="AU83" s="44">
        <f t="shared" si="53"/>
        <v>1.992152127980682</v>
      </c>
      <c r="AV83" s="45">
        <v>60.3504</v>
      </c>
      <c r="AW83" s="45">
        <f t="shared" si="54"/>
        <v>91.44</v>
      </c>
      <c r="AX83" s="46">
        <v>2.3496000000000001</v>
      </c>
      <c r="AY83" s="45">
        <v>3.56</v>
      </c>
      <c r="AZ83" s="7" t="s">
        <v>121</v>
      </c>
      <c r="BA83" s="235">
        <v>30.5</v>
      </c>
      <c r="BB83" s="48" t="s">
        <v>121</v>
      </c>
      <c r="BC83" s="80">
        <v>6.9000000000000006E-2</v>
      </c>
      <c r="BD83" s="80"/>
      <c r="BE83" s="45"/>
      <c r="BF83" s="45"/>
      <c r="BG83" s="45"/>
      <c r="BH83" s="45"/>
      <c r="BI83" s="194">
        <v>0.34</v>
      </c>
      <c r="BJ83" s="45">
        <v>41.2</v>
      </c>
      <c r="BK83" s="7">
        <v>58.7</v>
      </c>
      <c r="BL83" s="195">
        <f t="shared" si="57"/>
        <v>0.7018739352640545</v>
      </c>
      <c r="BM83" s="79">
        <v>0.69</v>
      </c>
      <c r="BN83" s="80">
        <f t="shared" si="40"/>
        <v>1.0454545454545454</v>
      </c>
      <c r="BO83" s="7" t="s">
        <v>121</v>
      </c>
      <c r="BP83" s="7">
        <v>69.400000000000006</v>
      </c>
      <c r="BQ83" s="48">
        <v>74.2</v>
      </c>
      <c r="BR83" s="81"/>
      <c r="BS83" s="80">
        <f t="shared" si="59"/>
        <v>40.9</v>
      </c>
      <c r="BT83" s="49">
        <v>83.4</v>
      </c>
      <c r="BU83" s="49">
        <v>7203</v>
      </c>
      <c r="BV83" s="80">
        <f t="shared" si="41"/>
        <v>16.599999999999994</v>
      </c>
      <c r="BW83" s="561">
        <f t="shared" si="58"/>
        <v>25.619399999999999</v>
      </c>
      <c r="BX83" s="49">
        <v>20.2</v>
      </c>
      <c r="BY83" s="84">
        <f t="shared" si="42"/>
        <v>5.2115999999999998</v>
      </c>
      <c r="BZ83" s="49">
        <v>20.7</v>
      </c>
      <c r="CA83" s="84">
        <f t="shared" si="43"/>
        <v>5.3405999999999993</v>
      </c>
      <c r="CB83" s="49">
        <v>58.4</v>
      </c>
      <c r="CC83" s="84">
        <f t="shared" si="44"/>
        <v>15.0672</v>
      </c>
      <c r="CD83" s="84">
        <v>2.0699999999999998</v>
      </c>
      <c r="CE83" s="82">
        <v>97.5</v>
      </c>
      <c r="CF83" s="82">
        <v>5785</v>
      </c>
      <c r="CG83" s="82">
        <v>85.3</v>
      </c>
      <c r="CH83" s="82">
        <v>4088</v>
      </c>
      <c r="CI83" s="82">
        <v>41.3</v>
      </c>
      <c r="CJ83" s="82">
        <v>62</v>
      </c>
      <c r="CK83" s="82">
        <v>3395</v>
      </c>
      <c r="CL83" s="45">
        <f t="shared" si="55"/>
        <v>0.97584541062801933</v>
      </c>
      <c r="CM83" s="7"/>
      <c r="CN83" s="7"/>
      <c r="CO83" s="618"/>
      <c r="CP83" s="13"/>
      <c r="CQ83" s="13"/>
      <c r="CR83" s="13"/>
      <c r="CS83" s="13"/>
      <c r="CT83" s="13"/>
      <c r="CU83" s="13"/>
      <c r="CV83" s="634"/>
      <c r="CW83" s="36"/>
      <c r="CX83" s="7"/>
      <c r="CY83" s="7"/>
      <c r="CZ83" s="7"/>
      <c r="DA83" s="7"/>
      <c r="DB83" s="111" t="s">
        <v>18</v>
      </c>
      <c r="DC83" s="201"/>
      <c r="DD83" s="122" t="s">
        <v>1431</v>
      </c>
      <c r="DE83" s="11"/>
      <c r="DF83" s="11"/>
      <c r="DG83" s="11"/>
      <c r="DH83" s="11"/>
      <c r="DI83" s="10" t="s">
        <v>294</v>
      </c>
      <c r="DJ83" t="s">
        <v>444</v>
      </c>
      <c r="DK83" s="9">
        <v>2</v>
      </c>
      <c r="DL83" s="7"/>
      <c r="DM83" s="7"/>
      <c r="DN83" s="7"/>
      <c r="DO83" s="7"/>
      <c r="DP83" s="7"/>
      <c r="DQ83" s="7"/>
      <c r="DR83" s="11" t="s">
        <v>38</v>
      </c>
      <c r="DS83" s="11" t="s">
        <v>38</v>
      </c>
      <c r="DT83" s="11">
        <v>522</v>
      </c>
      <c r="DU83" s="11">
        <v>6.9</v>
      </c>
      <c r="DV83" s="11">
        <v>93.1</v>
      </c>
      <c r="DW83" s="11" t="s">
        <v>38</v>
      </c>
      <c r="DX83" s="11" t="s">
        <v>38</v>
      </c>
      <c r="DY83" s="11" t="s">
        <v>38</v>
      </c>
      <c r="DZ83" s="11" t="s">
        <v>38</v>
      </c>
      <c r="EA83" s="11">
        <v>0</v>
      </c>
      <c r="EB83" s="7" t="s">
        <v>451</v>
      </c>
      <c r="EC83" s="114"/>
      <c r="ED83" s="114"/>
      <c r="EE83" s="114"/>
      <c r="EF83" s="114"/>
      <c r="EG83" s="114"/>
      <c r="EH83" s="114"/>
      <c r="EI83" s="114"/>
      <c r="EJ83" s="114"/>
      <c r="EK83" s="114"/>
      <c r="EL83" s="114"/>
      <c r="EM83" s="114"/>
      <c r="EN83" s="114"/>
      <c r="EO83" s="114"/>
      <c r="EP83" s="557"/>
      <c r="EQ83" s="114"/>
      <c r="ER83" s="485">
        <v>12285</v>
      </c>
      <c r="ES83" s="954">
        <v>75</v>
      </c>
      <c r="ET83" s="954">
        <v>9426</v>
      </c>
      <c r="EU83" s="954">
        <v>4000</v>
      </c>
      <c r="EV83" s="954">
        <v>40560</v>
      </c>
      <c r="EW83" s="119">
        <v>3574</v>
      </c>
      <c r="EX83" s="715">
        <f t="shared" si="47"/>
        <v>483.20480000000003</v>
      </c>
      <c r="EY83" s="120">
        <f t="shared" si="45"/>
        <v>5798.4576000000006</v>
      </c>
      <c r="EZ83" s="557"/>
      <c r="FA83" s="557"/>
      <c r="FB83" s="557"/>
      <c r="FC83" s="557"/>
      <c r="FD83" s="592"/>
      <c r="FE83" s="217"/>
      <c r="FF83" s="217"/>
      <c r="FG83" s="716"/>
      <c r="FH83" s="717"/>
      <c r="FI83" s="612"/>
      <c r="FJ83" s="616"/>
      <c r="FK83" s="553"/>
      <c r="FL83" s="114"/>
      <c r="FM83" s="7"/>
      <c r="FN83" s="145">
        <f t="shared" si="46"/>
        <v>0.47299999999999998</v>
      </c>
      <c r="FO83" s="114"/>
      <c r="FP83" s="43">
        <f t="shared" si="48"/>
        <v>37.916401442817737</v>
      </c>
      <c r="FQ83" s="146">
        <f t="shared" si="49"/>
        <v>0.48320480000000005</v>
      </c>
      <c r="FR83" s="114"/>
      <c r="FS83" s="114"/>
      <c r="FT83" s="114"/>
      <c r="FU83" s="114"/>
      <c r="FV83" s="114"/>
      <c r="FW83" s="114"/>
      <c r="FX83" s="557"/>
      <c r="FY83" s="989"/>
      <c r="FZ83" s="550"/>
      <c r="GA83" s="11"/>
      <c r="GB83" s="550"/>
      <c r="GC83" s="554"/>
      <c r="GD83" s="554"/>
      <c r="GE83" s="554"/>
      <c r="GF83" s="554"/>
      <c r="GG83" s="554"/>
      <c r="GH83" s="554"/>
      <c r="GI83" s="554"/>
      <c r="GJ83" s="554"/>
      <c r="GK83" s="554"/>
      <c r="GL83" s="554"/>
      <c r="GM83" s="554"/>
      <c r="GN83" s="554"/>
      <c r="GO83" s="554"/>
      <c r="GP83" s="554"/>
      <c r="GQ83" s="554"/>
      <c r="GR83" s="554"/>
      <c r="GS83" s="554"/>
      <c r="GT83" s="554"/>
      <c r="GU83" s="554"/>
      <c r="GV83" s="554"/>
      <c r="GW83" s="554"/>
      <c r="GX83" s="554"/>
      <c r="GY83" s="554"/>
      <c r="GZ83" s="554"/>
      <c r="HA83" s="554"/>
      <c r="HB83" s="554"/>
      <c r="HC83" s="554"/>
      <c r="HD83" s="554"/>
      <c r="HE83" s="554"/>
      <c r="HF83" s="554"/>
      <c r="HG83" s="554"/>
      <c r="HH83" s="554"/>
      <c r="HI83" s="554"/>
      <c r="HJ83" s="554"/>
      <c r="HK83" s="554"/>
      <c r="HL83" s="554"/>
      <c r="HM83" s="554"/>
      <c r="HN83" s="554"/>
      <c r="HO83" s="554"/>
      <c r="HP83" s="554"/>
      <c r="HQ83" s="554"/>
      <c r="HR83" s="554"/>
      <c r="HS83" s="554"/>
      <c r="HT83" s="554"/>
      <c r="HU83" s="554"/>
      <c r="HV83" s="554"/>
      <c r="HW83" s="554"/>
    </row>
    <row r="84" spans="1:231" x14ac:dyDescent="0.3">
      <c r="A84" s="7">
        <v>45</v>
      </c>
      <c r="B84" s="7">
        <f>COUNTIFS($D$3:D84,D84,$F$3:F84,F84)</f>
        <v>1</v>
      </c>
      <c r="C84" s="14">
        <v>12336</v>
      </c>
      <c r="D84" s="328" t="s">
        <v>1527</v>
      </c>
      <c r="E84" s="17" t="s">
        <v>530</v>
      </c>
      <c r="F84" s="17">
        <v>485911402</v>
      </c>
      <c r="G84" s="11">
        <f t="shared" si="61"/>
        <v>72</v>
      </c>
      <c r="H84" s="17" t="s">
        <v>1528</v>
      </c>
      <c r="I84" s="469" t="s">
        <v>574</v>
      </c>
      <c r="J84" s="380" t="s">
        <v>35</v>
      </c>
      <c r="K84" s="17" t="s">
        <v>36</v>
      </c>
      <c r="L84" s="11">
        <v>22</v>
      </c>
      <c r="M84" s="17">
        <v>1</v>
      </c>
      <c r="N84" s="17" t="s">
        <v>475</v>
      </c>
      <c r="O84" s="11"/>
      <c r="P84" s="11" t="s">
        <v>723</v>
      </c>
      <c r="Q84" s="381"/>
      <c r="R84" s="381"/>
      <c r="S84" s="17"/>
      <c r="T84" s="649" t="s">
        <v>770</v>
      </c>
      <c r="U84" s="649"/>
      <c r="V84" s="650" t="s">
        <v>499</v>
      </c>
      <c r="W84" s="651"/>
      <c r="X84" s="650"/>
      <c r="Y84" s="777"/>
      <c r="Z84" s="893"/>
      <c r="AA84" s="48" t="s">
        <v>691</v>
      </c>
      <c r="AB84" s="11"/>
      <c r="AC84" s="785">
        <v>65</v>
      </c>
      <c r="AD84" s="785">
        <v>1400</v>
      </c>
      <c r="AE84" s="345" t="s">
        <v>447</v>
      </c>
      <c r="AF84" s="345" t="s">
        <v>447</v>
      </c>
      <c r="AG84" s="345" t="s">
        <v>128</v>
      </c>
      <c r="AH84" s="37">
        <v>150</v>
      </c>
      <c r="AK84" s="37"/>
      <c r="AL84" s="7"/>
      <c r="AN84" s="7"/>
      <c r="AO84" s="934">
        <v>61.2</v>
      </c>
      <c r="AP84" s="39">
        <v>34</v>
      </c>
      <c r="AQ84" s="40">
        <v>3.02</v>
      </c>
      <c r="AR84" s="41">
        <f t="shared" si="50"/>
        <v>98.22</v>
      </c>
      <c r="AS84" s="42">
        <f t="shared" si="51"/>
        <v>1.8</v>
      </c>
      <c r="AT84" s="43">
        <f t="shared" si="52"/>
        <v>5.4359999999999999</v>
      </c>
      <c r="AU84" s="44">
        <f t="shared" si="53"/>
        <v>1.6531604538087519</v>
      </c>
      <c r="AV84" s="45">
        <v>57.564720000000008</v>
      </c>
      <c r="AW84" s="45">
        <f t="shared" si="54"/>
        <v>94.06</v>
      </c>
      <c r="AX84" s="46">
        <v>0.57528000000000001</v>
      </c>
      <c r="AY84" s="45">
        <v>0.94</v>
      </c>
      <c r="AZ84" s="7" t="s">
        <v>121</v>
      </c>
      <c r="BA84" s="235">
        <v>23.4</v>
      </c>
      <c r="BB84" s="48" t="s">
        <v>121</v>
      </c>
      <c r="BC84" s="80">
        <v>9.1999999999999998E-2</v>
      </c>
      <c r="BD84" s="80"/>
      <c r="BE84" s="45"/>
      <c r="BF84" s="45"/>
      <c r="BG84" s="45"/>
      <c r="BH84" s="45"/>
      <c r="BI84" s="194">
        <v>1.57</v>
      </c>
      <c r="BJ84" s="45">
        <v>46</v>
      </c>
      <c r="BK84" s="7">
        <v>53.9</v>
      </c>
      <c r="BL84" s="195">
        <f t="shared" si="57"/>
        <v>0.85343228200371057</v>
      </c>
      <c r="BM84" s="79">
        <v>1.0900000000000001</v>
      </c>
      <c r="BN84" s="80">
        <f t="shared" si="40"/>
        <v>1.781045751633987</v>
      </c>
      <c r="BO84" s="7" t="s">
        <v>121</v>
      </c>
      <c r="BP84" s="7">
        <v>20.100000000000001</v>
      </c>
      <c r="BQ84" s="48">
        <v>24.4</v>
      </c>
      <c r="BR84" s="81"/>
      <c r="BS84" s="80">
        <f t="shared" si="59"/>
        <v>31.730000000000004</v>
      </c>
      <c r="BT84" s="49">
        <v>90.4</v>
      </c>
      <c r="BU84" s="49">
        <v>7449</v>
      </c>
      <c r="BV84" s="80">
        <f t="shared" si="41"/>
        <v>9.5999999999999943</v>
      </c>
      <c r="BW84" s="561">
        <f t="shared" si="58"/>
        <v>33.874200000000002</v>
      </c>
      <c r="BX84" s="49">
        <v>8.6300000000000008</v>
      </c>
      <c r="BY84" s="84">
        <f t="shared" si="42"/>
        <v>2.9342000000000001</v>
      </c>
      <c r="BZ84" s="49">
        <v>23.1</v>
      </c>
      <c r="CA84" s="84">
        <f t="shared" si="43"/>
        <v>7.854000000000001</v>
      </c>
      <c r="CB84" s="49">
        <v>67.900000000000006</v>
      </c>
      <c r="CC84" s="84">
        <f t="shared" si="44"/>
        <v>23.086000000000002</v>
      </c>
      <c r="CD84" s="84">
        <v>0.86</v>
      </c>
      <c r="CE84" s="82">
        <v>99.1</v>
      </c>
      <c r="CF84" s="82">
        <v>5594</v>
      </c>
      <c r="CG84" s="82">
        <v>95.3</v>
      </c>
      <c r="CH84" s="82">
        <v>3953</v>
      </c>
      <c r="CI84" s="82">
        <v>74.5</v>
      </c>
      <c r="CJ84" s="82">
        <v>81.400000000000006</v>
      </c>
      <c r="CK84" s="82">
        <v>2480</v>
      </c>
      <c r="CL84" s="45">
        <f t="shared" si="55"/>
        <v>0.37359307359307359</v>
      </c>
      <c r="CM84" s="7"/>
      <c r="CN84" s="7"/>
      <c r="CO84" s="618"/>
      <c r="CP84" s="13"/>
      <c r="CQ84" s="13"/>
      <c r="CR84" s="13"/>
      <c r="CS84" s="13"/>
      <c r="CT84" s="13"/>
      <c r="CU84" s="13"/>
      <c r="CV84" s="634"/>
      <c r="CW84" s="36"/>
      <c r="CX84" s="7"/>
      <c r="CY84" s="7"/>
      <c r="CZ84" s="7"/>
      <c r="DA84" s="7"/>
      <c r="DB84" s="111" t="s">
        <v>18</v>
      </c>
      <c r="DC84" s="201"/>
      <c r="DD84" s="122" t="s">
        <v>1529</v>
      </c>
      <c r="DE84" s="11"/>
      <c r="DF84" s="11"/>
      <c r="DG84" s="11"/>
      <c r="DH84" s="11"/>
      <c r="DI84" s="10" t="s">
        <v>294</v>
      </c>
      <c r="DJ84" t="s">
        <v>128</v>
      </c>
      <c r="DK84" s="9">
        <v>2</v>
      </c>
      <c r="DL84" s="7"/>
      <c r="DM84" s="7"/>
      <c r="DN84" s="7"/>
      <c r="DO84" s="7"/>
      <c r="DP84" s="7"/>
      <c r="DQ84" s="7"/>
      <c r="DR84" s="11" t="s">
        <v>38</v>
      </c>
      <c r="DS84" s="11" t="s">
        <v>38</v>
      </c>
      <c r="DT84" s="11">
        <v>138</v>
      </c>
      <c r="DU84" s="11">
        <v>31.9</v>
      </c>
      <c r="DV84" s="11">
        <v>68.099999999999994</v>
      </c>
      <c r="DW84" s="11" t="s">
        <v>38</v>
      </c>
      <c r="DX84" s="11" t="s">
        <v>38</v>
      </c>
      <c r="DY84" s="11" t="s">
        <v>38</v>
      </c>
      <c r="DZ84" s="11" t="s">
        <v>38</v>
      </c>
      <c r="EA84" s="11">
        <v>0</v>
      </c>
      <c r="EB84" s="7" t="s">
        <v>451</v>
      </c>
      <c r="EC84" s="114"/>
      <c r="ED84" s="114"/>
      <c r="EE84" s="114"/>
      <c r="EF84" s="114"/>
      <c r="EG84" s="114"/>
      <c r="EH84" s="114"/>
      <c r="EI84" s="114"/>
      <c r="EJ84" s="114"/>
      <c r="EK84" s="114"/>
      <c r="EL84" s="114"/>
      <c r="EM84" s="114"/>
      <c r="EN84" s="114"/>
      <c r="EO84" s="114"/>
      <c r="EP84" s="557"/>
      <c r="EQ84" s="114"/>
      <c r="ER84" s="485">
        <v>12336</v>
      </c>
      <c r="ES84" s="762">
        <v>75</v>
      </c>
      <c r="ET84" s="762">
        <v>23471</v>
      </c>
      <c r="EU84" s="762">
        <v>17229</v>
      </c>
      <c r="EV84" s="762">
        <v>40560</v>
      </c>
      <c r="EW84" s="954">
        <v>1962</v>
      </c>
      <c r="EX84" s="715">
        <f t="shared" si="47"/>
        <v>61.585094898136859</v>
      </c>
      <c r="EY84" s="959">
        <f t="shared" si="45"/>
        <v>1354.8720877590108</v>
      </c>
      <c r="EZ84" s="117"/>
      <c r="FA84" s="117"/>
      <c r="FB84" s="117"/>
      <c r="FC84" s="117"/>
      <c r="FD84" s="763"/>
      <c r="FE84" s="592"/>
      <c r="FF84" s="592"/>
      <c r="FG84" s="716"/>
      <c r="FH84" s="975"/>
      <c r="FI84" s="612"/>
      <c r="FJ84" s="616"/>
      <c r="FK84" s="783"/>
      <c r="FL84" s="114"/>
      <c r="FM84" s="7"/>
      <c r="FN84" s="145">
        <f t="shared" si="46"/>
        <v>6.5000000000000002E-2</v>
      </c>
      <c r="FO84" s="114"/>
      <c r="FP84" s="43">
        <f t="shared" si="48"/>
        <v>8.3592518426995017</v>
      </c>
      <c r="FQ84" s="146">
        <f t="shared" si="49"/>
        <v>6.1585094898136857E-2</v>
      </c>
      <c r="FR84" s="114"/>
      <c r="FS84" s="114"/>
      <c r="FT84" s="114"/>
      <c r="FU84" s="114"/>
      <c r="FV84" s="114"/>
      <c r="FW84" s="114"/>
      <c r="FX84" s="557"/>
      <c r="FY84" s="989"/>
      <c r="FZ84" s="550"/>
      <c r="GA84" s="20"/>
      <c r="GB84" s="550"/>
      <c r="GC84" s="554"/>
      <c r="GD84" s="554"/>
      <c r="GE84" s="554"/>
      <c r="GF84" s="554"/>
      <c r="GG84" s="554"/>
      <c r="GH84" s="554"/>
      <c r="GI84" s="554"/>
      <c r="GJ84" s="554"/>
      <c r="GK84" s="554"/>
      <c r="GL84" s="554"/>
      <c r="GM84" s="554"/>
      <c r="GN84" s="554"/>
      <c r="GO84" s="554"/>
      <c r="GP84" s="554"/>
      <c r="GQ84" s="554"/>
      <c r="GR84" s="554"/>
      <c r="GS84" s="554"/>
      <c r="GT84" s="554"/>
      <c r="GU84" s="554"/>
      <c r="GV84" s="554"/>
      <c r="GW84" s="554"/>
      <c r="GX84" s="554"/>
      <c r="GY84" s="554"/>
      <c r="GZ84" s="554"/>
      <c r="HA84" s="554"/>
      <c r="HB84" s="554"/>
      <c r="HC84" s="554"/>
      <c r="HD84" s="554"/>
      <c r="HE84" s="554"/>
      <c r="HF84" s="554"/>
      <c r="HG84" s="554"/>
      <c r="HH84" s="554"/>
      <c r="HI84" s="554"/>
      <c r="HJ84" s="554"/>
      <c r="HK84" s="554"/>
      <c r="HL84" s="554"/>
      <c r="HM84" s="554"/>
      <c r="HN84" s="554"/>
      <c r="HO84" s="554"/>
      <c r="HP84" s="554"/>
      <c r="HQ84" s="554"/>
      <c r="HR84" s="554"/>
      <c r="HS84" s="554"/>
      <c r="HT84" s="554"/>
      <c r="HU84" s="554"/>
      <c r="HV84" s="554"/>
      <c r="HW84" s="554"/>
    </row>
    <row r="85" spans="1:231" x14ac:dyDescent="0.3">
      <c r="A85" s="7">
        <v>51</v>
      </c>
      <c r="B85" s="7">
        <f>COUNTIFS($D$3:D85,D85,$F$3:F85,F85)</f>
        <v>1</v>
      </c>
      <c r="C85" s="14">
        <v>12350</v>
      </c>
      <c r="D85" s="328" t="s">
        <v>1462</v>
      </c>
      <c r="E85" s="17" t="s">
        <v>1463</v>
      </c>
      <c r="F85" s="17">
        <v>1259130180</v>
      </c>
      <c r="G85" s="11">
        <f t="shared" si="61"/>
        <v>8</v>
      </c>
      <c r="H85" s="17" t="s">
        <v>1464</v>
      </c>
      <c r="I85" s="469" t="s">
        <v>1465</v>
      </c>
      <c r="J85" s="380" t="s">
        <v>433</v>
      </c>
      <c r="K85" s="17" t="s">
        <v>36</v>
      </c>
      <c r="L85" s="11">
        <v>7.0000000000000007E-2</v>
      </c>
      <c r="M85" s="17" t="s">
        <v>37</v>
      </c>
      <c r="N85" s="17" t="s">
        <v>435</v>
      </c>
      <c r="O85" s="11"/>
      <c r="P85" s="11" t="s">
        <v>447</v>
      </c>
      <c r="Q85" s="381"/>
      <c r="R85" s="381"/>
      <c r="S85" s="17"/>
      <c r="T85" s="649"/>
      <c r="U85" s="649"/>
      <c r="V85" s="899" t="s">
        <v>1466</v>
      </c>
      <c r="W85" s="900"/>
      <c r="X85" s="899"/>
      <c r="Y85" s="899"/>
      <c r="Z85" s="893"/>
      <c r="AA85" s="48" t="s">
        <v>443</v>
      </c>
      <c r="AB85" s="11"/>
      <c r="AC85" s="785" t="s">
        <v>427</v>
      </c>
      <c r="AD85" s="785" t="s">
        <v>427</v>
      </c>
      <c r="AE85" s="345" t="s">
        <v>447</v>
      </c>
      <c r="AF85" s="345" t="s">
        <v>447</v>
      </c>
      <c r="AG85" s="345" t="s">
        <v>128</v>
      </c>
      <c r="AH85" s="556" t="s">
        <v>427</v>
      </c>
      <c r="AK85" s="37"/>
      <c r="AL85" s="7"/>
      <c r="AN85" s="7"/>
      <c r="AO85" s="934">
        <v>63.9</v>
      </c>
      <c r="AP85" s="39">
        <v>34.799999999999997</v>
      </c>
      <c r="AQ85" s="40">
        <v>0.54</v>
      </c>
      <c r="AR85" s="41">
        <f t="shared" si="50"/>
        <v>99.24</v>
      </c>
      <c r="AS85" s="42">
        <f t="shared" si="51"/>
        <v>1.8362068965517242</v>
      </c>
      <c r="AT85" s="43">
        <f t="shared" si="52"/>
        <v>0.99155172413793113</v>
      </c>
      <c r="AU85" s="44">
        <f t="shared" si="53"/>
        <v>1.8081494057724958</v>
      </c>
      <c r="AV85" s="45">
        <v>58.851899999999993</v>
      </c>
      <c r="AW85" s="45">
        <f t="shared" si="54"/>
        <v>92.1</v>
      </c>
      <c r="AX85" s="46">
        <v>1.8531</v>
      </c>
      <c r="AY85" s="45">
        <v>2.9</v>
      </c>
      <c r="AZ85" s="7" t="s">
        <v>121</v>
      </c>
      <c r="BA85" s="235">
        <v>7.62</v>
      </c>
      <c r="BB85" s="48" t="s">
        <v>121</v>
      </c>
      <c r="BC85" s="80">
        <v>3.1E-2</v>
      </c>
      <c r="BD85" s="80"/>
      <c r="BE85" s="45"/>
      <c r="BF85" s="45"/>
      <c r="BG85" s="45"/>
      <c r="BH85" s="45"/>
      <c r="BI85" s="194">
        <v>0</v>
      </c>
      <c r="BJ85" s="45">
        <v>24.8</v>
      </c>
      <c r="BK85" s="7">
        <v>75.2</v>
      </c>
      <c r="BL85" s="78">
        <f t="shared" si="57"/>
        <v>0.32978723404255317</v>
      </c>
      <c r="BM85" s="79">
        <v>2.41</v>
      </c>
      <c r="BN85" s="80">
        <f t="shared" si="40"/>
        <v>3.7715179968701098</v>
      </c>
      <c r="BO85" s="7" t="s">
        <v>121</v>
      </c>
      <c r="BP85" s="7">
        <v>20.8</v>
      </c>
      <c r="BQ85" s="48">
        <v>13.2</v>
      </c>
      <c r="BR85" s="81"/>
      <c r="BS85" s="80">
        <f t="shared" si="59"/>
        <v>78.400000000000006</v>
      </c>
      <c r="BT85" s="49">
        <v>90.8</v>
      </c>
      <c r="BU85" s="49">
        <v>9080</v>
      </c>
      <c r="BV85" s="80">
        <f t="shared" si="41"/>
        <v>9.2000000000000028</v>
      </c>
      <c r="BW85" s="561">
        <f t="shared" si="58"/>
        <v>34.277999999999999</v>
      </c>
      <c r="BX85" s="49">
        <v>61.9</v>
      </c>
      <c r="BY85" s="84">
        <f t="shared" si="42"/>
        <v>21.5412</v>
      </c>
      <c r="BZ85" s="49">
        <v>16.5</v>
      </c>
      <c r="CA85" s="84">
        <f t="shared" si="43"/>
        <v>5.7419999999999991</v>
      </c>
      <c r="CB85" s="49">
        <v>20.100000000000001</v>
      </c>
      <c r="CC85" s="84">
        <f t="shared" si="44"/>
        <v>6.9948000000000006</v>
      </c>
      <c r="CD85" s="84">
        <v>1.7999999999999999E-2</v>
      </c>
      <c r="CE85" s="82" t="s">
        <v>121</v>
      </c>
      <c r="CF85" s="82" t="s">
        <v>121</v>
      </c>
      <c r="CG85" s="82" t="s">
        <v>121</v>
      </c>
      <c r="CH85" s="82" t="s">
        <v>121</v>
      </c>
      <c r="CI85" s="82" t="s">
        <v>121</v>
      </c>
      <c r="CJ85" s="82" t="s">
        <v>121</v>
      </c>
      <c r="CK85" s="82" t="s">
        <v>121</v>
      </c>
      <c r="CL85" s="45">
        <f t="shared" si="55"/>
        <v>3.7515151515151515</v>
      </c>
      <c r="CM85" s="7"/>
      <c r="CN85" s="7"/>
      <c r="CO85" s="618"/>
      <c r="CP85" s="13"/>
      <c r="CQ85" s="13"/>
      <c r="CR85" s="13"/>
      <c r="CS85" s="13"/>
      <c r="CT85" s="13"/>
      <c r="CU85" s="13"/>
      <c r="CV85" s="634"/>
      <c r="CW85" s="36"/>
      <c r="CX85" s="7"/>
      <c r="CY85" s="7"/>
      <c r="CZ85" s="7"/>
      <c r="DA85" s="7"/>
      <c r="DB85" s="111" t="s">
        <v>18</v>
      </c>
      <c r="DC85" s="201"/>
      <c r="DD85" s="122" t="s">
        <v>1467</v>
      </c>
      <c r="DE85" s="11"/>
      <c r="DF85" s="11"/>
      <c r="DG85" s="11"/>
      <c r="DH85" s="11"/>
      <c r="DI85" s="10" t="s">
        <v>294</v>
      </c>
      <c r="DJ85" t="s">
        <v>128</v>
      </c>
      <c r="DK85" s="9">
        <v>2</v>
      </c>
      <c r="DL85" s="7"/>
      <c r="DM85" s="7"/>
      <c r="DN85" s="7"/>
      <c r="DO85" s="7"/>
      <c r="DP85" s="7"/>
      <c r="DQ85" s="7"/>
      <c r="DR85" s="11">
        <v>2.1</v>
      </c>
      <c r="DS85" s="11" t="s">
        <v>38</v>
      </c>
      <c r="DT85" s="11" t="s">
        <v>38</v>
      </c>
      <c r="DU85" s="11" t="s">
        <v>38</v>
      </c>
      <c r="DV85" s="11" t="s">
        <v>38</v>
      </c>
      <c r="DW85" s="11" t="s">
        <v>38</v>
      </c>
      <c r="DX85" s="11" t="s">
        <v>38</v>
      </c>
      <c r="DY85" s="11" t="s">
        <v>38</v>
      </c>
      <c r="DZ85" s="11" t="s">
        <v>38</v>
      </c>
      <c r="EA85" s="11">
        <v>0</v>
      </c>
      <c r="EB85" s="7" t="s">
        <v>451</v>
      </c>
      <c r="EC85" s="114"/>
      <c r="ED85" s="114"/>
      <c r="EE85" s="114"/>
      <c r="EF85" s="114"/>
      <c r="EG85" s="7">
        <v>1</v>
      </c>
      <c r="EH85" s="114"/>
      <c r="EI85" s="114"/>
      <c r="EJ85" s="114"/>
      <c r="EK85" s="114"/>
      <c r="EL85" s="114"/>
      <c r="EM85" s="114"/>
      <c r="EN85" s="114"/>
      <c r="EO85" s="114"/>
      <c r="EP85" s="557"/>
      <c r="EQ85" s="114"/>
      <c r="ER85" s="485">
        <v>12350</v>
      </c>
      <c r="ES85" s="762">
        <v>70</v>
      </c>
      <c r="ET85" s="762"/>
      <c r="EU85" s="762"/>
      <c r="EV85" s="762"/>
      <c r="EW85" s="954"/>
      <c r="EX85" s="1016">
        <v>1740</v>
      </c>
      <c r="EY85" s="1019">
        <v>122</v>
      </c>
      <c r="EZ85" s="117"/>
      <c r="FA85" s="117"/>
      <c r="FB85" s="117"/>
      <c r="FC85" s="117"/>
      <c r="FD85" s="763"/>
      <c r="FE85" s="592"/>
      <c r="FF85" s="592"/>
      <c r="FG85" s="716"/>
      <c r="FH85" s="975"/>
      <c r="FI85" s="612"/>
      <c r="FJ85" s="616"/>
      <c r="FK85" s="783"/>
      <c r="FL85" s="114"/>
      <c r="FM85" s="7"/>
      <c r="FN85" s="145"/>
      <c r="FO85" s="114"/>
      <c r="FP85" s="43">
        <v>19.2</v>
      </c>
      <c r="FQ85" s="902">
        <f t="shared" si="49"/>
        <v>1.74</v>
      </c>
      <c r="FR85" s="114"/>
      <c r="FS85" s="114"/>
      <c r="FT85" s="114"/>
      <c r="FU85" s="114"/>
      <c r="FV85" s="114"/>
      <c r="FW85" s="114"/>
      <c r="FX85" s="557"/>
      <c r="FY85" s="989"/>
      <c r="FZ85" s="550"/>
      <c r="GA85" s="11"/>
      <c r="GB85" s="550"/>
      <c r="GC85" s="554"/>
      <c r="GD85" s="554"/>
      <c r="GE85" s="554"/>
      <c r="GF85" s="554"/>
      <c r="GG85" s="554"/>
      <c r="GH85" s="554"/>
      <c r="GI85" s="554"/>
      <c r="GJ85" s="554"/>
      <c r="GK85" s="554"/>
      <c r="GL85" s="554"/>
      <c r="GM85" s="554"/>
      <c r="GN85" s="554"/>
      <c r="GO85" s="554"/>
      <c r="GP85" s="554"/>
      <c r="GQ85" s="554"/>
      <c r="GR85" s="554"/>
      <c r="GS85" s="554"/>
      <c r="GT85" s="554"/>
      <c r="GU85" s="554"/>
      <c r="GV85" s="554"/>
      <c r="GW85" s="554"/>
      <c r="GX85" s="554"/>
      <c r="GY85" s="554"/>
      <c r="GZ85" s="554"/>
      <c r="HA85" s="554"/>
      <c r="HB85" s="554"/>
      <c r="HC85" s="554"/>
      <c r="HD85" s="554"/>
      <c r="HE85" s="554"/>
      <c r="HF85" s="554"/>
      <c r="HG85" s="554"/>
      <c r="HH85" s="554"/>
      <c r="HI85" s="554"/>
      <c r="HJ85" s="554"/>
      <c r="HK85" s="554"/>
      <c r="HL85" s="554"/>
      <c r="HM85" s="554"/>
      <c r="HN85" s="554"/>
      <c r="HO85" s="554"/>
      <c r="HP85" s="554"/>
      <c r="HQ85" s="554"/>
      <c r="HR85" s="554"/>
      <c r="HS85" s="554"/>
      <c r="HT85" s="554"/>
      <c r="HU85" s="554"/>
      <c r="HV85" s="554"/>
      <c r="HW85" s="554"/>
    </row>
    <row r="86" spans="1:231" x14ac:dyDescent="0.3">
      <c r="A86" s="7">
        <v>57</v>
      </c>
      <c r="B86" s="7">
        <f>COUNTIFS($D$3:D86,D86,$F$3:F86,F86)</f>
        <v>2</v>
      </c>
      <c r="C86" s="14">
        <v>12375</v>
      </c>
      <c r="D86" s="328" t="s">
        <v>563</v>
      </c>
      <c r="E86" s="17" t="s">
        <v>564</v>
      </c>
      <c r="F86" s="17">
        <v>6504182707</v>
      </c>
      <c r="G86" s="11">
        <f t="shared" si="61"/>
        <v>55</v>
      </c>
      <c r="H86" s="17" t="s">
        <v>1414</v>
      </c>
      <c r="I86" s="469" t="s">
        <v>567</v>
      </c>
      <c r="J86" s="380" t="s">
        <v>35</v>
      </c>
      <c r="K86" s="17" t="s">
        <v>36</v>
      </c>
      <c r="L86" s="11">
        <v>42</v>
      </c>
      <c r="M86" s="17">
        <v>2</v>
      </c>
      <c r="N86" s="17" t="s">
        <v>38</v>
      </c>
      <c r="O86" s="11"/>
      <c r="P86" s="11" t="s">
        <v>759</v>
      </c>
      <c r="Q86" s="381"/>
      <c r="R86" s="381"/>
      <c r="S86" s="17"/>
      <c r="T86" s="649" t="s">
        <v>770</v>
      </c>
      <c r="U86" s="649"/>
      <c r="V86" s="650" t="s">
        <v>499</v>
      </c>
      <c r="W86" s="651"/>
      <c r="X86" s="650"/>
      <c r="Y86" s="777"/>
      <c r="Z86" s="596"/>
      <c r="AA86" s="550" t="s">
        <v>443</v>
      </c>
      <c r="AB86" s="11"/>
      <c r="AC86" s="556">
        <v>299</v>
      </c>
      <c r="AD86" s="556">
        <v>12500</v>
      </c>
      <c r="AE86" s="554"/>
      <c r="AF86" s="554"/>
      <c r="AG86" s="554" t="s">
        <v>128</v>
      </c>
      <c r="AH86" s="556">
        <v>1000</v>
      </c>
      <c r="AK86" s="37"/>
      <c r="AL86" s="7"/>
      <c r="AN86" s="7"/>
      <c r="AO86" s="934">
        <v>66.7</v>
      </c>
      <c r="AP86" s="39">
        <v>30.3</v>
      </c>
      <c r="AQ86" s="40">
        <v>1.49</v>
      </c>
      <c r="AR86" s="41">
        <f t="shared" si="50"/>
        <v>98.49</v>
      </c>
      <c r="AS86" s="42">
        <f t="shared" si="51"/>
        <v>2.2013201320132012</v>
      </c>
      <c r="AT86" s="43">
        <f t="shared" si="52"/>
        <v>3.2799669966996698</v>
      </c>
      <c r="AU86" s="44">
        <f t="shared" si="53"/>
        <v>2.0981440704624097</v>
      </c>
      <c r="AV86" s="45">
        <v>61.804220000000008</v>
      </c>
      <c r="AW86" s="45">
        <f t="shared" si="54"/>
        <v>92.66</v>
      </c>
      <c r="AX86" s="46">
        <v>1.5607800000000001</v>
      </c>
      <c r="AY86" s="45">
        <v>2.34</v>
      </c>
      <c r="AZ86" s="7" t="s">
        <v>121</v>
      </c>
      <c r="BA86" s="235">
        <v>30.1</v>
      </c>
      <c r="BB86" s="48" t="s">
        <v>121</v>
      </c>
      <c r="BC86" s="80">
        <v>5.0999999999999997E-2</v>
      </c>
      <c r="BD86" s="80"/>
      <c r="BE86" s="45"/>
      <c r="BF86" s="45"/>
      <c r="BG86" s="45"/>
      <c r="BH86" s="45"/>
      <c r="BI86" s="194">
        <v>0.74</v>
      </c>
      <c r="BJ86" s="45">
        <v>53.4</v>
      </c>
      <c r="BK86" s="7">
        <v>45.9</v>
      </c>
      <c r="BL86" s="195">
        <f t="shared" si="57"/>
        <v>1.1633986928104576</v>
      </c>
      <c r="BM86" s="79">
        <v>0.62</v>
      </c>
      <c r="BN86" s="80">
        <f t="shared" si="40"/>
        <v>0.92953523238380809</v>
      </c>
      <c r="BO86" s="7" t="s">
        <v>121</v>
      </c>
      <c r="BP86" s="7">
        <v>21.3</v>
      </c>
      <c r="BQ86" s="48">
        <v>47.4</v>
      </c>
      <c r="BR86" s="81"/>
      <c r="BS86" s="80">
        <f t="shared" si="59"/>
        <v>47.3</v>
      </c>
      <c r="BT86" s="49">
        <v>79.8</v>
      </c>
      <c r="BU86" s="49">
        <v>8701</v>
      </c>
      <c r="BV86" s="80">
        <f t="shared" si="41"/>
        <v>20.200000000000003</v>
      </c>
      <c r="BW86" s="80">
        <f t="shared" si="58"/>
        <v>29.815200000000001</v>
      </c>
      <c r="BX86" s="49">
        <v>20.399999999999999</v>
      </c>
      <c r="BY86" s="84">
        <f t="shared" si="42"/>
        <v>6.1812000000000005</v>
      </c>
      <c r="BZ86" s="49">
        <v>26.9</v>
      </c>
      <c r="CA86" s="84">
        <f t="shared" si="43"/>
        <v>8.1506999999999987</v>
      </c>
      <c r="CB86" s="49">
        <v>51.1</v>
      </c>
      <c r="CC86" s="84">
        <f t="shared" si="44"/>
        <v>15.483300000000002</v>
      </c>
      <c r="CD86" s="84">
        <v>0.79</v>
      </c>
      <c r="CE86" s="82">
        <v>99.3</v>
      </c>
      <c r="CF86" s="82">
        <v>5715</v>
      </c>
      <c r="CG86" s="82">
        <v>96.2</v>
      </c>
      <c r="CH86" s="82">
        <v>4266</v>
      </c>
      <c r="CI86" s="82">
        <v>80</v>
      </c>
      <c r="CJ86" s="82">
        <v>88.5</v>
      </c>
      <c r="CK86" s="82">
        <v>3033</v>
      </c>
      <c r="CL86" s="45">
        <f t="shared" si="55"/>
        <v>0.75836431226765799</v>
      </c>
      <c r="CM86" s="7"/>
      <c r="CN86" s="7"/>
      <c r="CO86" s="618"/>
      <c r="CP86" s="13"/>
      <c r="CQ86" s="13"/>
      <c r="CR86" s="13"/>
      <c r="CS86" s="13"/>
      <c r="CT86" s="13"/>
      <c r="CU86" s="13"/>
      <c r="CV86" s="634"/>
      <c r="CW86" s="36"/>
      <c r="CX86" s="7"/>
      <c r="CY86" s="7"/>
      <c r="CZ86" s="7"/>
      <c r="DA86" s="7"/>
      <c r="DB86" s="111" t="s">
        <v>295</v>
      </c>
      <c r="DC86" s="201"/>
      <c r="DD86" s="122" t="s">
        <v>1415</v>
      </c>
      <c r="DE86" s="11"/>
      <c r="DF86" s="11"/>
      <c r="DG86" s="11"/>
      <c r="DH86" s="11"/>
      <c r="DI86" s="10" t="s">
        <v>297</v>
      </c>
      <c r="DJ86" t="s">
        <v>128</v>
      </c>
      <c r="DK86" s="9">
        <v>2</v>
      </c>
      <c r="DL86" s="7"/>
      <c r="DM86" s="7"/>
      <c r="DN86" s="7"/>
      <c r="DO86" s="7"/>
      <c r="DP86" s="7"/>
      <c r="DQ86" s="7"/>
      <c r="DR86" s="11" t="s">
        <v>38</v>
      </c>
      <c r="DS86" s="11" t="s">
        <v>38</v>
      </c>
      <c r="DT86" s="11">
        <v>394</v>
      </c>
      <c r="DU86" s="11">
        <v>9.1</v>
      </c>
      <c r="DV86" s="11">
        <v>90.9</v>
      </c>
      <c r="DW86" s="11" t="s">
        <v>38</v>
      </c>
      <c r="DX86" s="11" t="s">
        <v>38</v>
      </c>
      <c r="DY86" s="11" t="s">
        <v>38</v>
      </c>
      <c r="DZ86" s="11" t="s">
        <v>38</v>
      </c>
      <c r="EA86" s="11">
        <v>0</v>
      </c>
      <c r="EB86" s="7" t="s">
        <v>451</v>
      </c>
      <c r="EC86" s="114"/>
      <c r="ED86" s="114"/>
      <c r="EE86" s="114"/>
      <c r="EF86" s="114"/>
      <c r="EG86" s="7">
        <v>3</v>
      </c>
      <c r="EH86" s="114"/>
      <c r="EI86" s="114"/>
      <c r="EJ86" s="114"/>
      <c r="EK86" s="114"/>
      <c r="EL86" s="114"/>
      <c r="EM86" s="114"/>
      <c r="EN86" s="114"/>
      <c r="EO86" s="114"/>
      <c r="EP86" s="557"/>
      <c r="EQ86" s="114"/>
      <c r="ER86" s="485">
        <v>12375</v>
      </c>
      <c r="ES86" s="954">
        <v>75</v>
      </c>
      <c r="ET86" s="954">
        <v>11395</v>
      </c>
      <c r="EU86" s="954">
        <v>4000</v>
      </c>
      <c r="EV86" s="954">
        <v>40560</v>
      </c>
      <c r="EW86" s="954">
        <v>2204</v>
      </c>
      <c r="EX86" s="715">
        <f>EW86/EU86*EV86/ES86</f>
        <v>297.98080000000004</v>
      </c>
      <c r="EY86" s="959">
        <f>L86*EX86</f>
        <v>12515.193600000002</v>
      </c>
      <c r="EZ86" s="557"/>
      <c r="FA86" s="557"/>
      <c r="FB86" s="557"/>
      <c r="FC86" s="557"/>
      <c r="FD86" s="592"/>
      <c r="FE86" s="592"/>
      <c r="FF86" s="592"/>
      <c r="FG86" s="716"/>
      <c r="FH86" s="975"/>
      <c r="FI86" s="612"/>
      <c r="FJ86" s="616"/>
      <c r="FK86" s="553"/>
      <c r="FL86" s="557"/>
      <c r="FM86" s="7"/>
      <c r="FN86" s="145">
        <f>AC86/1000</f>
        <v>0.29899999999999999</v>
      </c>
      <c r="FO86" s="114"/>
      <c r="FP86" s="43">
        <f>EW86*100/ET86</f>
        <v>19.341816586222027</v>
      </c>
      <c r="FQ86" s="146">
        <f t="shared" si="49"/>
        <v>0.29798080000000005</v>
      </c>
      <c r="FR86" s="114"/>
      <c r="FS86" s="114"/>
      <c r="FT86" s="114"/>
      <c r="FU86" s="114"/>
      <c r="FV86" s="114"/>
      <c r="FW86" s="114"/>
      <c r="FX86" s="557"/>
      <c r="FY86" s="989"/>
      <c r="FZ86" s="550"/>
      <c r="GA86" s="329"/>
      <c r="GB86" s="550"/>
      <c r="GC86" s="554"/>
      <c r="GD86" s="554"/>
      <c r="GE86" s="554"/>
      <c r="GF86" s="554"/>
      <c r="GG86" s="554"/>
      <c r="GH86" s="554"/>
      <c r="GI86" s="554"/>
      <c r="GJ86" s="554"/>
      <c r="GK86" s="554"/>
      <c r="GL86" s="554"/>
      <c r="GM86" s="554"/>
      <c r="GN86" s="554"/>
      <c r="GO86" s="554"/>
      <c r="GP86" s="554"/>
      <c r="GQ86" s="554"/>
      <c r="GR86" s="554"/>
      <c r="GS86" s="554"/>
      <c r="GT86" s="554"/>
      <c r="GU86" s="554"/>
      <c r="GV86" s="554"/>
      <c r="GW86" s="554"/>
      <c r="GX86" s="554"/>
      <c r="GY86" s="554"/>
      <c r="GZ86" s="554"/>
      <c r="HA86" s="554"/>
      <c r="HB86" s="554"/>
      <c r="HC86" s="554"/>
      <c r="HD86" s="554"/>
      <c r="HE86" s="554"/>
      <c r="HF86" s="554"/>
      <c r="HG86" s="554"/>
      <c r="HH86" s="554"/>
      <c r="HI86" s="554"/>
      <c r="HJ86" s="554"/>
      <c r="HK86" s="554"/>
      <c r="HL86" s="554"/>
      <c r="HM86" s="554"/>
      <c r="HN86" s="554"/>
      <c r="HO86" s="554"/>
      <c r="HP86" s="554"/>
      <c r="HQ86" s="554"/>
      <c r="HR86" s="554"/>
      <c r="HS86" s="554"/>
      <c r="HT86" s="554"/>
      <c r="HU86" s="554"/>
      <c r="HV86" s="554"/>
      <c r="HW86" s="554"/>
    </row>
    <row r="87" spans="1:231" x14ac:dyDescent="0.3">
      <c r="A87" s="7">
        <v>61</v>
      </c>
      <c r="B87" s="7">
        <f>COUNTIFS($D$3:D87,D87,$F$3:F87,F87)</f>
        <v>1</v>
      </c>
      <c r="C87" s="14">
        <v>12404</v>
      </c>
      <c r="D87" s="328" t="s">
        <v>905</v>
      </c>
      <c r="E87" s="17" t="s">
        <v>982</v>
      </c>
      <c r="F87" s="17">
        <v>5751041461</v>
      </c>
      <c r="G87" s="11">
        <f t="shared" si="61"/>
        <v>63</v>
      </c>
      <c r="H87" s="17" t="s">
        <v>1493</v>
      </c>
      <c r="I87" s="469" t="s">
        <v>1494</v>
      </c>
      <c r="J87" s="380" t="s">
        <v>35</v>
      </c>
      <c r="K87" s="17" t="s">
        <v>36</v>
      </c>
      <c r="L87" s="11">
        <v>15</v>
      </c>
      <c r="M87" s="17">
        <v>2</v>
      </c>
      <c r="N87" s="17" t="s">
        <v>475</v>
      </c>
      <c r="O87" s="11"/>
      <c r="P87" s="11" t="s">
        <v>759</v>
      </c>
      <c r="Q87" s="381"/>
      <c r="R87" s="381"/>
      <c r="S87" s="17"/>
      <c r="T87" s="649"/>
      <c r="U87" s="649"/>
      <c r="V87" s="650" t="s">
        <v>499</v>
      </c>
      <c r="W87" s="651"/>
      <c r="X87" s="650"/>
      <c r="Y87" s="777"/>
      <c r="Z87" s="596"/>
      <c r="AA87" s="550" t="s">
        <v>691</v>
      </c>
      <c r="AB87" s="11"/>
      <c r="AC87" s="556">
        <v>248</v>
      </c>
      <c r="AD87" s="556">
        <v>3700</v>
      </c>
      <c r="AE87" s="554"/>
      <c r="AF87" s="554"/>
      <c r="AG87" s="554" t="s">
        <v>743</v>
      </c>
      <c r="AH87" s="556">
        <v>250</v>
      </c>
      <c r="AK87" s="37"/>
      <c r="AL87" s="7"/>
      <c r="AN87" s="7"/>
      <c r="AO87" s="934">
        <v>62</v>
      </c>
      <c r="AP87" s="39">
        <v>20.8</v>
      </c>
      <c r="AQ87" s="40">
        <v>16.7</v>
      </c>
      <c r="AR87" s="41">
        <f t="shared" si="50"/>
        <v>99.5</v>
      </c>
      <c r="AS87" s="42">
        <f t="shared" si="51"/>
        <v>2.9807692307692308</v>
      </c>
      <c r="AT87" s="43">
        <f t="shared" si="52"/>
        <v>49.778846153846153</v>
      </c>
      <c r="AU87" s="44">
        <f t="shared" si="53"/>
        <v>1.6533333333333333</v>
      </c>
      <c r="AV87" s="45">
        <v>57.5608</v>
      </c>
      <c r="AW87" s="45">
        <f t="shared" si="54"/>
        <v>92.84</v>
      </c>
      <c r="AX87" s="46">
        <v>1.3392000000000002</v>
      </c>
      <c r="AY87" s="45">
        <v>2.16</v>
      </c>
      <c r="AZ87" s="7" t="s">
        <v>121</v>
      </c>
      <c r="BA87" s="235">
        <v>19.899999999999999</v>
      </c>
      <c r="BB87" s="48" t="s">
        <v>121</v>
      </c>
      <c r="BC87" s="80">
        <v>1.49</v>
      </c>
      <c r="BD87" s="80"/>
      <c r="BE87" s="45"/>
      <c r="BF87" s="45"/>
      <c r="BG87" s="45"/>
      <c r="BH87" s="45"/>
      <c r="BI87" s="194">
        <v>1.83</v>
      </c>
      <c r="BJ87" s="45">
        <v>50.6</v>
      </c>
      <c r="BK87" s="7">
        <v>49.4</v>
      </c>
      <c r="BL87" s="195">
        <f t="shared" si="57"/>
        <v>1.0242914979757085</v>
      </c>
      <c r="BM87" s="79">
        <v>4.3099999999999996</v>
      </c>
      <c r="BN87" s="80">
        <f t="shared" si="40"/>
        <v>6.9516129032258052</v>
      </c>
      <c r="BO87" s="7" t="s">
        <v>121</v>
      </c>
      <c r="BP87" s="7">
        <v>21.9</v>
      </c>
      <c r="BQ87" s="48">
        <v>18</v>
      </c>
      <c r="BR87" s="81"/>
      <c r="BS87" s="80">
        <f t="shared" si="59"/>
        <v>59.85</v>
      </c>
      <c r="BT87" s="49">
        <v>86.4</v>
      </c>
      <c r="BU87" s="49">
        <v>4266</v>
      </c>
      <c r="BV87" s="80">
        <f t="shared" si="41"/>
        <v>13.599999999999994</v>
      </c>
      <c r="BW87" s="561">
        <f t="shared" si="58"/>
        <v>20.6648</v>
      </c>
      <c r="BX87" s="49">
        <v>5.85</v>
      </c>
      <c r="BY87" s="84">
        <f t="shared" si="42"/>
        <v>1.2167999999999999</v>
      </c>
      <c r="BZ87" s="49">
        <v>54</v>
      </c>
      <c r="CA87" s="84">
        <f t="shared" si="43"/>
        <v>11.232000000000001</v>
      </c>
      <c r="CB87" s="49">
        <v>39.5</v>
      </c>
      <c r="CC87" s="84">
        <f t="shared" si="44"/>
        <v>8.2160000000000011</v>
      </c>
      <c r="CD87" s="84">
        <v>1.58</v>
      </c>
      <c r="CE87" s="82">
        <v>96.5</v>
      </c>
      <c r="CF87" s="82">
        <v>4731</v>
      </c>
      <c r="CG87" s="82">
        <v>97</v>
      </c>
      <c r="CH87" s="82">
        <v>3024</v>
      </c>
      <c r="CI87" s="82">
        <v>76.5</v>
      </c>
      <c r="CJ87" s="82">
        <v>87.4</v>
      </c>
      <c r="CK87" s="82">
        <v>2534</v>
      </c>
      <c r="CL87" s="45">
        <f t="shared" si="55"/>
        <v>0.10833333333333332</v>
      </c>
      <c r="CM87" s="7"/>
      <c r="CN87" s="7"/>
      <c r="CO87" s="618"/>
      <c r="CP87" s="13"/>
      <c r="CQ87" s="13"/>
      <c r="CR87" s="13"/>
      <c r="CS87" s="13"/>
      <c r="CT87" s="13"/>
      <c r="CU87" s="13"/>
      <c r="CV87" s="634"/>
      <c r="CW87" s="36"/>
      <c r="CX87" s="7"/>
      <c r="CY87" s="7"/>
      <c r="CZ87" s="7"/>
      <c r="DA87" s="7"/>
      <c r="DB87" s="111" t="s">
        <v>18</v>
      </c>
      <c r="DC87" s="201"/>
      <c r="DD87" s="122" t="s">
        <v>1431</v>
      </c>
      <c r="DE87" s="11"/>
      <c r="DF87" s="11"/>
      <c r="DG87" s="11"/>
      <c r="DH87" s="11"/>
      <c r="DI87" s="565" t="s">
        <v>294</v>
      </c>
      <c r="DJ87" t="s">
        <v>743</v>
      </c>
      <c r="DK87" s="9">
        <v>2</v>
      </c>
      <c r="DL87" s="7"/>
      <c r="DM87" s="7"/>
      <c r="DN87" s="7"/>
      <c r="DO87" s="7"/>
      <c r="DP87" s="7"/>
      <c r="DQ87" s="7"/>
      <c r="DR87" s="11" t="s">
        <v>38</v>
      </c>
      <c r="DS87" s="11" t="s">
        <v>38</v>
      </c>
      <c r="DT87" s="11">
        <v>507</v>
      </c>
      <c r="DU87" s="11">
        <v>35.299999999999997</v>
      </c>
      <c r="DV87" s="11">
        <v>64.7</v>
      </c>
      <c r="DW87" s="11" t="s">
        <v>38</v>
      </c>
      <c r="DX87" s="11" t="s">
        <v>38</v>
      </c>
      <c r="DY87" s="11" t="s">
        <v>38</v>
      </c>
      <c r="DZ87" s="11" t="s">
        <v>38</v>
      </c>
      <c r="EA87" s="11">
        <v>0</v>
      </c>
      <c r="EB87" s="7" t="s">
        <v>451</v>
      </c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557"/>
      <c r="EQ87" s="114"/>
      <c r="ER87" s="485">
        <v>12404</v>
      </c>
      <c r="ES87" s="954">
        <v>75</v>
      </c>
      <c r="ET87" s="954">
        <v>38617</v>
      </c>
      <c r="EU87" s="954">
        <v>8000</v>
      </c>
      <c r="EV87" s="954">
        <v>40560</v>
      </c>
      <c r="EW87" s="954">
        <v>3357</v>
      </c>
      <c r="EX87" s="715">
        <f>EW87/EU87*EV87/ES87</f>
        <v>226.93320000000003</v>
      </c>
      <c r="EY87" s="959">
        <f>L87*EX87</f>
        <v>3403.9980000000005</v>
      </c>
      <c r="EZ87" s="557"/>
      <c r="FA87" s="557"/>
      <c r="FB87" s="557"/>
      <c r="FC87" s="557"/>
      <c r="FD87" s="592"/>
      <c r="FE87" s="592"/>
      <c r="FF87" s="592"/>
      <c r="FG87" s="716"/>
      <c r="FH87" s="975"/>
      <c r="FI87" s="612"/>
      <c r="FJ87" s="616"/>
      <c r="FK87" s="553"/>
      <c r="FL87" s="114"/>
      <c r="FM87" s="7"/>
      <c r="FN87" s="145">
        <f>AC87/1000</f>
        <v>0.248</v>
      </c>
      <c r="FO87" s="114"/>
      <c r="FP87" s="43">
        <f>EW87*100/ET87</f>
        <v>8.6930626408058629</v>
      </c>
      <c r="FQ87" s="146">
        <f t="shared" si="49"/>
        <v>0.22693320000000003</v>
      </c>
      <c r="FR87" s="114"/>
      <c r="FS87" s="114"/>
      <c r="FT87" s="114"/>
      <c r="FU87" s="114"/>
      <c r="FV87" s="114"/>
      <c r="FW87" s="114"/>
      <c r="FX87" s="557"/>
      <c r="FY87" s="989"/>
      <c r="FZ87" s="550"/>
      <c r="GA87" s="550"/>
      <c r="GB87" s="550"/>
      <c r="GC87" s="554"/>
      <c r="GD87" s="554"/>
      <c r="GE87" s="554"/>
      <c r="GF87" s="554"/>
      <c r="GG87" s="554"/>
      <c r="GH87" s="554"/>
      <c r="GI87" s="554"/>
      <c r="GJ87" s="554"/>
      <c r="GK87" s="554"/>
      <c r="GL87" s="554"/>
      <c r="GM87" s="554"/>
      <c r="GN87" s="554"/>
      <c r="GO87" s="554"/>
      <c r="GP87" s="554"/>
      <c r="GQ87" s="554"/>
      <c r="GR87" s="554"/>
      <c r="GS87" s="554"/>
      <c r="GT87" s="554"/>
      <c r="GU87" s="554"/>
      <c r="GV87" s="554"/>
      <c r="GW87" s="554"/>
      <c r="GX87" s="554"/>
      <c r="GY87" s="554"/>
      <c r="GZ87" s="554"/>
      <c r="HA87" s="554"/>
      <c r="HB87" s="554"/>
      <c r="HC87" s="554"/>
      <c r="HD87" s="554"/>
      <c r="HE87" s="554"/>
      <c r="HF87" s="554"/>
      <c r="HG87" s="554"/>
      <c r="HH87" s="554"/>
      <c r="HI87" s="554"/>
      <c r="HJ87" s="554"/>
      <c r="HK87" s="554"/>
      <c r="HL87" s="554"/>
      <c r="HM87" s="554"/>
      <c r="HN87" s="554"/>
      <c r="HO87" s="554"/>
      <c r="HP87" s="554"/>
      <c r="HQ87" s="554"/>
      <c r="HR87" s="554"/>
      <c r="HS87" s="554"/>
      <c r="HT87" s="554"/>
      <c r="HU87" s="554"/>
      <c r="HV87" s="554"/>
      <c r="HW87" s="554"/>
    </row>
    <row r="88" spans="1:231" x14ac:dyDescent="0.3">
      <c r="A88" s="7">
        <v>71</v>
      </c>
      <c r="B88" s="7">
        <f>COUNTIFS($D$3:D88,D88,$F$3:F88,F88)</f>
        <v>1</v>
      </c>
      <c r="C88" s="14">
        <v>12442</v>
      </c>
      <c r="D88" s="328" t="s">
        <v>471</v>
      </c>
      <c r="E88" s="17" t="s">
        <v>472</v>
      </c>
      <c r="F88" s="17">
        <v>1161020080</v>
      </c>
      <c r="G88" s="11">
        <f t="shared" si="61"/>
        <v>9</v>
      </c>
      <c r="H88" s="17" t="s">
        <v>473</v>
      </c>
      <c r="I88" s="469" t="s">
        <v>432</v>
      </c>
      <c r="J88" s="849" t="s">
        <v>433</v>
      </c>
      <c r="K88" s="17" t="s">
        <v>36</v>
      </c>
      <c r="L88" s="11">
        <v>1</v>
      </c>
      <c r="M88" s="17" t="s">
        <v>474</v>
      </c>
      <c r="N88" s="17" t="s">
        <v>475</v>
      </c>
      <c r="O88" s="11"/>
      <c r="P88" s="11" t="s">
        <v>476</v>
      </c>
      <c r="Q88" s="381"/>
      <c r="R88" s="381"/>
      <c r="S88" s="17"/>
      <c r="T88" s="649"/>
      <c r="U88" s="649"/>
      <c r="V88" s="650" t="s">
        <v>499</v>
      </c>
      <c r="W88" s="651"/>
      <c r="X88" s="650"/>
      <c r="Y88" s="777"/>
      <c r="Z88" s="596"/>
      <c r="AA88" s="550" t="s">
        <v>443</v>
      </c>
      <c r="AB88" s="11"/>
      <c r="AC88" s="556">
        <v>6889</v>
      </c>
      <c r="AD88" s="556">
        <v>6900</v>
      </c>
      <c r="AE88" s="554"/>
      <c r="AF88" s="554"/>
      <c r="AG88" s="554" t="s">
        <v>444</v>
      </c>
      <c r="AH88" s="37">
        <v>450</v>
      </c>
      <c r="AK88" s="37"/>
      <c r="AL88" s="7"/>
      <c r="AN88" s="7"/>
      <c r="AO88" s="934">
        <v>88.9</v>
      </c>
      <c r="AP88" s="39">
        <v>5.94</v>
      </c>
      <c r="AQ88" s="40">
        <v>4.4400000000000004</v>
      </c>
      <c r="AR88" s="41">
        <f t="shared" si="50"/>
        <v>99.28</v>
      </c>
      <c r="AS88" s="42">
        <f t="shared" si="51"/>
        <v>14.966329966329967</v>
      </c>
      <c r="AT88" s="43">
        <f t="shared" si="52"/>
        <v>66.450505050505058</v>
      </c>
      <c r="AU88" s="44">
        <f t="shared" si="53"/>
        <v>8.5645472061657024</v>
      </c>
      <c r="AV88" s="45">
        <v>83.112610000000004</v>
      </c>
      <c r="AW88" s="45">
        <f t="shared" si="54"/>
        <v>93.49</v>
      </c>
      <c r="AX88" s="46">
        <v>1.34239</v>
      </c>
      <c r="AY88" s="45">
        <v>1.51</v>
      </c>
      <c r="AZ88" s="7" t="s">
        <v>121</v>
      </c>
      <c r="BA88" s="235">
        <v>19.7</v>
      </c>
      <c r="BB88" s="48" t="s">
        <v>121</v>
      </c>
      <c r="BC88" s="80">
        <v>7.4999999999999997E-2</v>
      </c>
      <c r="BD88" s="80"/>
      <c r="BE88" s="45"/>
      <c r="BF88" s="45"/>
      <c r="BG88" s="45"/>
      <c r="BH88" s="45"/>
      <c r="BI88" s="194">
        <v>0.91</v>
      </c>
      <c r="BJ88" s="45">
        <v>53</v>
      </c>
      <c r="BK88" s="7">
        <v>47</v>
      </c>
      <c r="BL88" s="195">
        <f t="shared" si="57"/>
        <v>1.1276595744680851</v>
      </c>
      <c r="BM88" s="79">
        <v>0.37</v>
      </c>
      <c r="BN88" s="80">
        <f t="shared" si="40"/>
        <v>0.41619797525309332</v>
      </c>
      <c r="BO88" s="7" t="s">
        <v>121</v>
      </c>
      <c r="BP88" s="7">
        <v>53.7</v>
      </c>
      <c r="BQ88" s="48">
        <v>35.700000000000003</v>
      </c>
      <c r="BR88" s="81"/>
      <c r="BS88" s="80">
        <f t="shared" si="59"/>
        <v>52.400000000000006</v>
      </c>
      <c r="BT88" s="49">
        <v>49.5</v>
      </c>
      <c r="BU88" s="49">
        <v>12313</v>
      </c>
      <c r="BV88" s="80">
        <f t="shared" si="41"/>
        <v>50.5</v>
      </c>
      <c r="BW88" s="561">
        <f t="shared" si="58"/>
        <v>5.8924800000000008</v>
      </c>
      <c r="BX88" s="49">
        <v>10.3</v>
      </c>
      <c r="BY88" s="84">
        <f t="shared" si="42"/>
        <v>0.61182000000000014</v>
      </c>
      <c r="BZ88" s="49">
        <v>42.1</v>
      </c>
      <c r="CA88" s="84">
        <f t="shared" si="43"/>
        <v>2.50074</v>
      </c>
      <c r="CB88" s="49">
        <v>46.8</v>
      </c>
      <c r="CC88" s="84">
        <f t="shared" si="44"/>
        <v>2.7799200000000002</v>
      </c>
      <c r="CD88" s="84">
        <v>8.8999999999999996E-2</v>
      </c>
      <c r="CE88" s="82">
        <v>99.4</v>
      </c>
      <c r="CF88" s="82">
        <v>4804</v>
      </c>
      <c r="CG88" s="82">
        <v>97</v>
      </c>
      <c r="CH88" s="82">
        <v>3468</v>
      </c>
      <c r="CI88" s="82">
        <v>82.6</v>
      </c>
      <c r="CJ88" s="82">
        <v>90.2</v>
      </c>
      <c r="CK88" s="82">
        <v>2693</v>
      </c>
      <c r="CL88" s="45">
        <f t="shared" si="55"/>
        <v>0.24465558194774348</v>
      </c>
      <c r="CM88" s="7"/>
      <c r="CN88" s="7"/>
      <c r="CO88" s="618"/>
      <c r="CP88" s="13"/>
      <c r="CQ88" s="13"/>
      <c r="CR88" s="13"/>
      <c r="CS88" s="13"/>
      <c r="CT88" s="13"/>
      <c r="CU88" s="13"/>
      <c r="CV88" s="634"/>
      <c r="CW88" s="36"/>
      <c r="CX88" s="7"/>
      <c r="CY88" s="7"/>
      <c r="CZ88" s="7"/>
      <c r="DA88" s="7"/>
      <c r="DB88" s="111" t="s">
        <v>18</v>
      </c>
      <c r="DC88" s="201"/>
      <c r="DD88" s="122" t="s">
        <v>508</v>
      </c>
      <c r="DE88" s="11"/>
      <c r="DF88" s="11"/>
      <c r="DG88" s="11"/>
      <c r="DH88" s="11"/>
      <c r="DI88" s="565" t="s">
        <v>294</v>
      </c>
      <c r="DJ88" t="s">
        <v>444</v>
      </c>
      <c r="DK88" s="9">
        <v>2</v>
      </c>
      <c r="DL88" s="7"/>
      <c r="DM88" s="7"/>
      <c r="DN88" s="7"/>
      <c r="DO88" s="7"/>
      <c r="DP88" s="7"/>
      <c r="DQ88" s="7"/>
      <c r="DR88" s="11" t="s">
        <v>38</v>
      </c>
      <c r="DS88" s="11" t="s">
        <v>38</v>
      </c>
      <c r="DT88" s="11" t="s">
        <v>38</v>
      </c>
      <c r="DU88" s="11" t="s">
        <v>38</v>
      </c>
      <c r="DV88" s="11" t="s">
        <v>38</v>
      </c>
      <c r="DW88" s="11" t="s">
        <v>38</v>
      </c>
      <c r="DX88" s="11" t="s">
        <v>38</v>
      </c>
      <c r="DY88" s="11" t="s">
        <v>38</v>
      </c>
      <c r="DZ88" s="11" t="s">
        <v>38</v>
      </c>
      <c r="EA88" s="11">
        <v>0</v>
      </c>
      <c r="EB88" s="7" t="s">
        <v>451</v>
      </c>
      <c r="EC88" s="114"/>
      <c r="ED88" s="114"/>
      <c r="EE88" s="114"/>
      <c r="EF88" s="114"/>
      <c r="EG88" s="7">
        <v>1</v>
      </c>
      <c r="EH88" s="114"/>
      <c r="EI88" s="114"/>
      <c r="EJ88" s="114"/>
      <c r="EK88" s="114"/>
      <c r="EL88" s="114"/>
      <c r="EM88" s="114"/>
      <c r="EN88" s="114"/>
      <c r="EO88" s="114"/>
      <c r="EP88" s="557"/>
      <c r="EQ88" s="114"/>
      <c r="ER88" s="485">
        <v>12442</v>
      </c>
      <c r="ES88" s="954">
        <v>75</v>
      </c>
      <c r="ET88" s="954">
        <v>260592</v>
      </c>
      <c r="EU88" s="954">
        <v>4000</v>
      </c>
      <c r="EV88" s="954">
        <v>40560</v>
      </c>
      <c r="EW88" s="954">
        <v>50920</v>
      </c>
      <c r="EX88" s="715">
        <f>EW88/EU88*EV88/ES88</f>
        <v>6884.384</v>
      </c>
      <c r="EY88" s="959">
        <f>L88*EX88</f>
        <v>6884.384</v>
      </c>
      <c r="EZ88" s="557"/>
      <c r="FA88" s="557"/>
      <c r="FB88" s="557"/>
      <c r="FC88" s="557"/>
      <c r="FD88" s="592"/>
      <c r="FE88" s="592"/>
      <c r="FF88" s="592"/>
      <c r="FG88" s="716"/>
      <c r="FH88" s="975"/>
      <c r="FI88" s="612"/>
      <c r="FJ88" s="616"/>
      <c r="FK88" s="553"/>
      <c r="FL88" s="114"/>
      <c r="FM88" s="7"/>
      <c r="FN88" s="145">
        <f>AC88/1000</f>
        <v>6.8890000000000002</v>
      </c>
      <c r="FO88" s="114"/>
      <c r="FP88" s="43">
        <f>EW88*100/ET88</f>
        <v>19.540124025296247</v>
      </c>
      <c r="FQ88" s="146">
        <f t="shared" si="49"/>
        <v>6.8843839999999998</v>
      </c>
      <c r="FR88" s="114"/>
      <c r="FS88" s="114"/>
      <c r="FT88" s="114"/>
      <c r="FU88" s="114"/>
      <c r="FV88" s="114"/>
      <c r="FW88" s="114"/>
      <c r="FX88" s="557"/>
      <c r="FY88" s="989"/>
      <c r="FZ88" s="550"/>
      <c r="GA88" s="550"/>
      <c r="GB88" s="550"/>
      <c r="GC88" s="554"/>
      <c r="GD88" s="554"/>
      <c r="GE88" s="554"/>
      <c r="GF88" s="554"/>
      <c r="GG88" s="554"/>
      <c r="GH88" s="554"/>
      <c r="GI88" s="554"/>
      <c r="GJ88" s="554"/>
      <c r="GK88" s="554"/>
      <c r="GL88" s="554"/>
      <c r="GM88" s="554"/>
      <c r="GN88" s="554"/>
      <c r="GO88" s="554"/>
      <c r="GP88" s="554"/>
      <c r="GQ88" s="554"/>
      <c r="GR88" s="554"/>
      <c r="GS88" s="554"/>
      <c r="GT88" s="554"/>
      <c r="GU88" s="554"/>
      <c r="GV88" s="554"/>
      <c r="GW88" s="554"/>
      <c r="GX88" s="554"/>
      <c r="GY88" s="554"/>
      <c r="GZ88" s="554"/>
      <c r="HA88" s="554"/>
      <c r="HB88" s="554"/>
      <c r="HC88" s="554"/>
      <c r="HD88" s="554"/>
      <c r="HE88" s="554"/>
      <c r="HF88" s="554"/>
      <c r="HG88" s="554"/>
      <c r="HH88" s="554"/>
      <c r="HI88" s="554"/>
      <c r="HJ88" s="554"/>
      <c r="HK88" s="554"/>
      <c r="HL88" s="554"/>
      <c r="HM88" s="554"/>
      <c r="HN88" s="554"/>
      <c r="HO88" s="554"/>
      <c r="HP88" s="554"/>
      <c r="HQ88" s="554"/>
      <c r="HR88" s="554"/>
      <c r="HS88" s="554"/>
      <c r="HT88" s="554"/>
      <c r="HU88" s="554"/>
      <c r="HV88" s="554"/>
      <c r="HW88" s="554"/>
    </row>
    <row r="89" spans="1:231" x14ac:dyDescent="0.3">
      <c r="A89" s="7">
        <v>81</v>
      </c>
      <c r="B89" s="7">
        <f>COUNTIFS($D$3:D89,D89,$F$3:F89,F89)</f>
        <v>1</v>
      </c>
      <c r="C89" s="14">
        <v>12475</v>
      </c>
      <c r="D89" s="328" t="s">
        <v>1432</v>
      </c>
      <c r="E89" s="17" t="s">
        <v>816</v>
      </c>
      <c r="F89" s="17">
        <v>5809171929</v>
      </c>
      <c r="G89" s="11">
        <f t="shared" si="61"/>
        <v>62</v>
      </c>
      <c r="H89" s="17" t="s">
        <v>1433</v>
      </c>
      <c r="I89" s="469" t="s">
        <v>1434</v>
      </c>
      <c r="J89" s="380" t="s">
        <v>35</v>
      </c>
      <c r="K89" s="17" t="s">
        <v>36</v>
      </c>
      <c r="L89" s="11">
        <v>33</v>
      </c>
      <c r="M89" s="17" t="s">
        <v>37</v>
      </c>
      <c r="N89" s="17" t="s">
        <v>38</v>
      </c>
      <c r="O89" s="11"/>
      <c r="P89" s="11" t="s">
        <v>759</v>
      </c>
      <c r="Q89" s="381"/>
      <c r="R89" s="381"/>
      <c r="S89" s="17"/>
      <c r="T89" s="649"/>
      <c r="U89" s="649"/>
      <c r="V89" s="650" t="s">
        <v>499</v>
      </c>
      <c r="W89" s="651"/>
      <c r="X89" s="650"/>
      <c r="Y89" s="777"/>
      <c r="Z89" s="596"/>
      <c r="AA89" s="550" t="s">
        <v>443</v>
      </c>
      <c r="AB89" s="11"/>
      <c r="AC89" s="556">
        <v>280</v>
      </c>
      <c r="AD89" s="556">
        <v>9200</v>
      </c>
      <c r="AE89" s="554"/>
      <c r="AF89" s="554"/>
      <c r="AG89" s="554" t="s">
        <v>444</v>
      </c>
      <c r="AH89" s="37">
        <v>650</v>
      </c>
      <c r="AK89" s="37"/>
      <c r="AL89" s="7"/>
      <c r="AN89" s="7"/>
      <c r="AO89" s="411">
        <v>65.8</v>
      </c>
      <c r="AP89" s="39">
        <v>29.9</v>
      </c>
      <c r="AQ89" s="40">
        <v>2.2799999999999998</v>
      </c>
      <c r="AR89" s="41">
        <f t="shared" si="50"/>
        <v>97.97999999999999</v>
      </c>
      <c r="AS89" s="42">
        <f t="shared" si="51"/>
        <v>2.2006688963210701</v>
      </c>
      <c r="AT89" s="43">
        <f t="shared" si="52"/>
        <v>5.0175250836120391</v>
      </c>
      <c r="AU89" s="44">
        <f t="shared" si="53"/>
        <v>2.0447482908638905</v>
      </c>
      <c r="AV89" s="45">
        <v>58.98312</v>
      </c>
      <c r="AW89" s="45">
        <f t="shared" si="54"/>
        <v>89.64</v>
      </c>
      <c r="AX89" s="46">
        <v>3.5268799999999998</v>
      </c>
      <c r="AY89" s="45">
        <v>5.36</v>
      </c>
      <c r="AZ89" s="7" t="s">
        <v>121</v>
      </c>
      <c r="BA89" s="235">
        <v>30.6</v>
      </c>
      <c r="BB89" s="48" t="s">
        <v>121</v>
      </c>
      <c r="BC89" s="80">
        <v>2.9000000000000001E-2</v>
      </c>
      <c r="BD89" s="80"/>
      <c r="BE89" s="45"/>
      <c r="BF89" s="45"/>
      <c r="BG89" s="45"/>
      <c r="BH89" s="45"/>
      <c r="BI89" s="194">
        <v>0</v>
      </c>
      <c r="BJ89" s="45">
        <v>38.5</v>
      </c>
      <c r="BK89" s="7">
        <v>61.5</v>
      </c>
      <c r="BL89" s="195">
        <f t="shared" si="57"/>
        <v>0.62601626016260159</v>
      </c>
      <c r="BM89" s="79">
        <v>0.44</v>
      </c>
      <c r="BN89" s="80">
        <f t="shared" si="40"/>
        <v>0.66869300911854102</v>
      </c>
      <c r="BO89" s="7" t="s">
        <v>121</v>
      </c>
      <c r="BP89" s="7">
        <v>29.9</v>
      </c>
      <c r="BQ89" s="48">
        <v>34.6</v>
      </c>
      <c r="BR89" s="81"/>
      <c r="BS89" s="80">
        <f t="shared" si="59"/>
        <v>62.400000000000006</v>
      </c>
      <c r="BT89" s="49">
        <v>94.2</v>
      </c>
      <c r="BU89" s="49">
        <v>8038</v>
      </c>
      <c r="BV89" s="80">
        <f t="shared" si="41"/>
        <v>5.7999999999999972</v>
      </c>
      <c r="BW89" s="346">
        <f t="shared" si="58"/>
        <v>29.152499999999996</v>
      </c>
      <c r="BX89" s="49">
        <v>24.3</v>
      </c>
      <c r="BY89" s="84">
        <f t="shared" si="42"/>
        <v>7.2656999999999989</v>
      </c>
      <c r="BZ89" s="49">
        <v>38.1</v>
      </c>
      <c r="CA89" s="84">
        <f t="shared" si="43"/>
        <v>11.3919</v>
      </c>
      <c r="CB89" s="49">
        <v>35.1</v>
      </c>
      <c r="CC89" s="84">
        <f t="shared" si="44"/>
        <v>10.494899999999999</v>
      </c>
      <c r="CD89" s="84">
        <v>0.43</v>
      </c>
      <c r="CE89" s="82">
        <v>99.4</v>
      </c>
      <c r="CF89" s="82">
        <v>6319</v>
      </c>
      <c r="CG89" s="82">
        <v>97</v>
      </c>
      <c r="CH89" s="82">
        <v>4398</v>
      </c>
      <c r="CI89" s="82">
        <v>82.1</v>
      </c>
      <c r="CJ89" s="82">
        <v>92.3</v>
      </c>
      <c r="CK89" s="82">
        <v>3977</v>
      </c>
      <c r="CL89" s="45">
        <f t="shared" si="55"/>
        <v>0.63779527559055116</v>
      </c>
      <c r="CM89" s="7"/>
      <c r="CN89" s="7"/>
      <c r="CO89" s="618"/>
      <c r="CP89" s="13"/>
      <c r="CQ89" s="13"/>
      <c r="CR89" s="13"/>
      <c r="CS89" s="13"/>
      <c r="CT89" s="13"/>
      <c r="CU89" s="13"/>
      <c r="CV89" s="634"/>
      <c r="CW89" s="36"/>
      <c r="CX89" s="7"/>
      <c r="CY89" s="7"/>
      <c r="CZ89" s="7"/>
      <c r="DA89" s="7"/>
      <c r="DB89" s="111" t="s">
        <v>295</v>
      </c>
      <c r="DC89" s="201"/>
      <c r="DD89" s="122" t="s">
        <v>1435</v>
      </c>
      <c r="DE89" s="11"/>
      <c r="DF89" s="11"/>
      <c r="DG89" s="11"/>
      <c r="DH89" s="11"/>
      <c r="DI89" s="10" t="s">
        <v>297</v>
      </c>
      <c r="DJ89" t="s">
        <v>444</v>
      </c>
      <c r="DK89" s="9">
        <v>2</v>
      </c>
      <c r="DL89" s="7"/>
      <c r="DM89" s="7"/>
      <c r="DN89" s="7"/>
      <c r="DO89" s="7"/>
      <c r="DP89" s="7"/>
      <c r="DQ89" s="7"/>
      <c r="DR89" s="11" t="s">
        <v>38</v>
      </c>
      <c r="DS89" s="11" t="s">
        <v>38</v>
      </c>
      <c r="DT89" s="11">
        <v>347</v>
      </c>
      <c r="DU89" s="11">
        <v>19.899999999999999</v>
      </c>
      <c r="DV89" s="11">
        <v>80.099999999999994</v>
      </c>
      <c r="DW89" s="11" t="s">
        <v>38</v>
      </c>
      <c r="DX89" s="11" t="s">
        <v>38</v>
      </c>
      <c r="DY89" s="11" t="s">
        <v>38</v>
      </c>
      <c r="DZ89" s="11" t="s">
        <v>38</v>
      </c>
      <c r="EA89" s="11">
        <v>0</v>
      </c>
      <c r="EB89" s="7" t="s">
        <v>451</v>
      </c>
      <c r="EC89" s="114"/>
      <c r="ED89" s="114"/>
      <c r="EE89" s="114"/>
      <c r="EF89" s="114"/>
      <c r="EG89" s="7">
        <v>3</v>
      </c>
      <c r="EH89" s="114"/>
      <c r="EI89" s="114"/>
      <c r="EJ89" s="114"/>
      <c r="EK89" s="114"/>
      <c r="EL89" s="114"/>
      <c r="EM89" s="114"/>
      <c r="EN89" s="114"/>
      <c r="EO89" s="114"/>
      <c r="EP89" s="114"/>
      <c r="EQ89" s="114"/>
      <c r="ER89" s="485">
        <v>12475</v>
      </c>
      <c r="ES89" s="954">
        <v>75</v>
      </c>
      <c r="ET89" s="954">
        <v>24019</v>
      </c>
      <c r="EU89" s="954">
        <v>4000</v>
      </c>
      <c r="EV89" s="954">
        <v>40560</v>
      </c>
      <c r="EW89" s="954">
        <v>2017</v>
      </c>
      <c r="EX89" s="715">
        <f>EW89/EU89*EV89/ES89</f>
        <v>272.69839999999999</v>
      </c>
      <c r="EY89" s="959">
        <f>L89*EX89</f>
        <v>8999.0471999999991</v>
      </c>
      <c r="EZ89" s="557"/>
      <c r="FA89" s="557"/>
      <c r="FB89" s="557"/>
      <c r="FC89" s="557"/>
      <c r="FD89" s="592"/>
      <c r="FE89" s="592"/>
      <c r="FF89" s="592"/>
      <c r="FG89" s="716"/>
      <c r="FH89" s="975"/>
      <c r="FI89" s="612"/>
      <c r="FJ89" s="616"/>
      <c r="FK89" s="553"/>
      <c r="FL89" s="114"/>
      <c r="FM89" s="7"/>
      <c r="FN89" s="145">
        <f>AC89/1000</f>
        <v>0.28000000000000003</v>
      </c>
      <c r="FO89" s="114"/>
      <c r="FP89" s="43">
        <f>EW89*100/ET89</f>
        <v>8.3975186310837255</v>
      </c>
      <c r="FQ89" s="146">
        <f t="shared" si="49"/>
        <v>0.27269840000000001</v>
      </c>
      <c r="FR89" s="114"/>
      <c r="FS89" s="114"/>
      <c r="FT89" s="114"/>
      <c r="FU89" s="114"/>
      <c r="FV89" s="114"/>
      <c r="FW89" s="114"/>
      <c r="FX89" s="557"/>
      <c r="FY89" s="989"/>
      <c r="FZ89" s="550"/>
      <c r="GA89" s="550"/>
      <c r="GB89" s="550"/>
      <c r="GC89" s="554"/>
      <c r="GD89" s="554"/>
      <c r="GE89" s="554"/>
      <c r="GF89" s="554"/>
      <c r="GG89" s="554"/>
      <c r="GH89" s="554"/>
      <c r="GI89" s="554"/>
      <c r="GJ89" s="554"/>
      <c r="GK89" s="554"/>
      <c r="GL89" s="554"/>
      <c r="GM89" s="554"/>
      <c r="GN89" s="554"/>
      <c r="GO89" s="554"/>
      <c r="GP89" s="554"/>
      <c r="GQ89" s="554"/>
      <c r="GR89" s="554"/>
      <c r="GS89" s="554"/>
      <c r="GT89" s="554"/>
      <c r="GU89" s="554"/>
      <c r="GV89" s="554"/>
      <c r="GW89" s="554"/>
      <c r="GX89" s="554"/>
      <c r="GY89" s="554"/>
      <c r="GZ89" s="554"/>
      <c r="HA89" s="554"/>
      <c r="HB89" s="554"/>
      <c r="HC89" s="554"/>
      <c r="HD89" s="554"/>
      <c r="HE89" s="554"/>
      <c r="HF89" s="554"/>
      <c r="HG89" s="554"/>
      <c r="HH89" s="554"/>
      <c r="HI89" s="554"/>
      <c r="HJ89" s="554"/>
      <c r="HK89" s="554"/>
      <c r="HL89" s="554"/>
      <c r="HM89" s="554"/>
      <c r="HN89" s="554"/>
      <c r="HO89" s="554"/>
      <c r="HP89" s="554"/>
      <c r="HQ89" s="554"/>
      <c r="HR89" s="554"/>
      <c r="HS89" s="554"/>
      <c r="HT89" s="554"/>
      <c r="HU89" s="554"/>
      <c r="HV89" s="554"/>
      <c r="HW89" s="554"/>
    </row>
    <row r="90" spans="1:231" x14ac:dyDescent="0.3">
      <c r="A90" s="7">
        <v>98</v>
      </c>
      <c r="B90" s="7">
        <f>COUNTIFS($D$3:D90,D90,$F$3:F90,F90)</f>
        <v>1</v>
      </c>
      <c r="C90" s="14">
        <v>12525</v>
      </c>
      <c r="D90" s="328" t="s">
        <v>1552</v>
      </c>
      <c r="E90" s="17" t="s">
        <v>548</v>
      </c>
      <c r="F90" s="17">
        <v>9703105313</v>
      </c>
      <c r="G90" s="11">
        <f t="shared" si="61"/>
        <v>23</v>
      </c>
      <c r="H90" s="17" t="s">
        <v>1553</v>
      </c>
      <c r="I90" s="469" t="s">
        <v>1554</v>
      </c>
      <c r="J90" s="380" t="s">
        <v>35</v>
      </c>
      <c r="K90" s="17" t="s">
        <v>36</v>
      </c>
      <c r="L90" s="11">
        <v>60</v>
      </c>
      <c r="M90" s="17" t="s">
        <v>474</v>
      </c>
      <c r="N90" s="17" t="s">
        <v>38</v>
      </c>
      <c r="O90" s="11"/>
      <c r="P90" s="11" t="s">
        <v>1166</v>
      </c>
      <c r="Q90" s="381"/>
      <c r="R90" s="381"/>
      <c r="S90" s="17"/>
      <c r="T90" s="649" t="s">
        <v>770</v>
      </c>
      <c r="U90" s="649"/>
      <c r="V90" s="650" t="s">
        <v>499</v>
      </c>
      <c r="W90" s="651"/>
      <c r="X90" s="650"/>
      <c r="Y90" s="777"/>
      <c r="Z90" s="596" t="s">
        <v>1430</v>
      </c>
      <c r="AA90" s="550" t="s">
        <v>698</v>
      </c>
      <c r="AB90" s="11"/>
      <c r="AC90" s="556">
        <v>96</v>
      </c>
      <c r="AD90" s="556">
        <v>5800</v>
      </c>
      <c r="AE90" s="554"/>
      <c r="AF90" s="554"/>
      <c r="AG90" s="554" t="s">
        <v>444</v>
      </c>
      <c r="AH90" s="556">
        <v>450</v>
      </c>
      <c r="AK90" s="37"/>
      <c r="AL90" s="7"/>
      <c r="AN90" s="7"/>
      <c r="AO90" s="411">
        <v>60.1</v>
      </c>
      <c r="AP90" s="39">
        <v>36.799999999999997</v>
      </c>
      <c r="AQ90" s="40">
        <v>2.23</v>
      </c>
      <c r="AR90" s="41">
        <f t="shared" si="50"/>
        <v>99.13000000000001</v>
      </c>
      <c r="AS90" s="42">
        <f t="shared" si="51"/>
        <v>1.6331521739130437</v>
      </c>
      <c r="AT90" s="43">
        <f t="shared" si="52"/>
        <v>3.6419293478260872</v>
      </c>
      <c r="AU90" s="44">
        <f t="shared" si="53"/>
        <v>1.5398411478349989</v>
      </c>
      <c r="AV90" s="45">
        <v>52.743760000000002</v>
      </c>
      <c r="AW90" s="45">
        <f t="shared" si="54"/>
        <v>87.76</v>
      </c>
      <c r="AX90" s="46">
        <v>4.3512400000000007</v>
      </c>
      <c r="AY90" s="45">
        <v>7.24</v>
      </c>
      <c r="AZ90" s="7" t="s">
        <v>121</v>
      </c>
      <c r="BA90" s="235">
        <v>18.899999999999999</v>
      </c>
      <c r="BB90" s="48" t="s">
        <v>121</v>
      </c>
      <c r="BC90" s="80">
        <v>9.8000000000000004E-2</v>
      </c>
      <c r="BD90" s="80"/>
      <c r="BE90" s="45"/>
      <c r="BF90" s="45"/>
      <c r="BG90" s="45"/>
      <c r="BH90" s="45"/>
      <c r="BI90" s="194">
        <v>0.98</v>
      </c>
      <c r="BJ90" s="45">
        <v>28.1</v>
      </c>
      <c r="BK90" s="7">
        <v>71.900000000000006</v>
      </c>
      <c r="BL90" s="78">
        <f t="shared" si="57"/>
        <v>0.39082058414464532</v>
      </c>
      <c r="BM90" s="79">
        <v>0.56000000000000005</v>
      </c>
      <c r="BN90" s="80">
        <f t="shared" si="40"/>
        <v>0.93178036605657244</v>
      </c>
      <c r="BO90" s="7" t="s">
        <v>121</v>
      </c>
      <c r="BP90" s="7">
        <v>30</v>
      </c>
      <c r="BQ90" s="48">
        <v>39.9</v>
      </c>
      <c r="BR90" s="81"/>
      <c r="BS90" s="80">
        <f t="shared" si="59"/>
        <v>23.43</v>
      </c>
      <c r="BT90" s="49">
        <v>80.3</v>
      </c>
      <c r="BU90" s="49">
        <v>6224</v>
      </c>
      <c r="BV90" s="80">
        <f t="shared" si="41"/>
        <v>19.700000000000003</v>
      </c>
      <c r="BW90" s="561">
        <f t="shared" si="58"/>
        <v>36.66384</v>
      </c>
      <c r="BX90" s="49">
        <v>7.83</v>
      </c>
      <c r="BY90" s="84">
        <f t="shared" si="42"/>
        <v>2.88144</v>
      </c>
      <c r="BZ90" s="49">
        <v>15.6</v>
      </c>
      <c r="CA90" s="84">
        <f t="shared" si="43"/>
        <v>5.7407999999999992</v>
      </c>
      <c r="CB90" s="49">
        <v>76.2</v>
      </c>
      <c r="CC90" s="84">
        <f t="shared" si="44"/>
        <v>28.041599999999999</v>
      </c>
      <c r="CD90" s="84">
        <v>1.32</v>
      </c>
      <c r="CE90" s="82">
        <v>98.4</v>
      </c>
      <c r="CF90" s="82">
        <v>4575</v>
      </c>
      <c r="CG90" s="82">
        <v>96.2</v>
      </c>
      <c r="CH90" s="82">
        <v>3708</v>
      </c>
      <c r="CI90" s="82">
        <v>57.4</v>
      </c>
      <c r="CJ90" s="82">
        <v>66.7</v>
      </c>
      <c r="CK90" s="82">
        <v>2278</v>
      </c>
      <c r="CL90" s="45">
        <f t="shared" si="55"/>
        <v>0.50192307692307692</v>
      </c>
      <c r="CM90" s="7"/>
      <c r="CN90" s="7"/>
      <c r="CO90" s="618"/>
      <c r="CP90" s="13"/>
      <c r="CQ90" s="13"/>
      <c r="CR90" s="13"/>
      <c r="CS90" s="13"/>
      <c r="CT90" s="13"/>
      <c r="CU90" s="13"/>
      <c r="CV90" s="634"/>
      <c r="CW90" s="36"/>
      <c r="CX90" s="7"/>
      <c r="CY90" s="7"/>
      <c r="CZ90" s="7"/>
      <c r="DA90" s="7"/>
      <c r="DB90" s="111" t="s">
        <v>295</v>
      </c>
      <c r="DC90" s="201"/>
      <c r="DD90" s="122" t="s">
        <v>1555</v>
      </c>
      <c r="DE90" s="11"/>
      <c r="DF90" s="11"/>
      <c r="DG90" s="11"/>
      <c r="DH90" s="11"/>
      <c r="DI90" s="565" t="s">
        <v>297</v>
      </c>
      <c r="DJ90" t="s">
        <v>444</v>
      </c>
      <c r="DK90" s="9">
        <v>2</v>
      </c>
      <c r="DL90" s="7"/>
      <c r="DM90" s="7"/>
      <c r="DN90" s="7"/>
      <c r="DO90" s="7"/>
      <c r="DP90" s="7"/>
      <c r="DQ90" s="7"/>
      <c r="DR90" s="11" t="s">
        <v>38</v>
      </c>
      <c r="DS90" s="11" t="s">
        <v>38</v>
      </c>
      <c r="DT90" s="11">
        <v>209</v>
      </c>
      <c r="DU90" s="11">
        <v>2.4</v>
      </c>
      <c r="DV90" s="11">
        <v>97.6</v>
      </c>
      <c r="DW90" s="11" t="s">
        <v>38</v>
      </c>
      <c r="DX90" s="11" t="s">
        <v>38</v>
      </c>
      <c r="DY90" s="11" t="s">
        <v>38</v>
      </c>
      <c r="DZ90" s="11" t="s">
        <v>38</v>
      </c>
      <c r="EA90" s="11">
        <v>0</v>
      </c>
      <c r="EB90" s="7" t="s">
        <v>451</v>
      </c>
      <c r="EC90" s="114"/>
      <c r="ED90" s="114"/>
      <c r="EE90" s="114"/>
      <c r="EF90" s="114"/>
      <c r="EG90" s="212">
        <v>3</v>
      </c>
      <c r="EH90" s="114"/>
      <c r="EI90" s="114"/>
      <c r="EJ90" s="114"/>
      <c r="EK90" s="114"/>
      <c r="EL90" s="114"/>
      <c r="EM90" s="114"/>
      <c r="EN90" s="114"/>
      <c r="EO90" s="114"/>
      <c r="EP90" s="114"/>
      <c r="EQ90" s="114"/>
      <c r="ER90" s="485">
        <v>12525</v>
      </c>
      <c r="ES90" s="954">
        <v>75</v>
      </c>
      <c r="ET90" s="954">
        <v>135968</v>
      </c>
      <c r="EU90" s="954">
        <v>16000</v>
      </c>
      <c r="EV90" s="954">
        <v>40560</v>
      </c>
      <c r="EW90" s="954">
        <v>2774</v>
      </c>
      <c r="EX90" s="715">
        <f>EW90/EU90*EV90/ES90</f>
        <v>93.761200000000002</v>
      </c>
      <c r="EY90" s="959">
        <f>L90*EX90</f>
        <v>5625.6720000000005</v>
      </c>
      <c r="EZ90" s="557"/>
      <c r="FA90" s="557"/>
      <c r="FB90" s="557"/>
      <c r="FC90" s="557"/>
      <c r="FD90" s="592"/>
      <c r="FE90" s="592"/>
      <c r="FF90" s="592"/>
      <c r="FG90" s="716"/>
      <c r="FH90" s="975"/>
      <c r="FI90" s="612"/>
      <c r="FJ90" s="616"/>
      <c r="FK90" s="553"/>
      <c r="FL90" s="557"/>
      <c r="FM90" s="7"/>
      <c r="FN90" s="145">
        <f>AC90/1000</f>
        <v>9.6000000000000002E-2</v>
      </c>
      <c r="FO90" s="114"/>
      <c r="FP90" s="43">
        <f>EW90*100/ET90</f>
        <v>2.0401859261002588</v>
      </c>
      <c r="FQ90" s="146">
        <f t="shared" si="49"/>
        <v>9.3761200000000003E-2</v>
      </c>
      <c r="FR90" s="114"/>
      <c r="FS90" s="114"/>
      <c r="FT90" s="114"/>
      <c r="FU90" s="114"/>
      <c r="FV90" s="114"/>
      <c r="FW90" s="114"/>
      <c r="FX90" s="557"/>
      <c r="FY90" s="989"/>
      <c r="FZ90" s="550"/>
      <c r="GA90" s="11"/>
      <c r="GB90" s="550"/>
      <c r="GC90" s="554"/>
      <c r="GD90" s="554"/>
      <c r="GE90" s="554"/>
      <c r="GF90" s="554"/>
      <c r="GG90" s="554"/>
      <c r="GH90" s="554"/>
      <c r="GI90" s="554"/>
      <c r="GJ90" s="554"/>
      <c r="GK90" s="554"/>
      <c r="GL90" s="554"/>
      <c r="GM90" s="554"/>
      <c r="GN90" s="554"/>
      <c r="GO90" s="554"/>
      <c r="GP90" s="554"/>
      <c r="GQ90" s="554"/>
      <c r="GR90" s="554"/>
      <c r="GS90" s="554"/>
      <c r="GT90" s="554"/>
      <c r="GU90" s="554"/>
      <c r="GV90" s="554"/>
      <c r="GW90" s="554"/>
      <c r="GX90" s="554"/>
      <c r="GY90" s="554"/>
      <c r="GZ90" s="554"/>
      <c r="HA90" s="554"/>
      <c r="HB90" s="554"/>
      <c r="HC90" s="554"/>
      <c r="HD90" s="554"/>
      <c r="HE90" s="554"/>
      <c r="HF90" s="554"/>
      <c r="HG90" s="554"/>
      <c r="HH90" s="554"/>
      <c r="HI90" s="554"/>
      <c r="HJ90" s="554"/>
      <c r="HK90" s="554"/>
      <c r="HL90" s="554"/>
      <c r="HM90" s="554"/>
      <c r="HN90" s="554"/>
      <c r="HO90" s="554"/>
      <c r="HP90" s="554"/>
      <c r="HQ90" s="554"/>
      <c r="HR90" s="554"/>
      <c r="HS90" s="554"/>
      <c r="HT90" s="554"/>
      <c r="HU90" s="554"/>
      <c r="HV90" s="554"/>
      <c r="HW90" s="554"/>
    </row>
  </sheetData>
  <autoFilter ref="A2:HW2" xr:uid="{2387FBAB-EDC4-4675-ADD3-DDF00BD1CBAB}">
    <sortState xmlns:xlrd2="http://schemas.microsoft.com/office/spreadsheetml/2017/richdata2" ref="A3:HW90">
      <sortCondition ref="H2"/>
    </sortState>
  </autoFilter>
  <pageMargins left="0.7" right="0.7" top="0.78740157499999996" bottom="0.78740157499999996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C9BE7-06A2-488C-A81C-4993CAE943E2}">
  <sheetPr>
    <tabColor theme="5" tint="-0.249977111117893"/>
  </sheetPr>
  <dimension ref="A1:HW188"/>
  <sheetViews>
    <sheetView zoomScale="80" zoomScaleNormal="8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H27" sqref="H27"/>
    </sheetView>
  </sheetViews>
  <sheetFormatPr defaultRowHeight="14.4" x14ac:dyDescent="0.3"/>
  <cols>
    <col min="1" max="1" width="5" customWidth="1"/>
    <col min="2" max="2" width="4.6640625" customWidth="1"/>
    <col min="3" max="3" width="10.33203125" customWidth="1"/>
    <col min="4" max="4" width="15.33203125" customWidth="1"/>
    <col min="5" max="5" width="9.109375" customWidth="1"/>
    <col min="6" max="6" width="13.33203125" customWidth="1"/>
    <col min="7" max="7" width="4.33203125" customWidth="1"/>
    <col min="8" max="8" width="12.109375" customWidth="1"/>
    <col min="9" max="9" width="17.109375" customWidth="1"/>
    <col min="11" max="11" width="2.88671875" customWidth="1"/>
    <col min="12" max="12" width="6.44140625" customWidth="1"/>
    <col min="13" max="13" width="8.6640625" customWidth="1"/>
    <col min="14" max="14" width="3" customWidth="1"/>
    <col min="15" max="15" width="4" customWidth="1"/>
    <col min="16" max="16" width="6.88671875" customWidth="1"/>
    <col min="17" max="26" width="0" hidden="1" customWidth="1"/>
    <col min="27" max="27" width="4.6640625" customWidth="1"/>
    <col min="28" max="28" width="0" hidden="1" customWidth="1"/>
    <col min="30" max="30" width="10.5546875" customWidth="1"/>
    <col min="31" max="31" width="5.6640625" customWidth="1"/>
    <col min="32" max="32" width="9.109375" customWidth="1"/>
    <col min="33" max="33" width="14.109375" customWidth="1"/>
    <col min="34" max="34" width="12.33203125" hidden="1" customWidth="1"/>
    <col min="35" max="39" width="8.88671875" hidden="1" customWidth="1"/>
    <col min="40" max="40" width="8.88671875" customWidth="1"/>
    <col min="41" max="43" width="9" customWidth="1"/>
    <col min="44" max="44" width="6.109375" customWidth="1"/>
    <col min="45" max="45" width="6.6640625" customWidth="1"/>
    <col min="46" max="46" width="7.109375" customWidth="1"/>
    <col min="47" max="47" width="6.33203125" customWidth="1"/>
    <col min="50" max="50" width="9.33203125" customWidth="1"/>
    <col min="55" max="55" width="5.5546875" customWidth="1"/>
    <col min="56" max="60" width="0" hidden="1" customWidth="1"/>
    <col min="61" max="61" width="5.5546875" customWidth="1"/>
    <col min="64" max="64" width="6.6640625" customWidth="1"/>
    <col min="70" max="70" width="6.44140625" customWidth="1"/>
    <col min="71" max="75" width="9.6640625" customWidth="1"/>
    <col min="76" max="76" width="7.33203125" customWidth="1"/>
    <col min="77" max="81" width="9.6640625" customWidth="1"/>
    <col min="82" max="82" width="7.44140625" customWidth="1"/>
    <col min="91" max="102" width="0" hidden="1" customWidth="1"/>
    <col min="104" max="104" width="6.5546875" customWidth="1"/>
    <col min="105" max="105" width="9.5546875" customWidth="1"/>
    <col min="108" max="108" width="11" customWidth="1"/>
    <col min="109" max="109" width="7.33203125" customWidth="1"/>
    <col min="110" max="112" width="6.33203125" customWidth="1"/>
    <col min="113" max="113" width="5" customWidth="1"/>
    <col min="114" max="114" width="12.33203125" customWidth="1"/>
    <col min="115" max="115" width="5.6640625" customWidth="1"/>
    <col min="119" max="119" width="9.109375" customWidth="1"/>
    <col min="120" max="120" width="12.44140625" customWidth="1"/>
    <col min="121" max="121" width="9" customWidth="1"/>
    <col min="124" max="124" width="9" customWidth="1"/>
    <col min="125" max="126" width="9.109375" customWidth="1"/>
    <col min="127" max="128" width="9" customWidth="1"/>
    <col min="130" max="130" width="9" customWidth="1"/>
    <col min="131" max="131" width="9.109375" customWidth="1"/>
    <col min="132" max="132" width="14.6640625" customWidth="1"/>
    <col min="133" max="133" width="9.109375" customWidth="1"/>
    <col min="134" max="134" width="9" customWidth="1"/>
    <col min="135" max="142" width="9.109375" customWidth="1"/>
    <col min="143" max="143" width="10.88671875" customWidth="1"/>
    <col min="144" max="146" width="9" customWidth="1"/>
    <col min="147" max="147" width="13.33203125" customWidth="1"/>
    <col min="148" max="148" width="6.6640625" customWidth="1"/>
    <col min="149" max="149" width="6.33203125" customWidth="1"/>
    <col min="150" max="150" width="7.88671875" customWidth="1"/>
    <col min="151" max="151" width="9.109375" customWidth="1"/>
    <col min="152" max="152" width="7.33203125" customWidth="1"/>
    <col min="153" max="153" width="10" customWidth="1"/>
    <col min="154" max="154" width="8.6640625" customWidth="1"/>
    <col min="155" max="155" width="11.5546875" customWidth="1"/>
    <col min="156" max="168" width="0" hidden="1" customWidth="1"/>
    <col min="170" max="170" width="7.33203125" customWidth="1"/>
    <col min="171" max="171" width="4.109375" customWidth="1"/>
    <col min="174" max="174" width="6.6640625" customWidth="1"/>
    <col min="175" max="175" width="9.109375" customWidth="1"/>
    <col min="176" max="176" width="9.6640625" customWidth="1"/>
    <col min="178" max="178" width="10.6640625" customWidth="1"/>
    <col min="179" max="179" width="11.88671875" customWidth="1"/>
    <col min="180" max="180" width="9.6640625" customWidth="1"/>
    <col min="181" max="181" width="8.5546875" customWidth="1"/>
    <col min="182" max="184" width="9.6640625" customWidth="1"/>
    <col min="185" max="185" width="10.5546875" customWidth="1"/>
    <col min="186" max="186" width="9.6640625" customWidth="1"/>
    <col min="187" max="187" width="12.5546875" customWidth="1"/>
    <col min="188" max="188" width="7.88671875" customWidth="1"/>
    <col min="189" max="189" width="13.44140625" customWidth="1"/>
    <col min="190" max="190" width="9.44140625" customWidth="1"/>
    <col min="191" max="191" width="12.6640625" customWidth="1"/>
    <col min="192" max="192" width="12.33203125" customWidth="1"/>
    <col min="193" max="193" width="11.109375" customWidth="1"/>
    <col min="194" max="194" width="11.88671875" customWidth="1"/>
    <col min="195" max="195" width="10.5546875" customWidth="1"/>
    <col min="196" max="196" width="7.88671875" customWidth="1"/>
    <col min="197" max="197" width="10.109375" customWidth="1"/>
    <col min="198" max="198" width="6.6640625" customWidth="1"/>
    <col min="199" max="199" width="7.6640625" customWidth="1"/>
    <col min="200" max="200" width="9.33203125" customWidth="1"/>
    <col min="201" max="201" width="9.5546875" customWidth="1"/>
    <col min="202" max="202" width="11.44140625" customWidth="1"/>
    <col min="203" max="203" width="8.44140625" customWidth="1"/>
    <col min="204" max="204" width="13" customWidth="1"/>
    <col min="205" max="205" width="11.44140625" customWidth="1"/>
    <col min="206" max="206" width="12.5546875" customWidth="1"/>
    <col min="207" max="207" width="11.44140625" customWidth="1"/>
    <col min="208" max="208" width="14.109375" customWidth="1"/>
    <col min="209" max="209" width="11.5546875" customWidth="1"/>
    <col min="210" max="210" width="10.88671875" customWidth="1"/>
    <col min="211" max="211" width="10.44140625" customWidth="1"/>
    <col min="212" max="212" width="13.44140625" customWidth="1"/>
    <col min="213" max="213" width="12.5546875" customWidth="1"/>
    <col min="214" max="214" width="14" customWidth="1"/>
    <col min="215" max="215" width="10.5546875" customWidth="1"/>
    <col min="216" max="216" width="11.5546875" customWidth="1"/>
    <col min="217" max="217" width="10.6640625" customWidth="1"/>
    <col min="218" max="218" width="14.109375" customWidth="1"/>
    <col min="219" max="219" width="11.88671875" customWidth="1"/>
    <col min="220" max="220" width="12.44140625" customWidth="1"/>
    <col min="221" max="221" width="10.88671875" customWidth="1"/>
    <col min="222" max="222" width="13.88671875" customWidth="1"/>
    <col min="223" max="223" width="10.6640625" customWidth="1"/>
    <col min="224" max="224" width="7.6640625" customWidth="1"/>
    <col min="225" max="225" width="14.5546875" customWidth="1"/>
    <col min="226" max="226" width="11" customWidth="1"/>
    <col min="227" max="227" width="14.44140625" customWidth="1"/>
    <col min="228" max="228" width="12.44140625" customWidth="1"/>
    <col min="229" max="229" width="12.109375" customWidth="1"/>
    <col min="230" max="230" width="12" customWidth="1"/>
    <col min="231" max="231" width="10.5546875" customWidth="1"/>
  </cols>
  <sheetData>
    <row r="1" spans="1:231" ht="64.8" customHeight="1" thickTop="1" thickBot="1" x14ac:dyDescent="0.3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3" t="s">
        <v>8</v>
      </c>
      <c r="J1" s="4" t="s">
        <v>9</v>
      </c>
      <c r="K1" s="5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21" t="s">
        <v>52</v>
      </c>
      <c r="Z1" s="1" t="s">
        <v>53</v>
      </c>
      <c r="AA1" s="1" t="s">
        <v>54</v>
      </c>
      <c r="AB1" s="1" t="s">
        <v>55</v>
      </c>
      <c r="AC1" s="1" t="s">
        <v>56</v>
      </c>
      <c r="AD1" s="1" t="s">
        <v>57</v>
      </c>
      <c r="AE1" s="2" t="s">
        <v>58</v>
      </c>
      <c r="AF1" s="22" t="s">
        <v>59</v>
      </c>
      <c r="AG1" s="23" t="s">
        <v>60</v>
      </c>
      <c r="AH1" s="1" t="s">
        <v>61</v>
      </c>
      <c r="AI1" s="24" t="s">
        <v>62</v>
      </c>
      <c r="AJ1" s="25" t="s">
        <v>63</v>
      </c>
      <c r="AK1" s="1" t="s">
        <v>64</v>
      </c>
      <c r="AL1" s="1" t="s">
        <v>65</v>
      </c>
      <c r="AM1" s="2" t="s">
        <v>66</v>
      </c>
      <c r="AN1" s="26" t="s">
        <v>67</v>
      </c>
      <c r="AO1" s="27" t="s">
        <v>68</v>
      </c>
      <c r="AP1" s="28" t="s">
        <v>69</v>
      </c>
      <c r="AQ1" s="29" t="s">
        <v>70</v>
      </c>
      <c r="AR1" s="30" t="s">
        <v>71</v>
      </c>
      <c r="AS1" s="30" t="s">
        <v>72</v>
      </c>
      <c r="AT1" s="31" t="s">
        <v>73</v>
      </c>
      <c r="AU1" s="2" t="s">
        <v>74</v>
      </c>
      <c r="AV1" s="23" t="s">
        <v>75</v>
      </c>
      <c r="AW1" s="32" t="s">
        <v>76</v>
      </c>
      <c r="AX1" s="23" t="s">
        <v>77</v>
      </c>
      <c r="AY1" s="1" t="s">
        <v>78</v>
      </c>
      <c r="AZ1" s="33" t="s">
        <v>79</v>
      </c>
      <c r="BA1" s="1" t="s">
        <v>80</v>
      </c>
      <c r="BB1" s="34" t="s">
        <v>81</v>
      </c>
      <c r="BC1" s="24" t="s">
        <v>129</v>
      </c>
      <c r="BD1" s="23" t="s">
        <v>130</v>
      </c>
      <c r="BE1" s="2" t="s">
        <v>131</v>
      </c>
      <c r="BF1" s="68" t="s">
        <v>132</v>
      </c>
      <c r="BG1" s="69" t="s">
        <v>133</v>
      </c>
      <c r="BH1" s="34" t="s">
        <v>134</v>
      </c>
      <c r="BI1" s="23" t="s">
        <v>135</v>
      </c>
      <c r="BJ1" s="1" t="s">
        <v>136</v>
      </c>
      <c r="BK1" s="1" t="s">
        <v>137</v>
      </c>
      <c r="BL1" s="70" t="s">
        <v>138</v>
      </c>
      <c r="BM1" s="71" t="s">
        <v>139</v>
      </c>
      <c r="BN1" s="72" t="s">
        <v>140</v>
      </c>
      <c r="BO1" s="72" t="s">
        <v>141</v>
      </c>
      <c r="BP1" s="72" t="s">
        <v>142</v>
      </c>
      <c r="BQ1" s="71" t="s">
        <v>143</v>
      </c>
      <c r="BR1" s="72" t="s">
        <v>144</v>
      </c>
      <c r="BS1" s="73" t="s">
        <v>145</v>
      </c>
      <c r="BT1" s="74" t="s">
        <v>146</v>
      </c>
      <c r="BU1" s="73" t="s">
        <v>147</v>
      </c>
      <c r="BV1" s="74" t="s">
        <v>148</v>
      </c>
      <c r="BW1" s="75" t="s">
        <v>149</v>
      </c>
      <c r="BX1" s="76" t="s">
        <v>150</v>
      </c>
      <c r="BY1" s="77" t="s">
        <v>151</v>
      </c>
      <c r="BZ1" s="31" t="s">
        <v>152</v>
      </c>
      <c r="CA1" s="31" t="s">
        <v>153</v>
      </c>
      <c r="CB1" s="31" t="s">
        <v>154</v>
      </c>
      <c r="CC1" s="1" t="s">
        <v>155</v>
      </c>
      <c r="CD1" s="31" t="s">
        <v>156</v>
      </c>
      <c r="CE1" s="77" t="s">
        <v>157</v>
      </c>
      <c r="CF1" s="74" t="s">
        <v>158</v>
      </c>
      <c r="CG1" s="23" t="s">
        <v>189</v>
      </c>
      <c r="CH1" s="23" t="s">
        <v>190</v>
      </c>
      <c r="CI1" s="88" t="s">
        <v>191</v>
      </c>
      <c r="CJ1" s="89" t="s">
        <v>192</v>
      </c>
      <c r="CK1" s="21" t="s">
        <v>193</v>
      </c>
      <c r="CL1" s="90" t="s">
        <v>194</v>
      </c>
      <c r="CM1" s="91" t="s">
        <v>195</v>
      </c>
      <c r="CN1" s="91" t="s">
        <v>196</v>
      </c>
      <c r="CO1" s="91" t="s">
        <v>197</v>
      </c>
      <c r="CP1" s="91" t="s">
        <v>198</v>
      </c>
      <c r="CQ1" s="92" t="s">
        <v>199</v>
      </c>
      <c r="CR1" s="93" t="s">
        <v>200</v>
      </c>
      <c r="CS1" s="94" t="s">
        <v>201</v>
      </c>
      <c r="CT1" s="94" t="s">
        <v>202</v>
      </c>
      <c r="CU1" s="94" t="s">
        <v>203</v>
      </c>
      <c r="CV1" s="95" t="s">
        <v>204</v>
      </c>
      <c r="CW1" s="96" t="s">
        <v>205</v>
      </c>
      <c r="CX1" s="97" t="s">
        <v>206</v>
      </c>
      <c r="CY1" s="98" t="s">
        <v>207</v>
      </c>
      <c r="CZ1" s="99" t="s">
        <v>208</v>
      </c>
      <c r="DA1" s="99" t="s">
        <v>209</v>
      </c>
      <c r="DB1" s="100" t="s">
        <v>210</v>
      </c>
      <c r="DC1" s="100" t="s">
        <v>211</v>
      </c>
      <c r="DD1" s="100" t="s">
        <v>212</v>
      </c>
      <c r="DE1" s="101" t="s">
        <v>213</v>
      </c>
      <c r="DF1" s="101" t="s">
        <v>214</v>
      </c>
      <c r="DG1" s="101" t="s">
        <v>215</v>
      </c>
      <c r="DH1" s="101" t="s">
        <v>216</v>
      </c>
      <c r="DI1" s="102" t="s">
        <v>217</v>
      </c>
      <c r="DJ1" s="102" t="s">
        <v>218</v>
      </c>
      <c r="DK1" s="103" t="s">
        <v>219</v>
      </c>
      <c r="DL1" s="94" t="s">
        <v>220</v>
      </c>
      <c r="DM1" s="94" t="s">
        <v>221</v>
      </c>
      <c r="DN1" s="104" t="s">
        <v>222</v>
      </c>
      <c r="DO1" s="105" t="s">
        <v>223</v>
      </c>
      <c r="DP1" s="104" t="s">
        <v>224</v>
      </c>
      <c r="DQ1" s="104" t="s">
        <v>225</v>
      </c>
      <c r="DR1" s="104" t="s">
        <v>226</v>
      </c>
      <c r="DS1" s="104" t="s">
        <v>227</v>
      </c>
      <c r="DT1" s="106" t="s">
        <v>228</v>
      </c>
      <c r="DU1" s="104" t="s">
        <v>229</v>
      </c>
      <c r="DV1" s="104" t="s">
        <v>230</v>
      </c>
      <c r="DW1" s="104" t="s">
        <v>231</v>
      </c>
      <c r="DX1" s="104" t="s">
        <v>232</v>
      </c>
      <c r="DY1" s="104" t="s">
        <v>233</v>
      </c>
      <c r="DZ1" s="107" t="s">
        <v>2</v>
      </c>
      <c r="EA1" s="108" t="s">
        <v>234</v>
      </c>
      <c r="EB1" s="108" t="s">
        <v>235</v>
      </c>
      <c r="EC1" s="108" t="s">
        <v>236</v>
      </c>
      <c r="ED1" s="108" t="s">
        <v>237</v>
      </c>
      <c r="EE1" s="109" t="s">
        <v>238</v>
      </c>
      <c r="EF1" s="108" t="s">
        <v>239</v>
      </c>
      <c r="EG1" s="110" t="s">
        <v>240</v>
      </c>
      <c r="EH1" s="129" t="s">
        <v>300</v>
      </c>
      <c r="EI1" s="130" t="s">
        <v>301</v>
      </c>
      <c r="EJ1" s="23"/>
      <c r="EK1" s="131" t="s">
        <v>300</v>
      </c>
      <c r="EL1" s="132" t="s">
        <v>301</v>
      </c>
      <c r="EM1" s="133" t="s">
        <v>302</v>
      </c>
      <c r="EN1" s="134" t="s">
        <v>303</v>
      </c>
      <c r="EO1" s="135" t="s">
        <v>304</v>
      </c>
      <c r="EP1" s="136" t="s">
        <v>305</v>
      </c>
      <c r="EQ1" s="135" t="s">
        <v>306</v>
      </c>
      <c r="ER1" s="135" t="s">
        <v>307</v>
      </c>
      <c r="ES1" s="135"/>
      <c r="ET1" s="137" t="s">
        <v>308</v>
      </c>
      <c r="EU1" s="138" t="s">
        <v>309</v>
      </c>
      <c r="EV1" s="139" t="s">
        <v>310</v>
      </c>
      <c r="EW1" s="139" t="s">
        <v>311</v>
      </c>
      <c r="EX1" s="140" t="s">
        <v>312</v>
      </c>
      <c r="EY1" s="140" t="s">
        <v>313</v>
      </c>
      <c r="EZ1" s="140" t="s">
        <v>314</v>
      </c>
      <c r="FA1" s="141" t="s">
        <v>315</v>
      </c>
      <c r="FB1" s="141" t="s">
        <v>316</v>
      </c>
      <c r="FC1" s="141" t="s">
        <v>317</v>
      </c>
      <c r="FD1" s="142" t="s">
        <v>240</v>
      </c>
      <c r="FE1" s="142" t="s">
        <v>318</v>
      </c>
      <c r="FF1" s="143" t="s">
        <v>319</v>
      </c>
      <c r="FG1" s="143" t="s">
        <v>320</v>
      </c>
      <c r="FH1" s="143" t="s">
        <v>321</v>
      </c>
      <c r="FI1" s="143" t="s">
        <v>322</v>
      </c>
      <c r="FJ1" s="143" t="s">
        <v>323</v>
      </c>
      <c r="FK1" s="143" t="s">
        <v>324</v>
      </c>
      <c r="FL1" s="143" t="s">
        <v>325</v>
      </c>
      <c r="FM1" s="143" t="s">
        <v>326</v>
      </c>
      <c r="FN1" s="143" t="s">
        <v>327</v>
      </c>
      <c r="FO1" s="143" t="s">
        <v>328</v>
      </c>
      <c r="FP1" s="143" t="s">
        <v>329</v>
      </c>
      <c r="FQ1" s="144" t="s">
        <v>330</v>
      </c>
      <c r="FR1" s="144" t="s">
        <v>331</v>
      </c>
      <c r="FS1" s="144" t="s">
        <v>332</v>
      </c>
      <c r="FT1" s="144" t="s">
        <v>333</v>
      </c>
      <c r="FU1" s="144" t="s">
        <v>334</v>
      </c>
      <c r="FV1" s="144" t="s">
        <v>335</v>
      </c>
      <c r="FW1" s="144" t="s">
        <v>336</v>
      </c>
      <c r="FX1" s="144" t="s">
        <v>337</v>
      </c>
      <c r="FY1" s="144" t="s">
        <v>338</v>
      </c>
      <c r="FZ1" s="144" t="s">
        <v>339</v>
      </c>
      <c r="GA1" s="144" t="s">
        <v>340</v>
      </c>
      <c r="GB1" s="144" t="s">
        <v>341</v>
      </c>
      <c r="GC1" s="144" t="s">
        <v>342</v>
      </c>
      <c r="GD1" s="143" t="s">
        <v>343</v>
      </c>
      <c r="GE1" s="140" t="s">
        <v>344</v>
      </c>
      <c r="GF1" s="140" t="s">
        <v>345</v>
      </c>
      <c r="GG1" s="140" t="s">
        <v>346</v>
      </c>
      <c r="GH1" s="140" t="s">
        <v>347</v>
      </c>
      <c r="GI1" s="140" t="s">
        <v>348</v>
      </c>
      <c r="GJ1" s="140" t="s">
        <v>349</v>
      </c>
      <c r="GK1" s="140" t="s">
        <v>350</v>
      </c>
      <c r="GL1" s="140" t="s">
        <v>351</v>
      </c>
      <c r="GM1" s="140" t="s">
        <v>352</v>
      </c>
      <c r="GN1" s="140" t="s">
        <v>353</v>
      </c>
      <c r="GO1" s="140" t="s">
        <v>354</v>
      </c>
      <c r="GP1" s="140" t="s">
        <v>355</v>
      </c>
      <c r="GQ1" s="140" t="s">
        <v>356</v>
      </c>
      <c r="GR1" s="140" t="s">
        <v>357</v>
      </c>
      <c r="GS1" s="143"/>
      <c r="GT1" s="143"/>
      <c r="GU1" s="143"/>
      <c r="GV1" s="144"/>
      <c r="GW1" s="144"/>
      <c r="GX1" s="144"/>
      <c r="GY1" s="144"/>
      <c r="GZ1" s="144"/>
      <c r="HA1" s="144"/>
      <c r="HB1" s="144"/>
      <c r="HC1" s="144"/>
      <c r="HD1" s="144"/>
      <c r="HE1" s="144"/>
      <c r="HF1" s="144"/>
      <c r="HG1" s="144"/>
      <c r="HH1" s="144"/>
      <c r="HI1" s="143"/>
      <c r="HJ1" s="140"/>
      <c r="HK1" s="140"/>
      <c r="HL1" s="140"/>
      <c r="HM1" s="140"/>
      <c r="HN1" s="140"/>
      <c r="HO1" s="140"/>
      <c r="HP1" s="140"/>
      <c r="HQ1" s="140"/>
      <c r="HR1" s="140"/>
      <c r="HS1" s="140"/>
      <c r="HT1" s="140"/>
      <c r="HU1" s="140"/>
      <c r="HV1" s="140"/>
      <c r="HW1" s="140"/>
    </row>
    <row r="2" spans="1:231" ht="16.2" customHeight="1" x14ac:dyDescent="0.3">
      <c r="A2" s="6" t="s">
        <v>17</v>
      </c>
      <c r="B2" s="6" t="s">
        <v>18</v>
      </c>
      <c r="C2" s="6" t="s">
        <v>19</v>
      </c>
      <c r="D2" s="6" t="s">
        <v>20</v>
      </c>
      <c r="E2" s="6" t="s">
        <v>21</v>
      </c>
      <c r="F2" s="6" t="s">
        <v>22</v>
      </c>
      <c r="G2" s="6" t="s">
        <v>23</v>
      </c>
      <c r="H2" s="6" t="s">
        <v>24</v>
      </c>
      <c r="I2" s="6" t="s">
        <v>25</v>
      </c>
      <c r="J2" s="6" t="s">
        <v>26</v>
      </c>
      <c r="K2" s="6" t="s">
        <v>27</v>
      </c>
      <c r="L2" s="6" t="s">
        <v>28</v>
      </c>
      <c r="M2" s="6" t="s">
        <v>29</v>
      </c>
      <c r="N2" s="6" t="s">
        <v>30</v>
      </c>
      <c r="O2" s="6" t="s">
        <v>31</v>
      </c>
      <c r="P2" s="6" t="s">
        <v>32</v>
      </c>
      <c r="Q2" s="6" t="s">
        <v>33</v>
      </c>
      <c r="R2" s="6" t="s">
        <v>82</v>
      </c>
      <c r="S2" s="6" t="s">
        <v>83</v>
      </c>
      <c r="T2" s="6" t="s">
        <v>84</v>
      </c>
      <c r="U2" s="6" t="s">
        <v>85</v>
      </c>
      <c r="V2" s="6" t="s">
        <v>86</v>
      </c>
      <c r="W2" s="6" t="s">
        <v>87</v>
      </c>
      <c r="X2" s="6" t="s">
        <v>88</v>
      </c>
      <c r="Y2" s="6" t="s">
        <v>89</v>
      </c>
      <c r="Z2" s="6" t="s">
        <v>90</v>
      </c>
      <c r="AA2" s="6" t="s">
        <v>91</v>
      </c>
      <c r="AB2" s="6" t="s">
        <v>92</v>
      </c>
      <c r="AC2" s="6" t="s">
        <v>93</v>
      </c>
      <c r="AD2" s="6" t="s">
        <v>94</v>
      </c>
      <c r="AE2" s="6" t="s">
        <v>95</v>
      </c>
      <c r="AF2" s="6" t="s">
        <v>96</v>
      </c>
      <c r="AG2" s="6" t="s">
        <v>97</v>
      </c>
      <c r="AH2" s="6" t="s">
        <v>98</v>
      </c>
      <c r="AI2" s="6" t="s">
        <v>99</v>
      </c>
      <c r="AJ2" s="6" t="s">
        <v>100</v>
      </c>
      <c r="AK2" s="6" t="s">
        <v>101</v>
      </c>
      <c r="AL2" s="6" t="s">
        <v>102</v>
      </c>
      <c r="AM2" s="6" t="s">
        <v>103</v>
      </c>
      <c r="AN2" s="6" t="s">
        <v>104</v>
      </c>
      <c r="AO2" s="6" t="s">
        <v>105</v>
      </c>
      <c r="AP2" s="6" t="s">
        <v>106</v>
      </c>
      <c r="AQ2" s="6" t="s">
        <v>107</v>
      </c>
      <c r="AR2" s="6" t="s">
        <v>108</v>
      </c>
      <c r="AS2" s="6" t="s">
        <v>109</v>
      </c>
      <c r="AT2" s="6" t="s">
        <v>110</v>
      </c>
      <c r="AU2" s="6" t="s">
        <v>111</v>
      </c>
      <c r="AV2" s="6" t="s">
        <v>112</v>
      </c>
      <c r="AW2" s="6" t="s">
        <v>113</v>
      </c>
      <c r="AX2" s="6" t="s">
        <v>114</v>
      </c>
      <c r="AY2" s="6" t="s">
        <v>115</v>
      </c>
      <c r="AZ2" s="6" t="s">
        <v>116</v>
      </c>
      <c r="BA2" s="6" t="s">
        <v>117</v>
      </c>
      <c r="BB2" s="6" t="s">
        <v>118</v>
      </c>
      <c r="BC2" s="6" t="s">
        <v>159</v>
      </c>
      <c r="BD2" s="6" t="s">
        <v>160</v>
      </c>
      <c r="BE2" s="6" t="s">
        <v>161</v>
      </c>
      <c r="BF2" s="6" t="s">
        <v>162</v>
      </c>
      <c r="BG2" s="6" t="s">
        <v>163</v>
      </c>
      <c r="BH2" s="6" t="s">
        <v>164</v>
      </c>
      <c r="BI2" s="6" t="s">
        <v>165</v>
      </c>
      <c r="BJ2" s="6" t="s">
        <v>166</v>
      </c>
      <c r="BK2" s="6" t="s">
        <v>167</v>
      </c>
      <c r="BL2" s="6" t="s">
        <v>168</v>
      </c>
      <c r="BM2" s="6" t="s">
        <v>169</v>
      </c>
      <c r="BN2" s="6" t="s">
        <v>170</v>
      </c>
      <c r="BO2" s="6" t="s">
        <v>171</v>
      </c>
      <c r="BP2" s="6" t="s">
        <v>172</v>
      </c>
      <c r="BQ2" s="6" t="s">
        <v>173</v>
      </c>
      <c r="BR2" s="6" t="s">
        <v>174</v>
      </c>
      <c r="BS2" s="6" t="s">
        <v>175</v>
      </c>
      <c r="BT2" s="6" t="s">
        <v>176</v>
      </c>
      <c r="BU2" s="6" t="s">
        <v>177</v>
      </c>
      <c r="BV2" s="6" t="s">
        <v>178</v>
      </c>
      <c r="BW2" s="6" t="s">
        <v>179</v>
      </c>
      <c r="BX2" s="6" t="s">
        <v>180</v>
      </c>
      <c r="BY2" s="6" t="s">
        <v>181</v>
      </c>
      <c r="BZ2" s="6" t="s">
        <v>182</v>
      </c>
      <c r="CA2" s="6" t="s">
        <v>183</v>
      </c>
      <c r="CB2" s="6" t="s">
        <v>184</v>
      </c>
      <c r="CC2" s="6" t="s">
        <v>185</v>
      </c>
      <c r="CD2" s="6" t="s">
        <v>186</v>
      </c>
      <c r="CE2" s="6" t="s">
        <v>187</v>
      </c>
      <c r="CF2" s="6" t="s">
        <v>188</v>
      </c>
      <c r="CG2" s="6" t="s">
        <v>241</v>
      </c>
      <c r="CH2" s="6" t="s">
        <v>242</v>
      </c>
      <c r="CI2" s="6" t="s">
        <v>243</v>
      </c>
      <c r="CJ2" s="6" t="s">
        <v>244</v>
      </c>
      <c r="CK2" s="6" t="s">
        <v>245</v>
      </c>
      <c r="CL2" s="6" t="s">
        <v>246</v>
      </c>
      <c r="CM2" s="6" t="s">
        <v>247</v>
      </c>
      <c r="CN2" s="6" t="s">
        <v>248</v>
      </c>
      <c r="CO2" s="6" t="s">
        <v>249</v>
      </c>
      <c r="CP2" s="6" t="s">
        <v>250</v>
      </c>
      <c r="CQ2" s="6" t="s">
        <v>251</v>
      </c>
      <c r="CR2" s="6" t="s">
        <v>252</v>
      </c>
      <c r="CS2" s="6" t="s">
        <v>253</v>
      </c>
      <c r="CT2" s="6" t="s">
        <v>254</v>
      </c>
      <c r="CU2" s="6" t="s">
        <v>255</v>
      </c>
      <c r="CV2" s="6" t="s">
        <v>256</v>
      </c>
      <c r="CW2" s="6" t="s">
        <v>257</v>
      </c>
      <c r="CX2" s="6" t="s">
        <v>258</v>
      </c>
      <c r="CY2" s="6" t="s">
        <v>259</v>
      </c>
      <c r="CZ2" s="6" t="s">
        <v>260</v>
      </c>
      <c r="DA2" s="6" t="s">
        <v>261</v>
      </c>
      <c r="DB2" s="6" t="s">
        <v>262</v>
      </c>
      <c r="DC2" s="6" t="s">
        <v>263</v>
      </c>
      <c r="DD2" s="6" t="s">
        <v>264</v>
      </c>
      <c r="DE2" s="6" t="s">
        <v>265</v>
      </c>
      <c r="DF2" s="6" t="s">
        <v>266</v>
      </c>
      <c r="DG2" s="6" t="s">
        <v>267</v>
      </c>
      <c r="DH2" s="6" t="s">
        <v>268</v>
      </c>
      <c r="DI2" s="6" t="s">
        <v>269</v>
      </c>
      <c r="DJ2" s="6" t="s">
        <v>270</v>
      </c>
      <c r="DK2" s="6" t="s">
        <v>271</v>
      </c>
      <c r="DL2" s="6" t="s">
        <v>272</v>
      </c>
      <c r="DM2" s="6" t="s">
        <v>273</v>
      </c>
      <c r="DN2" s="6" t="s">
        <v>274</v>
      </c>
      <c r="DO2" s="6" t="s">
        <v>275</v>
      </c>
      <c r="DP2" s="6" t="s">
        <v>276</v>
      </c>
      <c r="DQ2" s="6" t="s">
        <v>277</v>
      </c>
      <c r="DR2" s="6" t="s">
        <v>278</v>
      </c>
      <c r="DS2" s="6" t="s">
        <v>279</v>
      </c>
      <c r="DT2" s="6" t="s">
        <v>280</v>
      </c>
      <c r="DU2" s="6" t="s">
        <v>281</v>
      </c>
      <c r="DV2" s="6" t="s">
        <v>282</v>
      </c>
      <c r="DW2" s="6" t="s">
        <v>283</v>
      </c>
      <c r="DX2" s="6" t="s">
        <v>284</v>
      </c>
      <c r="DY2" s="6" t="s">
        <v>285</v>
      </c>
      <c r="DZ2" s="6" t="s">
        <v>286</v>
      </c>
      <c r="EA2" s="6" t="s">
        <v>287</v>
      </c>
      <c r="EB2" s="6" t="s">
        <v>288</v>
      </c>
      <c r="EC2" s="6" t="s">
        <v>289</v>
      </c>
      <c r="ED2" s="6" t="s">
        <v>290</v>
      </c>
      <c r="EE2" s="6" t="s">
        <v>291</v>
      </c>
      <c r="EF2" s="6" t="s">
        <v>292</v>
      </c>
      <c r="EG2" s="6" t="s">
        <v>293</v>
      </c>
      <c r="EH2" s="6" t="s">
        <v>358</v>
      </c>
      <c r="EI2" s="6" t="s">
        <v>359</v>
      </c>
      <c r="EJ2" s="6" t="s">
        <v>360</v>
      </c>
      <c r="EK2" s="6" t="s">
        <v>361</v>
      </c>
      <c r="EL2" s="6" t="s">
        <v>362</v>
      </c>
      <c r="EM2" s="6" t="s">
        <v>363</v>
      </c>
      <c r="EN2" s="6" t="s">
        <v>364</v>
      </c>
      <c r="EO2" s="6" t="s">
        <v>365</v>
      </c>
      <c r="EP2" s="6" t="s">
        <v>366</v>
      </c>
      <c r="EQ2" s="6" t="s">
        <v>367</v>
      </c>
      <c r="ER2" s="6" t="s">
        <v>368</v>
      </c>
      <c r="ES2" s="6" t="s">
        <v>369</v>
      </c>
      <c r="ET2" s="6" t="s">
        <v>370</v>
      </c>
      <c r="EU2" s="6" t="s">
        <v>371</v>
      </c>
      <c r="EV2" s="6" t="s">
        <v>372</v>
      </c>
      <c r="EW2" s="6" t="s">
        <v>373</v>
      </c>
      <c r="EX2" s="6" t="s">
        <v>374</v>
      </c>
      <c r="EY2" s="6" t="s">
        <v>375</v>
      </c>
      <c r="EZ2" s="6" t="s">
        <v>376</v>
      </c>
      <c r="FA2" s="6" t="s">
        <v>377</v>
      </c>
      <c r="FB2" s="6" t="s">
        <v>378</v>
      </c>
      <c r="FC2" s="6" t="s">
        <v>379</v>
      </c>
      <c r="FD2" s="6" t="s">
        <v>380</v>
      </c>
      <c r="FE2" s="6" t="s">
        <v>381</v>
      </c>
      <c r="FF2" s="6" t="s">
        <v>382</v>
      </c>
      <c r="FG2" s="6" t="s">
        <v>383</v>
      </c>
      <c r="FH2" s="6" t="s">
        <v>384</v>
      </c>
      <c r="FI2" s="6" t="s">
        <v>385</v>
      </c>
      <c r="FJ2" s="6" t="s">
        <v>386</v>
      </c>
      <c r="FK2" s="6" t="s">
        <v>387</v>
      </c>
      <c r="FL2" s="6" t="s">
        <v>388</v>
      </c>
      <c r="FM2" s="6" t="s">
        <v>389</v>
      </c>
      <c r="FN2" s="6" t="s">
        <v>390</v>
      </c>
      <c r="FO2" s="6" t="s">
        <v>391</v>
      </c>
      <c r="FP2" s="6" t="s">
        <v>392</v>
      </c>
      <c r="FQ2" s="6" t="s">
        <v>393</v>
      </c>
      <c r="FR2" s="6" t="s">
        <v>394</v>
      </c>
      <c r="FS2" s="6" t="s">
        <v>395</v>
      </c>
      <c r="FT2" s="6" t="s">
        <v>396</v>
      </c>
      <c r="FU2" s="6" t="s">
        <v>397</v>
      </c>
      <c r="FV2" s="6" t="s">
        <v>398</v>
      </c>
      <c r="FW2" s="6" t="s">
        <v>399</v>
      </c>
      <c r="FX2" s="6" t="s">
        <v>400</v>
      </c>
      <c r="FY2" s="6" t="s">
        <v>401</v>
      </c>
      <c r="FZ2" s="6" t="s">
        <v>402</v>
      </c>
      <c r="GA2" s="6" t="s">
        <v>403</v>
      </c>
      <c r="GB2" s="6" t="s">
        <v>404</v>
      </c>
      <c r="GC2" s="6" t="s">
        <v>405</v>
      </c>
      <c r="GD2" s="6" t="s">
        <v>406</v>
      </c>
      <c r="GE2" s="6" t="s">
        <v>407</v>
      </c>
      <c r="GF2" s="6" t="s">
        <v>408</v>
      </c>
      <c r="GG2" s="6" t="s">
        <v>409</v>
      </c>
      <c r="GH2" s="6" t="s">
        <v>410</v>
      </c>
      <c r="GI2" s="6" t="s">
        <v>411</v>
      </c>
      <c r="GJ2" s="6" t="s">
        <v>412</v>
      </c>
      <c r="GK2" s="6" t="s">
        <v>413</v>
      </c>
      <c r="GL2" s="6" t="s">
        <v>414</v>
      </c>
      <c r="GM2" s="6" t="s">
        <v>415</v>
      </c>
      <c r="GN2" s="6" t="s">
        <v>416</v>
      </c>
      <c r="GO2" s="6" t="s">
        <v>417</v>
      </c>
      <c r="GP2" s="6" t="s">
        <v>418</v>
      </c>
      <c r="GQ2" s="6" t="s">
        <v>419</v>
      </c>
      <c r="GR2" s="6" t="s">
        <v>420</v>
      </c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</row>
    <row r="3" spans="1:231" x14ac:dyDescent="0.3">
      <c r="A3" s="7">
        <v>67</v>
      </c>
      <c r="B3" s="7">
        <v>1</v>
      </c>
      <c r="C3" s="312">
        <v>5127</v>
      </c>
      <c r="D3" s="333" t="s">
        <v>1795</v>
      </c>
      <c r="E3" s="20"/>
      <c r="F3" s="17">
        <v>6507091569</v>
      </c>
      <c r="G3" s="11">
        <v>51</v>
      </c>
      <c r="H3" s="17" t="s">
        <v>751</v>
      </c>
      <c r="I3" s="18"/>
      <c r="J3" s="19"/>
      <c r="K3" s="172" t="s">
        <v>36</v>
      </c>
      <c r="L3" s="20"/>
      <c r="M3" s="20"/>
      <c r="N3" s="20"/>
      <c r="O3" s="20"/>
      <c r="P3" s="169"/>
      <c r="Q3" s="169"/>
      <c r="R3" s="179"/>
      <c r="S3" s="180"/>
      <c r="T3" s="181"/>
      <c r="U3" s="180"/>
      <c r="V3" s="188"/>
      <c r="W3" s="180"/>
      <c r="X3" s="180"/>
      <c r="Y3" s="182"/>
      <c r="Z3" s="20"/>
      <c r="AA3" s="11"/>
      <c r="AB3" s="20"/>
      <c r="AC3" s="20"/>
      <c r="AD3" s="20"/>
      <c r="AE3" s="20"/>
      <c r="AF3" s="219"/>
      <c r="AG3" s="220"/>
      <c r="AH3" s="7"/>
      <c r="AI3" s="84">
        <v>53.7</v>
      </c>
      <c r="AJ3" s="189"/>
      <c r="AK3" s="7"/>
      <c r="AL3" s="185"/>
      <c r="AM3" s="7"/>
      <c r="AN3" s="190">
        <v>3.68</v>
      </c>
      <c r="AO3" s="39">
        <v>3.45</v>
      </c>
      <c r="AP3" s="191">
        <v>86.9</v>
      </c>
      <c r="AQ3" s="41">
        <v>94.03</v>
      </c>
      <c r="AR3" s="42">
        <v>1.0666666666666667</v>
      </c>
      <c r="AS3" s="43">
        <v>92.693333333333342</v>
      </c>
      <c r="AT3" s="44">
        <v>4.0730492529053676E-2</v>
      </c>
      <c r="AU3" s="84">
        <v>3.036</v>
      </c>
      <c r="AV3" s="45">
        <v>82.5</v>
      </c>
      <c r="AW3" s="46">
        <v>0.46</v>
      </c>
      <c r="AX3" s="45">
        <v>12.5</v>
      </c>
      <c r="AY3" s="45">
        <v>74.959999999999994</v>
      </c>
      <c r="AZ3" s="47" t="s">
        <v>121</v>
      </c>
      <c r="BA3" s="192">
        <v>4.4000000000000003E-3</v>
      </c>
      <c r="BB3" s="193">
        <v>0.26113280000000005</v>
      </c>
      <c r="BC3" s="194">
        <v>2.12</v>
      </c>
      <c r="BD3" s="45">
        <v>86.174829510229387</v>
      </c>
      <c r="BE3" s="45">
        <v>13.825170489770615</v>
      </c>
      <c r="BF3" s="78">
        <v>6.2331838565022419</v>
      </c>
      <c r="BG3" s="79">
        <v>0.29292800000000002</v>
      </c>
      <c r="BH3" s="80">
        <v>7.9600000000000009</v>
      </c>
      <c r="BI3" s="307">
        <v>1.1408E-2</v>
      </c>
      <c r="BJ3" s="7">
        <v>29.2</v>
      </c>
      <c r="BK3" s="48">
        <v>55.8</v>
      </c>
      <c r="BL3" s="197">
        <v>1.9109589041095889</v>
      </c>
      <c r="BM3" s="198">
        <v>45.4</v>
      </c>
      <c r="BN3" s="199"/>
      <c r="BO3" s="199"/>
      <c r="BP3" s="199"/>
      <c r="BQ3" s="344"/>
      <c r="BR3" s="199">
        <v>35.1</v>
      </c>
      <c r="BS3" s="200">
        <v>1.2109500000000002</v>
      </c>
      <c r="BT3" s="199">
        <v>27.1</v>
      </c>
      <c r="BU3" s="200">
        <v>0.93495000000000006</v>
      </c>
      <c r="BV3" s="199">
        <v>35.6</v>
      </c>
      <c r="BW3" s="200">
        <v>1.2282000000000002</v>
      </c>
      <c r="BX3" s="199"/>
      <c r="BY3" s="45"/>
      <c r="CA3" s="7"/>
      <c r="CB3" s="7"/>
      <c r="CC3" s="7"/>
      <c r="CD3" s="198"/>
      <c r="CE3" s="7"/>
      <c r="CF3" s="45">
        <v>1.2952029520295203</v>
      </c>
      <c r="CG3" s="9" t="s">
        <v>1419</v>
      </c>
      <c r="CH3" s="9">
        <v>6</v>
      </c>
      <c r="CI3" s="49" t="s">
        <v>1991</v>
      </c>
      <c r="CJ3" s="49" t="s">
        <v>1991</v>
      </c>
      <c r="CK3" s="35"/>
      <c r="CL3" s="35"/>
      <c r="CM3" s="550"/>
      <c r="CN3" s="550"/>
      <c r="CO3" s="550"/>
      <c r="CP3" s="550"/>
      <c r="CQ3" s="243" t="s">
        <v>297</v>
      </c>
      <c r="CR3" s="948"/>
      <c r="CS3" s="9">
        <v>2</v>
      </c>
      <c r="CT3" s="9" t="s">
        <v>513</v>
      </c>
      <c r="CU3" s="7"/>
      <c r="CV3" s="9">
        <v>0</v>
      </c>
      <c r="CW3" s="9">
        <v>0</v>
      </c>
      <c r="CX3" s="211" t="s">
        <v>38</v>
      </c>
      <c r="CY3" s="9" t="s">
        <v>38</v>
      </c>
      <c r="CZ3" s="11" t="s">
        <v>38</v>
      </c>
      <c r="DA3" s="11" t="s">
        <v>38</v>
      </c>
      <c r="DB3" s="11" t="s">
        <v>38</v>
      </c>
      <c r="DC3" s="11" t="s">
        <v>38</v>
      </c>
      <c r="DD3" s="11" t="s">
        <v>38</v>
      </c>
      <c r="DE3" s="11" t="s">
        <v>38</v>
      </c>
      <c r="DF3" s="11" t="s">
        <v>38</v>
      </c>
      <c r="DG3" s="11" t="s">
        <v>38</v>
      </c>
      <c r="DH3" s="11" t="s">
        <v>38</v>
      </c>
      <c r="DI3" s="11" t="s">
        <v>38</v>
      </c>
      <c r="DJ3" s="7"/>
      <c r="DK3" s="9">
        <v>3</v>
      </c>
      <c r="DL3" s="9">
        <v>1</v>
      </c>
      <c r="DM3" s="9">
        <v>12</v>
      </c>
      <c r="DN3" s="9">
        <v>2</v>
      </c>
      <c r="DO3" s="212"/>
      <c r="DP3" s="9">
        <v>1</v>
      </c>
      <c r="DQ3" s="9">
        <v>170</v>
      </c>
      <c r="DR3" s="9">
        <v>105</v>
      </c>
      <c r="DS3" s="84">
        <v>36.332179930795846</v>
      </c>
      <c r="DT3" s="9">
        <v>1</v>
      </c>
      <c r="DU3" s="211" t="s">
        <v>38</v>
      </c>
      <c r="DV3" s="9">
        <v>2</v>
      </c>
      <c r="DW3" s="9">
        <v>2</v>
      </c>
      <c r="DX3" s="187">
        <v>4</v>
      </c>
      <c r="DY3" s="104"/>
      <c r="DZ3" s="952">
        <v>5127</v>
      </c>
      <c r="EA3" s="589"/>
      <c r="EB3" s="589"/>
      <c r="EC3" s="589"/>
      <c r="ED3" s="589"/>
      <c r="EE3" s="590"/>
      <c r="EF3" s="589"/>
      <c r="EG3" s="589"/>
      <c r="EH3" s="104"/>
      <c r="EI3" s="216"/>
      <c r="EJ3" s="114"/>
      <c r="EK3" s="84">
        <v>53.7</v>
      </c>
      <c r="EL3" s="217"/>
      <c r="EM3" s="114"/>
      <c r="EN3" s="114"/>
      <c r="EO3" s="114"/>
      <c r="EP3" s="114"/>
      <c r="EQ3" s="114"/>
      <c r="ER3" s="114"/>
      <c r="ES3" s="55"/>
      <c r="ET3" s="1184"/>
      <c r="EU3" s="213"/>
      <c r="EV3" s="11"/>
      <c r="EW3" s="215"/>
      <c r="EX3" s="322"/>
      <c r="EY3" s="322"/>
      <c r="EZ3" s="322"/>
      <c r="FA3" s="1186"/>
      <c r="FB3" s="1186"/>
      <c r="FC3" s="1186"/>
      <c r="FD3" s="1186"/>
      <c r="FE3" s="156"/>
      <c r="FF3" s="1186"/>
      <c r="FG3" s="1186"/>
      <c r="FH3" s="1186"/>
      <c r="FI3" s="1186"/>
      <c r="FJ3" s="1186"/>
      <c r="FK3" s="1186"/>
      <c r="FL3" s="1186"/>
      <c r="FM3" s="1186"/>
      <c r="FN3" s="1186"/>
      <c r="FO3" s="1186"/>
      <c r="FP3" s="1186"/>
      <c r="FQ3" s="1186"/>
      <c r="FR3" s="1186"/>
      <c r="FS3" s="1186"/>
      <c r="FT3" s="1186"/>
      <c r="FU3" s="1186"/>
      <c r="FV3" s="1186"/>
      <c r="FW3" s="1186"/>
      <c r="FX3" s="1186"/>
      <c r="FY3" s="1186"/>
      <c r="FZ3" s="1186"/>
      <c r="GA3" s="1186"/>
      <c r="GB3" s="1186"/>
      <c r="GC3" s="1186"/>
      <c r="GD3" s="1186"/>
      <c r="GE3" s="1186"/>
      <c r="GF3" s="1186"/>
      <c r="GG3" s="1186"/>
      <c r="GH3" s="1186"/>
      <c r="GI3" s="1186"/>
      <c r="GJ3" s="1186"/>
      <c r="GK3" s="1186"/>
      <c r="GL3" s="1186"/>
      <c r="GM3" s="1186"/>
      <c r="GN3" s="1186"/>
      <c r="GO3" s="1186"/>
      <c r="GP3" s="1186"/>
      <c r="GQ3" s="1186"/>
      <c r="GR3" s="1186"/>
    </row>
    <row r="4" spans="1:231" x14ac:dyDescent="0.3">
      <c r="A4" s="7">
        <v>77</v>
      </c>
      <c r="B4" s="7">
        <v>1</v>
      </c>
      <c r="C4" s="170">
        <v>5297</v>
      </c>
      <c r="D4" s="1135" t="s">
        <v>1658</v>
      </c>
      <c r="E4" s="20"/>
      <c r="F4" s="17">
        <v>441125168</v>
      </c>
      <c r="G4" s="11">
        <v>72</v>
      </c>
      <c r="H4" s="17" t="s">
        <v>1659</v>
      </c>
      <c r="I4" s="18"/>
      <c r="J4" s="19"/>
      <c r="K4" s="172" t="s">
        <v>36</v>
      </c>
      <c r="L4" s="20"/>
      <c r="M4" s="20"/>
      <c r="N4" s="20"/>
      <c r="O4" s="20"/>
      <c r="P4" s="169"/>
      <c r="Q4" s="169"/>
      <c r="R4" s="179"/>
      <c r="S4" s="180"/>
      <c r="T4" s="181"/>
      <c r="U4" s="180"/>
      <c r="V4" s="188"/>
      <c r="W4" s="180"/>
      <c r="X4" s="180"/>
      <c r="Y4" s="182"/>
      <c r="Z4" s="20"/>
      <c r="AA4" s="11"/>
      <c r="AB4" s="20"/>
      <c r="AC4" s="20"/>
      <c r="AD4" s="20"/>
      <c r="AE4" s="20"/>
      <c r="AF4" s="219"/>
      <c r="AG4" s="557"/>
      <c r="AH4" s="7"/>
      <c r="AI4" s="84">
        <v>87.7</v>
      </c>
      <c r="AJ4" s="189"/>
      <c r="AK4" s="7"/>
      <c r="AL4" s="185"/>
      <c r="AM4" s="7"/>
      <c r="AN4" s="190">
        <v>0.73</v>
      </c>
      <c r="AO4" s="39">
        <v>0.91</v>
      </c>
      <c r="AP4" s="191">
        <v>94</v>
      </c>
      <c r="AQ4" s="41">
        <v>95.64</v>
      </c>
      <c r="AR4" s="42">
        <v>0.80219780219780212</v>
      </c>
      <c r="AS4" s="43">
        <v>75.406593406593402</v>
      </c>
      <c r="AT4" s="44">
        <v>7.6914972078811509E-3</v>
      </c>
      <c r="AU4" s="46">
        <v>0.59750000000000003</v>
      </c>
      <c r="AV4" s="45">
        <v>81.849315068493155</v>
      </c>
      <c r="AW4" s="46">
        <v>9.6000000000000002E-2</v>
      </c>
      <c r="AX4" s="45">
        <v>13.150684931506849</v>
      </c>
      <c r="AY4" s="45">
        <v>23.220000000000002</v>
      </c>
      <c r="AZ4" s="47" t="s">
        <v>121</v>
      </c>
      <c r="BA4" s="192">
        <v>3.47E-3</v>
      </c>
      <c r="BB4" s="193" t="e">
        <v>#VALUE!</v>
      </c>
      <c r="BC4" s="194">
        <v>5.5029999999999992</v>
      </c>
      <c r="BD4" s="45" t="s">
        <v>121</v>
      </c>
      <c r="BE4" s="45" t="s">
        <v>121</v>
      </c>
      <c r="BF4" s="195" t="s">
        <v>121</v>
      </c>
      <c r="BG4" s="79" t="s">
        <v>121</v>
      </c>
      <c r="BH4" s="7" t="s">
        <v>121</v>
      </c>
      <c r="BI4" s="307" t="s">
        <v>121</v>
      </c>
      <c r="BJ4" s="7" t="s">
        <v>121</v>
      </c>
      <c r="BK4" s="48" t="s">
        <v>121</v>
      </c>
      <c r="BL4" s="197" t="s">
        <v>121</v>
      </c>
      <c r="BM4" s="198">
        <v>69.2</v>
      </c>
      <c r="BN4" s="199"/>
      <c r="BO4" s="199"/>
      <c r="BP4" s="199"/>
      <c r="BQ4" s="344"/>
      <c r="BR4" s="199">
        <v>12.1</v>
      </c>
      <c r="BS4" s="200">
        <v>0.11010999999999999</v>
      </c>
      <c r="BT4" s="199">
        <v>59.5</v>
      </c>
      <c r="BU4" s="200">
        <v>0.54144999999999999</v>
      </c>
      <c r="BV4" s="199">
        <v>28.3</v>
      </c>
      <c r="BW4" s="200">
        <v>0.25752999999999998</v>
      </c>
      <c r="BX4" s="199"/>
      <c r="BY4" s="45"/>
      <c r="CA4" s="7"/>
      <c r="CB4" s="7"/>
      <c r="CC4" s="7"/>
      <c r="CD4" s="198"/>
      <c r="CE4" s="7"/>
      <c r="CF4" s="45">
        <v>0.20336134453781513</v>
      </c>
      <c r="CG4" s="9" t="s">
        <v>2016</v>
      </c>
      <c r="CH4" s="9">
        <v>5</v>
      </c>
      <c r="CI4" s="9" t="s">
        <v>1991</v>
      </c>
      <c r="CJ4" s="9" t="s">
        <v>1991</v>
      </c>
      <c r="CK4" s="35"/>
      <c r="CL4" s="35"/>
      <c r="CM4" s="550"/>
      <c r="CN4" s="550"/>
      <c r="CO4" s="550"/>
      <c r="CP4" s="550"/>
      <c r="CQ4" s="243" t="s">
        <v>297</v>
      </c>
      <c r="CR4" s="210"/>
      <c r="CS4" s="9">
        <v>2</v>
      </c>
      <c r="CT4" s="9" t="s">
        <v>1848</v>
      </c>
      <c r="CU4" s="7"/>
      <c r="CV4" s="9">
        <v>1</v>
      </c>
      <c r="CW4" s="9">
        <v>0</v>
      </c>
      <c r="CX4" s="211" t="s">
        <v>38</v>
      </c>
      <c r="CY4" s="9" t="s">
        <v>38</v>
      </c>
      <c r="CZ4" s="11">
        <v>126.6</v>
      </c>
      <c r="DA4" s="11" t="s">
        <v>38</v>
      </c>
      <c r="DB4" s="11">
        <v>64551</v>
      </c>
      <c r="DC4" s="11">
        <v>95.3</v>
      </c>
      <c r="DD4" s="11">
        <v>4.7</v>
      </c>
      <c r="DE4" s="11" t="s">
        <v>38</v>
      </c>
      <c r="DF4" s="11" t="s">
        <v>38</v>
      </c>
      <c r="DG4" s="11" t="s">
        <v>38</v>
      </c>
      <c r="DH4" s="11" t="s">
        <v>38</v>
      </c>
      <c r="DI4" s="11">
        <v>2</v>
      </c>
      <c r="DJ4" s="7" t="s">
        <v>2017</v>
      </c>
      <c r="DK4" s="9">
        <v>5</v>
      </c>
      <c r="DL4" s="9">
        <v>9</v>
      </c>
      <c r="DM4" s="9">
        <v>12</v>
      </c>
      <c r="DN4" s="9">
        <v>3</v>
      </c>
      <c r="DO4" s="212"/>
      <c r="DP4" s="9">
        <v>1</v>
      </c>
      <c r="DQ4" s="9">
        <v>174</v>
      </c>
      <c r="DR4" s="9">
        <v>87</v>
      </c>
      <c r="DS4" s="84">
        <v>28.735632183908045</v>
      </c>
      <c r="DT4" s="9">
        <v>0</v>
      </c>
      <c r="DU4" s="211" t="s">
        <v>38</v>
      </c>
      <c r="DV4" s="9">
        <v>2</v>
      </c>
      <c r="DW4" s="9">
        <v>2</v>
      </c>
      <c r="DX4" s="187">
        <v>4</v>
      </c>
      <c r="DY4" s="104"/>
      <c r="DZ4" s="952">
        <v>5297</v>
      </c>
      <c r="EA4" s="589"/>
      <c r="EB4" s="589"/>
      <c r="EC4" s="589"/>
      <c r="ED4" s="589"/>
      <c r="EE4" s="590"/>
      <c r="EF4" s="589"/>
      <c r="EG4" s="589"/>
      <c r="EH4" s="104"/>
      <c r="EI4" s="216"/>
      <c r="EJ4" s="114"/>
      <c r="EK4" s="84">
        <v>87.7</v>
      </c>
      <c r="EL4" s="217"/>
      <c r="EM4" s="114"/>
      <c r="EN4" s="114"/>
      <c r="EO4" s="114"/>
      <c r="EP4" s="114"/>
      <c r="EQ4" s="114"/>
      <c r="ER4" s="114"/>
      <c r="ES4" s="55"/>
      <c r="ET4" s="152"/>
      <c r="EU4" s="213"/>
      <c r="EV4" s="11"/>
      <c r="EW4" s="215"/>
      <c r="EX4" s="1176"/>
      <c r="EY4" s="1176"/>
      <c r="EZ4" s="1176"/>
      <c r="FA4" s="156"/>
      <c r="FB4" s="156"/>
      <c r="FC4" s="156"/>
      <c r="FD4" s="156"/>
      <c r="FE4" s="156"/>
      <c r="FF4" s="156"/>
      <c r="FG4" s="156"/>
      <c r="FH4" s="156"/>
      <c r="FI4" s="156"/>
      <c r="FJ4" s="156"/>
      <c r="FK4" s="156"/>
      <c r="FL4" s="156"/>
      <c r="FM4" s="156"/>
      <c r="FN4" s="156"/>
      <c r="FO4" s="156"/>
      <c r="FP4" s="156"/>
      <c r="FQ4" s="156"/>
      <c r="FR4" s="156"/>
      <c r="FS4" s="156"/>
      <c r="FT4" s="156"/>
      <c r="FU4" s="156"/>
      <c r="FV4" s="156"/>
      <c r="FW4" s="156"/>
      <c r="FX4" s="156"/>
      <c r="FY4" s="156"/>
      <c r="FZ4" s="156"/>
      <c r="GA4" s="156"/>
      <c r="GB4" s="156"/>
      <c r="GC4" s="156"/>
      <c r="GD4" s="156"/>
      <c r="GE4" s="156"/>
      <c r="GF4" s="156"/>
      <c r="GG4" s="156"/>
      <c r="GH4" s="156"/>
      <c r="GI4" s="156"/>
      <c r="GJ4" s="156"/>
      <c r="GK4" s="156"/>
      <c r="GL4" s="156"/>
      <c r="GM4" s="156"/>
      <c r="GN4" s="156"/>
      <c r="GO4" s="156"/>
      <c r="GP4" s="156"/>
      <c r="GQ4" s="156"/>
      <c r="GR4" s="156"/>
    </row>
    <row r="5" spans="1:231" x14ac:dyDescent="0.3">
      <c r="A5" s="7">
        <v>83</v>
      </c>
      <c r="B5" s="7">
        <v>1</v>
      </c>
      <c r="C5" s="170">
        <v>5319</v>
      </c>
      <c r="D5" s="1138" t="s">
        <v>1787</v>
      </c>
      <c r="E5" s="20"/>
      <c r="F5" s="17">
        <v>460404415</v>
      </c>
      <c r="G5" s="11">
        <v>70</v>
      </c>
      <c r="H5" s="17" t="s">
        <v>911</v>
      </c>
      <c r="I5" s="18"/>
      <c r="J5" s="19"/>
      <c r="K5" s="172" t="s">
        <v>36</v>
      </c>
      <c r="L5" s="20"/>
      <c r="M5" s="20"/>
      <c r="N5" s="20"/>
      <c r="O5" s="20"/>
      <c r="P5" s="169"/>
      <c r="Q5" s="169"/>
      <c r="R5" s="179"/>
      <c r="S5" s="180"/>
      <c r="T5" s="181"/>
      <c r="U5" s="180"/>
      <c r="V5" s="188"/>
      <c r="W5" s="180"/>
      <c r="X5" s="180"/>
      <c r="Y5" s="182"/>
      <c r="Z5" s="20"/>
      <c r="AA5" s="11"/>
      <c r="AB5" s="20"/>
      <c r="AC5" s="20"/>
      <c r="AD5" s="20"/>
      <c r="AE5" s="20"/>
      <c r="AF5" s="219"/>
      <c r="AG5" s="114"/>
      <c r="AH5" s="7"/>
      <c r="AI5" s="84">
        <v>95.4</v>
      </c>
      <c r="AJ5" s="189"/>
      <c r="AK5" s="7"/>
      <c r="AL5" s="185"/>
      <c r="AM5" s="7"/>
      <c r="AN5" s="190">
        <v>5.42</v>
      </c>
      <c r="AO5" s="39">
        <v>2.74</v>
      </c>
      <c r="AP5" s="191">
        <v>87</v>
      </c>
      <c r="AQ5" s="41">
        <v>95.16</v>
      </c>
      <c r="AR5" s="42">
        <v>1.9781021897810218</v>
      </c>
      <c r="AS5" s="43">
        <v>172.09489051094889</v>
      </c>
      <c r="AT5" s="44">
        <v>6.0396701582349013E-2</v>
      </c>
      <c r="AU5" s="84">
        <v>5.0190000000000001</v>
      </c>
      <c r="AV5" s="45">
        <v>92.601476014760152</v>
      </c>
      <c r="AW5" s="46">
        <v>0.13</v>
      </c>
      <c r="AX5" s="45">
        <v>2.3985239852398523</v>
      </c>
      <c r="AY5" s="45">
        <v>10.37</v>
      </c>
      <c r="AZ5" s="47" t="s">
        <v>121</v>
      </c>
      <c r="BA5" s="192">
        <v>1.1999999999999999E-3</v>
      </c>
      <c r="BB5" s="193">
        <v>0.12791200000000008</v>
      </c>
      <c r="BC5" s="194">
        <v>0.97000000000000008</v>
      </c>
      <c r="BD5" s="45">
        <v>87.75510204081634</v>
      </c>
      <c r="BE5" s="45">
        <v>12.244897959183673</v>
      </c>
      <c r="BF5" s="78">
        <v>7.166666666666667</v>
      </c>
      <c r="BG5" s="79">
        <v>0.48075399999999996</v>
      </c>
      <c r="BH5" s="80">
        <v>8.8699999999999992</v>
      </c>
      <c r="BI5" s="307">
        <v>9.7559999999999973E-3</v>
      </c>
      <c r="BJ5" s="7">
        <v>0.72</v>
      </c>
      <c r="BK5" s="48">
        <v>2.58</v>
      </c>
      <c r="BL5" s="197">
        <v>3.5833333333333335</v>
      </c>
      <c r="BM5" s="198">
        <v>74.2</v>
      </c>
      <c r="BN5" s="199"/>
      <c r="BO5" s="199"/>
      <c r="BP5" s="199"/>
      <c r="BQ5" s="344"/>
      <c r="BR5" s="199">
        <v>78.099999999999994</v>
      </c>
      <c r="BS5" s="200">
        <v>2.1399400000000002</v>
      </c>
      <c r="BT5" s="199">
        <v>10.7</v>
      </c>
      <c r="BU5" s="200">
        <v>0.29318</v>
      </c>
      <c r="BV5" s="199">
        <v>9.0299999999999994</v>
      </c>
      <c r="BW5" s="200">
        <v>0.247422</v>
      </c>
      <c r="BX5" s="199"/>
      <c r="BY5" s="45"/>
      <c r="CA5" s="7"/>
      <c r="CB5" s="7"/>
      <c r="CC5" s="7"/>
      <c r="CD5" s="198"/>
      <c r="CE5" s="7"/>
      <c r="CF5" s="45">
        <v>7.2990654205607477</v>
      </c>
      <c r="CG5" s="9" t="s">
        <v>1419</v>
      </c>
      <c r="CH5" s="9">
        <v>6</v>
      </c>
      <c r="CI5" s="49" t="s">
        <v>1991</v>
      </c>
      <c r="CJ5" s="49" t="s">
        <v>1991</v>
      </c>
      <c r="CK5" s="35"/>
      <c r="CL5" s="35"/>
      <c r="CM5" s="550"/>
      <c r="CN5" s="550"/>
      <c r="CO5" s="550"/>
      <c r="CP5" s="550"/>
      <c r="CQ5" s="243" t="s">
        <v>297</v>
      </c>
      <c r="CR5" s="210"/>
      <c r="CS5" s="9">
        <v>2</v>
      </c>
      <c r="CT5" s="9" t="s">
        <v>2035</v>
      </c>
      <c r="CU5" s="7"/>
      <c r="CV5" s="9">
        <v>0</v>
      </c>
      <c r="CW5" s="9">
        <v>0</v>
      </c>
      <c r="CX5" s="211" t="s">
        <v>38</v>
      </c>
      <c r="CY5" s="9" t="s">
        <v>38</v>
      </c>
      <c r="CZ5" s="11">
        <v>27.2</v>
      </c>
      <c r="DA5" s="11" t="s">
        <v>38</v>
      </c>
      <c r="DB5" s="11">
        <v>12904</v>
      </c>
      <c r="DC5" s="11">
        <v>88.1</v>
      </c>
      <c r="DD5" s="11">
        <v>11.9</v>
      </c>
      <c r="DE5" s="11" t="s">
        <v>38</v>
      </c>
      <c r="DF5" s="11" t="s">
        <v>38</v>
      </c>
      <c r="DG5" s="11" t="s">
        <v>38</v>
      </c>
      <c r="DH5" s="11" t="s">
        <v>38</v>
      </c>
      <c r="DI5" s="11">
        <v>2</v>
      </c>
      <c r="DJ5" s="9" t="s">
        <v>1327</v>
      </c>
      <c r="DK5" s="9">
        <v>7</v>
      </c>
      <c r="DL5" s="9">
        <v>5</v>
      </c>
      <c r="DM5" s="9">
        <v>6</v>
      </c>
      <c r="DN5" s="9">
        <v>2</v>
      </c>
      <c r="DO5" s="212"/>
      <c r="DP5" s="9">
        <v>1</v>
      </c>
      <c r="DQ5" s="9">
        <v>172</v>
      </c>
      <c r="DR5" s="9">
        <v>97</v>
      </c>
      <c r="DS5" s="84">
        <v>32.7879935100054</v>
      </c>
      <c r="DT5" s="9">
        <v>2</v>
      </c>
      <c r="DU5" s="211" t="s">
        <v>38</v>
      </c>
      <c r="DV5" s="9">
        <v>1</v>
      </c>
      <c r="DW5" s="9">
        <v>0</v>
      </c>
      <c r="DX5" s="187" t="s">
        <v>38</v>
      </c>
      <c r="DY5" s="104"/>
      <c r="DZ5" s="952">
        <v>5319</v>
      </c>
      <c r="EA5" s="589"/>
      <c r="EB5" s="589"/>
      <c r="EC5" s="589"/>
      <c r="ED5" s="589"/>
      <c r="EE5" s="590"/>
      <c r="EF5" s="589"/>
      <c r="EG5" s="589"/>
      <c r="EH5" s="104"/>
      <c r="EI5" s="216"/>
      <c r="EJ5" s="114"/>
      <c r="EK5" s="84">
        <v>95.4</v>
      </c>
      <c r="EL5" s="217"/>
      <c r="EM5" s="114"/>
      <c r="EN5" s="114"/>
      <c r="EO5" s="114"/>
      <c r="EP5" s="114"/>
      <c r="EQ5" s="114"/>
      <c r="ER5" s="114"/>
      <c r="ES5" s="55"/>
      <c r="ET5" s="152"/>
      <c r="EU5" s="213"/>
      <c r="EV5" s="11"/>
      <c r="EW5" s="215"/>
      <c r="EX5" s="156"/>
      <c r="EY5" s="156"/>
      <c r="EZ5" s="156"/>
      <c r="FA5" s="156"/>
      <c r="FB5" s="156"/>
      <c r="FC5" s="156"/>
      <c r="FD5" s="156"/>
      <c r="FE5" s="156"/>
      <c r="FF5" s="156"/>
      <c r="FG5" s="156"/>
      <c r="FH5" s="156"/>
      <c r="FI5" s="156"/>
      <c r="FJ5" s="156"/>
      <c r="FK5" s="156"/>
      <c r="FL5" s="156"/>
      <c r="FM5" s="156"/>
      <c r="FN5" s="156"/>
      <c r="FO5" s="156"/>
      <c r="FP5" s="156"/>
      <c r="FQ5" s="156"/>
      <c r="FR5" s="156"/>
      <c r="FS5" s="156"/>
      <c r="FT5" s="156"/>
      <c r="FU5" s="156"/>
      <c r="FV5" s="156"/>
      <c r="FW5" s="156"/>
      <c r="FX5" s="156"/>
      <c r="FY5" s="156"/>
      <c r="FZ5" s="156"/>
      <c r="GA5" s="156"/>
      <c r="GB5" s="156"/>
      <c r="GC5" s="156"/>
      <c r="GD5" s="156"/>
      <c r="GE5" s="156"/>
      <c r="GF5" s="156"/>
      <c r="GG5" s="156"/>
      <c r="GH5" s="156"/>
      <c r="GI5" s="156"/>
      <c r="GJ5" s="156"/>
      <c r="GK5" s="156"/>
      <c r="GL5" s="156"/>
      <c r="GM5" s="156"/>
      <c r="GN5" s="156"/>
      <c r="GO5" s="156"/>
      <c r="GP5" s="156"/>
      <c r="GQ5" s="156"/>
      <c r="GR5" s="156"/>
    </row>
    <row r="6" spans="1:231" x14ac:dyDescent="0.3">
      <c r="A6" s="7">
        <v>96</v>
      </c>
      <c r="B6" s="7">
        <v>1</v>
      </c>
      <c r="C6" s="170">
        <v>5398</v>
      </c>
      <c r="D6" s="1138" t="s">
        <v>1750</v>
      </c>
      <c r="E6" s="20"/>
      <c r="F6" s="17">
        <v>7303303491</v>
      </c>
      <c r="G6" s="11">
        <v>43</v>
      </c>
      <c r="H6" s="17" t="s">
        <v>587</v>
      </c>
      <c r="I6" s="18"/>
      <c r="J6" s="19"/>
      <c r="K6" s="172" t="s">
        <v>36</v>
      </c>
      <c r="L6" s="20"/>
      <c r="M6" s="20"/>
      <c r="N6" s="20"/>
      <c r="O6" s="20"/>
      <c r="P6" s="169"/>
      <c r="Q6" s="169"/>
      <c r="R6" s="179"/>
      <c r="S6" s="180"/>
      <c r="T6" s="181"/>
      <c r="U6" s="180"/>
      <c r="V6" s="188"/>
      <c r="W6" s="180"/>
      <c r="X6" s="180"/>
      <c r="Y6" s="182"/>
      <c r="Z6" s="20"/>
      <c r="AA6" s="11"/>
      <c r="AB6" s="20"/>
      <c r="AC6" s="20"/>
      <c r="AD6" s="20"/>
      <c r="AE6" s="20"/>
      <c r="AF6" s="219"/>
      <c r="AG6" s="114"/>
      <c r="AH6" s="7"/>
      <c r="AI6" s="84">
        <v>89.3</v>
      </c>
      <c r="AJ6" s="189"/>
      <c r="AK6" s="7"/>
      <c r="AL6" s="185"/>
      <c r="AM6" s="7"/>
      <c r="AN6" s="190">
        <v>1.36</v>
      </c>
      <c r="AO6" s="39">
        <v>4.29</v>
      </c>
      <c r="AP6" s="191">
        <v>89.7</v>
      </c>
      <c r="AQ6" s="41">
        <v>95.350000000000009</v>
      </c>
      <c r="AR6" s="42">
        <v>0.31701631701631705</v>
      </c>
      <c r="AS6" s="43">
        <v>28.436363636363641</v>
      </c>
      <c r="AT6" s="44">
        <v>1.4469624428130651E-2</v>
      </c>
      <c r="AU6" s="46">
        <v>1.24</v>
      </c>
      <c r="AV6" s="45">
        <v>91.17647058823529</v>
      </c>
      <c r="AW6" s="46">
        <v>5.2000000000000005E-2</v>
      </c>
      <c r="AX6" s="45">
        <v>3.8235294117647056</v>
      </c>
      <c r="AY6" s="45">
        <v>30.11</v>
      </c>
      <c r="AZ6" s="47" t="s">
        <v>121</v>
      </c>
      <c r="BA6" s="192">
        <v>1.8699999999999999E-3</v>
      </c>
      <c r="BB6" s="193">
        <v>6.8516800000000003E-2</v>
      </c>
      <c r="BC6" s="194">
        <v>13.82</v>
      </c>
      <c r="BD6" s="45">
        <v>88.490843470124318</v>
      </c>
      <c r="BE6" s="45">
        <v>11.509156529875685</v>
      </c>
      <c r="BF6" s="78">
        <v>7.6887340301974456</v>
      </c>
      <c r="BG6" s="79">
        <v>4.5968000000000002E-2</v>
      </c>
      <c r="BH6" s="80">
        <v>3.38</v>
      </c>
      <c r="BI6" s="307">
        <v>0</v>
      </c>
      <c r="BJ6" s="7">
        <v>1.87</v>
      </c>
      <c r="BK6" s="48">
        <v>2.69</v>
      </c>
      <c r="BL6" s="197">
        <v>1.4385026737967914</v>
      </c>
      <c r="BM6" s="198">
        <v>85.1</v>
      </c>
      <c r="BN6" s="199"/>
      <c r="BO6" s="199"/>
      <c r="BP6" s="199"/>
      <c r="BQ6" s="344"/>
      <c r="BR6" s="199">
        <v>58.7</v>
      </c>
      <c r="BS6" s="200">
        <v>2.51823</v>
      </c>
      <c r="BT6" s="199">
        <v>26.5</v>
      </c>
      <c r="BU6" s="200">
        <v>1.1368499999999999</v>
      </c>
      <c r="BV6" s="199">
        <v>12.7</v>
      </c>
      <c r="BW6" s="200">
        <v>0.54482999999999993</v>
      </c>
      <c r="BX6" s="199"/>
      <c r="BY6" s="45"/>
      <c r="CA6" s="7"/>
      <c r="CB6" s="7"/>
      <c r="CC6" s="7"/>
      <c r="CD6" s="198">
        <v>85.2</v>
      </c>
      <c r="CE6" s="7"/>
      <c r="CF6" s="45">
        <v>2.2150943396226417</v>
      </c>
      <c r="CG6" s="9" t="s">
        <v>1419</v>
      </c>
      <c r="CH6" s="9">
        <v>6</v>
      </c>
      <c r="CI6" s="49" t="s">
        <v>1991</v>
      </c>
      <c r="CJ6" s="49" t="s">
        <v>1991</v>
      </c>
      <c r="CK6" s="35"/>
      <c r="CL6" s="35"/>
      <c r="CM6" s="550"/>
      <c r="CN6" s="550"/>
      <c r="CO6" s="550"/>
      <c r="CP6" s="550"/>
      <c r="CQ6" s="243" t="s">
        <v>297</v>
      </c>
      <c r="CR6" s="210"/>
      <c r="CS6" s="9">
        <v>2</v>
      </c>
      <c r="CT6" s="9" t="s">
        <v>2029</v>
      </c>
      <c r="CU6" s="7"/>
      <c r="CV6" s="9">
        <v>0</v>
      </c>
      <c r="CW6" s="9">
        <v>0</v>
      </c>
      <c r="CX6" s="211" t="s">
        <v>38</v>
      </c>
      <c r="CY6" s="9" t="s">
        <v>38</v>
      </c>
      <c r="CZ6" s="11" t="s">
        <v>38</v>
      </c>
      <c r="DA6" s="11" t="s">
        <v>38</v>
      </c>
      <c r="DB6" s="11">
        <v>13671</v>
      </c>
      <c r="DC6" s="11">
        <v>91.9</v>
      </c>
      <c r="DD6" s="11">
        <v>8.1</v>
      </c>
      <c r="DE6" s="11" t="s">
        <v>38</v>
      </c>
      <c r="DF6" s="11" t="s">
        <v>38</v>
      </c>
      <c r="DG6" s="11" t="s">
        <v>38</v>
      </c>
      <c r="DH6" s="11" t="s">
        <v>38</v>
      </c>
      <c r="DI6" s="11">
        <v>0</v>
      </c>
      <c r="DJ6" s="7"/>
      <c r="DK6" s="9">
        <v>7</v>
      </c>
      <c r="DL6" s="9">
        <v>1</v>
      </c>
      <c r="DM6" s="9">
        <v>7</v>
      </c>
      <c r="DN6" s="9">
        <v>2</v>
      </c>
      <c r="DO6" s="212"/>
      <c r="DP6" s="9">
        <v>1</v>
      </c>
      <c r="DQ6" s="9">
        <v>183</v>
      </c>
      <c r="DR6" s="9">
        <v>95</v>
      </c>
      <c r="DS6" s="84">
        <v>28.367523664486846</v>
      </c>
      <c r="DT6" s="9">
        <v>0</v>
      </c>
      <c r="DU6" s="211" t="s">
        <v>38</v>
      </c>
      <c r="DV6" s="9" t="s">
        <v>38</v>
      </c>
      <c r="DW6" s="9" t="s">
        <v>38</v>
      </c>
      <c r="DX6" s="187">
        <v>4</v>
      </c>
      <c r="DY6" s="104"/>
      <c r="DZ6" s="952">
        <v>5398</v>
      </c>
      <c r="EA6" s="589"/>
      <c r="EB6" s="589"/>
      <c r="EC6" s="589"/>
      <c r="ED6" s="589"/>
      <c r="EE6" s="590"/>
      <c r="EF6" s="589"/>
      <c r="EG6" s="589"/>
      <c r="EH6" s="104"/>
      <c r="EI6" s="216"/>
      <c r="EJ6" s="114"/>
      <c r="EK6" s="84">
        <v>89.3</v>
      </c>
      <c r="EL6" s="217"/>
      <c r="EM6" s="114"/>
      <c r="EN6" s="114"/>
      <c r="EO6" s="114"/>
      <c r="EP6" s="114"/>
      <c r="EQ6" s="114"/>
      <c r="ER6" s="114"/>
      <c r="ES6" s="55"/>
      <c r="ET6" s="152"/>
      <c r="EU6" s="213"/>
      <c r="EV6" s="11"/>
      <c r="EW6" s="215"/>
      <c r="EX6" s="156"/>
      <c r="EY6" s="156"/>
      <c r="EZ6" s="156"/>
      <c r="FA6" s="156"/>
      <c r="FB6" s="156"/>
      <c r="FC6" s="156"/>
      <c r="FD6" s="156"/>
      <c r="FE6" s="156"/>
      <c r="FF6" s="156"/>
      <c r="FG6" s="156"/>
      <c r="FH6" s="156"/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  <c r="FU6" s="156"/>
      <c r="FV6" s="156"/>
      <c r="FW6" s="156"/>
      <c r="FX6" s="156"/>
      <c r="FY6" s="156"/>
      <c r="FZ6" s="156"/>
      <c r="GA6" s="156"/>
      <c r="GB6" s="156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</row>
    <row r="7" spans="1:231" x14ac:dyDescent="0.3">
      <c r="A7" s="7">
        <v>3</v>
      </c>
      <c r="B7" s="7">
        <v>1</v>
      </c>
      <c r="C7" s="328">
        <v>5523</v>
      </c>
      <c r="D7" s="328" t="s">
        <v>1644</v>
      </c>
      <c r="E7" s="20" t="s">
        <v>683</v>
      </c>
      <c r="F7" s="17">
        <v>365821410</v>
      </c>
      <c r="G7" s="11">
        <v>81</v>
      </c>
      <c r="H7" s="11" t="s">
        <v>1645</v>
      </c>
      <c r="I7" s="18" t="s">
        <v>1418</v>
      </c>
      <c r="J7" s="19" t="s">
        <v>35</v>
      </c>
      <c r="K7" s="55" t="s">
        <v>36</v>
      </c>
      <c r="L7" s="20">
        <v>11</v>
      </c>
      <c r="M7" s="20">
        <v>5</v>
      </c>
      <c r="N7" s="20"/>
      <c r="O7" s="20"/>
      <c r="P7" s="169" t="s">
        <v>1646</v>
      </c>
      <c r="Q7" s="169"/>
      <c r="R7" s="179" t="s">
        <v>127</v>
      </c>
      <c r="S7" s="180" t="s">
        <v>127</v>
      </c>
      <c r="T7" s="181" t="s">
        <v>446</v>
      </c>
      <c r="U7" s="180" t="s">
        <v>127</v>
      </c>
      <c r="V7" s="188" t="s">
        <v>501</v>
      </c>
      <c r="W7" s="180"/>
      <c r="X7" s="180" t="s">
        <v>1966</v>
      </c>
      <c r="Y7" s="182"/>
      <c r="Z7" s="20"/>
      <c r="AA7" s="548">
        <v>12575</v>
      </c>
      <c r="AB7" s="549"/>
      <c r="AC7" s="549"/>
      <c r="AD7" s="549"/>
      <c r="AE7" s="549"/>
      <c r="AF7" s="219" t="s">
        <v>444</v>
      </c>
      <c r="AG7" s="220"/>
      <c r="AH7" s="7">
        <v>70.8</v>
      </c>
      <c r="AI7" s="7">
        <v>89</v>
      </c>
      <c r="AJ7" s="189">
        <v>63.012</v>
      </c>
      <c r="AK7" s="7">
        <v>380010</v>
      </c>
      <c r="AL7" s="185">
        <v>207.27818181818182</v>
      </c>
      <c r="AM7" s="7">
        <v>6</v>
      </c>
      <c r="AN7" s="38">
        <v>4.2</v>
      </c>
      <c r="AO7" s="39">
        <v>0.7</v>
      </c>
      <c r="AP7" s="40">
        <v>94.6</v>
      </c>
      <c r="AQ7" s="41">
        <v>99.5</v>
      </c>
      <c r="AR7" s="42">
        <v>6.0000000000000009</v>
      </c>
      <c r="AS7" s="43">
        <v>567.6</v>
      </c>
      <c r="AT7" s="44">
        <v>4.4071353620146907E-2</v>
      </c>
      <c r="AU7" s="45">
        <v>3.6900000000000004</v>
      </c>
      <c r="AV7" s="45">
        <v>87.857142857142861</v>
      </c>
      <c r="AW7" s="46">
        <v>0.3</v>
      </c>
      <c r="AX7" s="45">
        <v>7.1428571428571423</v>
      </c>
      <c r="AY7" s="7">
        <v>78.5</v>
      </c>
      <c r="AZ7" s="47" t="s">
        <v>121</v>
      </c>
      <c r="BA7" s="48">
        <v>0.02</v>
      </c>
      <c r="BB7" s="193">
        <v>8.0000000000000071E-2</v>
      </c>
      <c r="BC7" s="48">
        <v>47.9</v>
      </c>
      <c r="BD7" s="7">
        <v>87.9</v>
      </c>
      <c r="BE7" s="7">
        <v>11.8</v>
      </c>
      <c r="BF7" s="78">
        <v>7.4491525423728815</v>
      </c>
      <c r="BG7" s="79">
        <v>0.6</v>
      </c>
      <c r="BH7" s="80">
        <v>14.285714285714285</v>
      </c>
      <c r="BI7" s="7">
        <v>0.02</v>
      </c>
      <c r="BJ7" s="7">
        <v>30.8</v>
      </c>
      <c r="BK7" s="48">
        <v>1.6</v>
      </c>
      <c r="BL7" s="197">
        <v>5.1948051948051951E-2</v>
      </c>
      <c r="BM7" s="198">
        <v>59.5</v>
      </c>
      <c r="BN7" s="199"/>
      <c r="BO7" s="199"/>
      <c r="BP7" s="199"/>
      <c r="BQ7" s="562"/>
      <c r="BR7" s="199">
        <v>77.2</v>
      </c>
      <c r="BS7" s="200">
        <v>0.54039999999999999</v>
      </c>
      <c r="BT7" s="199">
        <v>3.69</v>
      </c>
      <c r="BU7" s="200">
        <v>2.5829999999999999E-2</v>
      </c>
      <c r="BV7" s="199">
        <v>11.6</v>
      </c>
      <c r="BW7" s="200">
        <v>8.1199999999999994E-2</v>
      </c>
      <c r="BX7" s="199"/>
      <c r="BY7" s="45"/>
      <c r="CA7" s="7"/>
      <c r="CB7" s="7"/>
      <c r="CC7" s="7"/>
      <c r="CD7" s="198"/>
      <c r="CE7" s="7"/>
      <c r="CF7" s="45">
        <v>20.921409214092144</v>
      </c>
      <c r="CG7" s="9" t="s">
        <v>1419</v>
      </c>
      <c r="CH7" s="9">
        <v>6</v>
      </c>
      <c r="CI7" s="9" t="s">
        <v>1993</v>
      </c>
      <c r="CJ7" s="9" t="s">
        <v>1993</v>
      </c>
      <c r="CK7" s="35"/>
      <c r="CL7" s="35"/>
      <c r="CM7" s="945"/>
      <c r="CN7" s="945"/>
      <c r="CO7" s="945"/>
      <c r="CP7" s="945"/>
      <c r="CQ7" s="202" t="s">
        <v>294</v>
      </c>
      <c r="CR7" s="252" t="s">
        <v>444</v>
      </c>
      <c r="CS7" s="253">
        <v>2</v>
      </c>
      <c r="CT7" s="254" t="s">
        <v>2012</v>
      </c>
      <c r="CU7" s="7"/>
      <c r="CV7" s="254">
        <v>0</v>
      </c>
      <c r="CW7" s="254">
        <v>0</v>
      </c>
      <c r="CX7" s="1159">
        <v>38063</v>
      </c>
      <c r="CY7" s="254">
        <v>1</v>
      </c>
      <c r="CZ7" s="11">
        <v>27.4</v>
      </c>
      <c r="DA7" s="11" t="s">
        <v>38</v>
      </c>
      <c r="DB7" s="11">
        <v>12575</v>
      </c>
      <c r="DC7" s="11">
        <v>84.6</v>
      </c>
      <c r="DD7" s="11">
        <v>15.4</v>
      </c>
      <c r="DE7" s="11" t="s">
        <v>38</v>
      </c>
      <c r="DF7" s="11" t="s">
        <v>38</v>
      </c>
      <c r="DG7" s="11" t="s">
        <v>38</v>
      </c>
      <c r="DH7" s="11" t="s">
        <v>38</v>
      </c>
      <c r="DI7" s="11">
        <v>0</v>
      </c>
      <c r="DJ7" s="7"/>
      <c r="DK7" s="256">
        <v>6</v>
      </c>
      <c r="DL7" s="254">
        <v>9</v>
      </c>
      <c r="DM7" s="254">
        <v>30</v>
      </c>
      <c r="DN7" s="254"/>
      <c r="DO7" s="254">
        <v>3</v>
      </c>
      <c r="DP7" s="254">
        <v>1</v>
      </c>
      <c r="DQ7" s="254">
        <v>156</v>
      </c>
      <c r="DR7" s="254">
        <v>66.5</v>
      </c>
      <c r="DS7" s="84">
        <v>27.325772518080207</v>
      </c>
      <c r="DT7" s="254">
        <v>2</v>
      </c>
      <c r="DU7" s="1160">
        <v>42403</v>
      </c>
      <c r="DV7" s="257" t="s">
        <v>38</v>
      </c>
      <c r="DW7" s="254" t="s">
        <v>38</v>
      </c>
      <c r="DX7" s="950" t="s">
        <v>38</v>
      </c>
      <c r="DY7" s="259"/>
      <c r="DZ7" s="949">
        <v>5523</v>
      </c>
      <c r="EA7" s="550"/>
      <c r="EB7" s="550"/>
      <c r="EC7" s="550"/>
      <c r="ED7" s="550"/>
      <c r="EE7" s="550"/>
      <c r="EF7" s="586"/>
      <c r="EG7" s="586"/>
      <c r="EH7" s="7">
        <v>70.8</v>
      </c>
      <c r="EI7" s="216"/>
      <c r="EJ7" s="114"/>
      <c r="EK7" s="157">
        <v>70.8</v>
      </c>
      <c r="EL7" s="217"/>
      <c r="EM7" s="114"/>
      <c r="EN7" s="114"/>
      <c r="EO7" s="114"/>
      <c r="EP7" s="114"/>
      <c r="EQ7" s="114"/>
      <c r="ER7" s="114"/>
      <c r="ES7" s="55"/>
      <c r="ET7" s="152"/>
      <c r="EU7" s="213"/>
      <c r="EV7" s="11"/>
      <c r="EW7" s="215"/>
      <c r="EX7" s="156"/>
      <c r="EY7" s="156"/>
      <c r="EZ7" s="156"/>
      <c r="FA7" s="156"/>
      <c r="FB7" s="156"/>
      <c r="FC7" s="156"/>
      <c r="FD7" s="156"/>
      <c r="FE7" s="156"/>
      <c r="FF7" s="156"/>
      <c r="FG7" s="156"/>
      <c r="FH7" s="156"/>
      <c r="FI7" s="156"/>
      <c r="FJ7" s="156"/>
      <c r="FK7" s="156"/>
      <c r="FL7" s="156"/>
      <c r="FM7" s="156"/>
      <c r="FN7" s="156"/>
      <c r="FO7" s="156"/>
      <c r="FP7" s="156"/>
      <c r="FQ7" s="156"/>
      <c r="FR7" s="156"/>
      <c r="FS7" s="156"/>
      <c r="FT7" s="156"/>
      <c r="FU7" s="156"/>
      <c r="FV7" s="156"/>
      <c r="FW7" s="156"/>
      <c r="FX7" s="156"/>
      <c r="FY7" s="156"/>
      <c r="FZ7" s="156"/>
      <c r="GA7" s="156"/>
      <c r="GB7" s="156"/>
      <c r="GC7" s="156"/>
      <c r="GD7" s="156"/>
      <c r="GE7" s="156"/>
      <c r="GF7" s="156"/>
      <c r="GG7" s="156"/>
      <c r="GH7" s="156"/>
      <c r="GI7" s="156"/>
      <c r="GJ7" s="156"/>
      <c r="GK7" s="156"/>
      <c r="GL7" s="156"/>
      <c r="GM7" s="156"/>
      <c r="GN7" s="156"/>
      <c r="GO7" s="156"/>
      <c r="GP7" s="156"/>
      <c r="GQ7" s="156"/>
      <c r="GR7" s="156"/>
    </row>
    <row r="8" spans="1:231" x14ac:dyDescent="0.3">
      <c r="A8" s="7">
        <v>89</v>
      </c>
      <c r="B8" s="7">
        <v>1</v>
      </c>
      <c r="C8" s="223">
        <v>6173</v>
      </c>
      <c r="D8" s="328" t="s">
        <v>1582</v>
      </c>
      <c r="E8" s="20" t="s">
        <v>1583</v>
      </c>
      <c r="F8" s="17">
        <v>295501479</v>
      </c>
      <c r="G8" s="11">
        <v>88</v>
      </c>
      <c r="H8" s="11" t="s">
        <v>1461</v>
      </c>
      <c r="I8" s="18" t="s">
        <v>513</v>
      </c>
      <c r="J8" s="19" t="s">
        <v>35</v>
      </c>
      <c r="K8" s="55" t="s">
        <v>36</v>
      </c>
      <c r="L8" s="20">
        <v>8</v>
      </c>
      <c r="M8" s="20" t="s">
        <v>1584</v>
      </c>
      <c r="N8" s="20"/>
      <c r="O8" s="20"/>
      <c r="P8" s="169" t="s">
        <v>488</v>
      </c>
      <c r="Q8" s="169"/>
      <c r="R8" s="179" t="s">
        <v>127</v>
      </c>
      <c r="S8" s="180" t="s">
        <v>445</v>
      </c>
      <c r="T8" s="181" t="s">
        <v>446</v>
      </c>
      <c r="U8" s="180" t="s">
        <v>127</v>
      </c>
      <c r="V8" s="188" t="s">
        <v>447</v>
      </c>
      <c r="W8" s="180" t="s">
        <v>447</v>
      </c>
      <c r="X8" s="180" t="s">
        <v>502</v>
      </c>
      <c r="Y8" s="182"/>
      <c r="Z8" s="20"/>
      <c r="AA8" s="224">
        <v>51846</v>
      </c>
      <c r="AB8" s="225"/>
      <c r="AC8" s="225"/>
      <c r="AD8" s="225"/>
      <c r="AE8" s="225"/>
      <c r="AF8" s="182" t="s">
        <v>1963</v>
      </c>
      <c r="AG8" s="220"/>
      <c r="AH8" s="7">
        <v>79.7</v>
      </c>
      <c r="AI8" s="7">
        <v>77.3</v>
      </c>
      <c r="AJ8" s="189">
        <v>61.608100000000007</v>
      </c>
      <c r="AK8" s="7">
        <v>212194</v>
      </c>
      <c r="AL8" s="185">
        <v>132.62125</v>
      </c>
      <c r="AM8" s="7">
        <v>5</v>
      </c>
      <c r="AN8" s="38">
        <v>0.2</v>
      </c>
      <c r="AO8" s="39">
        <v>0.6</v>
      </c>
      <c r="AP8" s="40">
        <v>96.7</v>
      </c>
      <c r="AQ8" s="41">
        <v>97.5</v>
      </c>
      <c r="AR8" s="42">
        <v>0.33333333333333337</v>
      </c>
      <c r="AS8" s="43">
        <v>32.233333333333341</v>
      </c>
      <c r="AT8" s="44">
        <v>2.0554984583761563E-3</v>
      </c>
      <c r="AU8" s="45">
        <v>0.19</v>
      </c>
      <c r="AV8" s="45">
        <v>95</v>
      </c>
      <c r="AW8" s="46">
        <v>0</v>
      </c>
      <c r="AX8" s="84">
        <v>0</v>
      </c>
      <c r="AY8" s="9" t="s">
        <v>121</v>
      </c>
      <c r="AZ8" s="47" t="s">
        <v>121</v>
      </c>
      <c r="BA8" s="48">
        <v>0</v>
      </c>
      <c r="BB8" s="193">
        <v>0</v>
      </c>
      <c r="BC8" s="48"/>
      <c r="BD8" s="186" t="s">
        <v>121</v>
      </c>
      <c r="BE8" s="186" t="s">
        <v>121</v>
      </c>
      <c r="BF8" s="241" t="s">
        <v>121</v>
      </c>
      <c r="BG8" s="242" t="s">
        <v>121</v>
      </c>
      <c r="BH8" s="7" t="s">
        <v>121</v>
      </c>
      <c r="BI8" s="186" t="s">
        <v>121</v>
      </c>
      <c r="BJ8" s="186" t="s">
        <v>121</v>
      </c>
      <c r="BK8" s="196" t="s">
        <v>121</v>
      </c>
      <c r="BL8" s="197" t="s">
        <v>121</v>
      </c>
      <c r="BM8" s="80">
        <v>9.08</v>
      </c>
      <c r="BN8" s="199">
        <v>96.1</v>
      </c>
      <c r="BO8" s="534" t="s">
        <v>121</v>
      </c>
      <c r="BP8" s="199">
        <v>3.9000000000000057</v>
      </c>
      <c r="BQ8" s="561">
        <v>0.48348000000000002</v>
      </c>
      <c r="BR8" s="199">
        <v>7.32</v>
      </c>
      <c r="BS8" s="84">
        <v>4.3920000000000001E-2</v>
      </c>
      <c r="BT8" s="199">
        <v>1.76</v>
      </c>
      <c r="BU8" s="84">
        <v>1.056E-2</v>
      </c>
      <c r="BV8" s="199">
        <v>71.5</v>
      </c>
      <c r="BW8" s="84">
        <v>0.42899999999999999</v>
      </c>
      <c r="BX8" s="199"/>
      <c r="BY8" s="82">
        <v>100</v>
      </c>
      <c r="BZ8" s="240"/>
      <c r="CA8" s="82">
        <v>91.7</v>
      </c>
      <c r="CB8" s="82"/>
      <c r="CC8" s="82">
        <v>76.900000000000006</v>
      </c>
      <c r="CD8" s="82">
        <v>83</v>
      </c>
      <c r="CE8" s="82"/>
      <c r="CF8" s="45">
        <v>4.1590909090909092</v>
      </c>
      <c r="CG8" s="9" t="s">
        <v>452</v>
      </c>
      <c r="CH8" s="9">
        <v>7</v>
      </c>
      <c r="CI8" s="363" t="s">
        <v>1993</v>
      </c>
      <c r="CJ8" s="363" t="s">
        <v>1993</v>
      </c>
      <c r="CK8" s="35"/>
      <c r="CL8" s="35"/>
      <c r="CM8" s="1180"/>
      <c r="CN8" s="945"/>
      <c r="CO8" s="945"/>
      <c r="CP8" s="945"/>
      <c r="CQ8" s="202" t="s">
        <v>294</v>
      </c>
      <c r="CR8" s="35" t="s">
        <v>1963</v>
      </c>
      <c r="CS8" s="9" t="s">
        <v>606</v>
      </c>
      <c r="CT8" s="203"/>
      <c r="CU8" s="203"/>
      <c r="CV8" s="203"/>
      <c r="CW8" s="203"/>
      <c r="CX8" s="204"/>
      <c r="CY8" s="203"/>
      <c r="CZ8" s="11">
        <v>58.2</v>
      </c>
      <c r="DA8" s="11" t="s">
        <v>38</v>
      </c>
      <c r="DB8" s="11">
        <v>70169</v>
      </c>
      <c r="DC8" s="11">
        <v>0.91500000000000004</v>
      </c>
      <c r="DD8" s="11">
        <v>8.5000000000000006E-2</v>
      </c>
      <c r="DE8" s="11">
        <v>24.9</v>
      </c>
      <c r="DF8" s="11">
        <v>14176</v>
      </c>
      <c r="DG8" s="11" t="s">
        <v>38</v>
      </c>
      <c r="DH8" s="11">
        <v>12.42</v>
      </c>
      <c r="DI8" s="11">
        <v>0</v>
      </c>
      <c r="DJ8" s="1154" t="s">
        <v>2004</v>
      </c>
      <c r="DK8" s="205"/>
      <c r="DL8" s="203"/>
      <c r="DM8" s="203"/>
      <c r="DN8" s="203"/>
      <c r="DO8" s="203"/>
      <c r="DP8" s="203"/>
      <c r="DQ8" s="203"/>
      <c r="DR8" s="203"/>
      <c r="DS8" s="206"/>
      <c r="DT8" s="203"/>
      <c r="DU8" s="203"/>
      <c r="DV8" s="208"/>
      <c r="DW8" s="203"/>
      <c r="DX8" s="209"/>
      <c r="DY8" s="104"/>
      <c r="DZ8" s="951">
        <v>6173</v>
      </c>
      <c r="EA8" s="7"/>
      <c r="EB8" s="7"/>
      <c r="EC8" s="7"/>
      <c r="ED8" s="7"/>
      <c r="EE8" s="7"/>
      <c r="EF8" s="586"/>
      <c r="EG8" s="8"/>
      <c r="EH8" s="7">
        <v>79.7</v>
      </c>
      <c r="EI8" s="216"/>
      <c r="EJ8" s="114"/>
      <c r="EK8" s="157">
        <v>79.7</v>
      </c>
      <c r="EL8" s="217"/>
      <c r="EM8" s="114"/>
      <c r="EN8" s="114"/>
      <c r="EO8" s="114"/>
      <c r="EP8" s="114"/>
      <c r="EQ8" s="114"/>
      <c r="ER8" s="114"/>
      <c r="ES8" s="55"/>
      <c r="ET8" s="152"/>
      <c r="EU8" s="213"/>
      <c r="EV8" s="218">
        <v>24.9</v>
      </c>
      <c r="EW8" s="215"/>
      <c r="EX8" s="156"/>
      <c r="EY8" s="156"/>
      <c r="EZ8" s="156"/>
      <c r="FA8" s="156"/>
      <c r="FB8" s="156"/>
      <c r="FC8" s="156"/>
      <c r="FD8" s="156"/>
      <c r="FE8" s="156"/>
      <c r="FF8" s="156"/>
      <c r="FG8" s="156"/>
      <c r="FH8" s="156"/>
      <c r="FI8" s="156"/>
      <c r="FJ8" s="156"/>
      <c r="FK8" s="156"/>
      <c r="FL8" s="156"/>
      <c r="FM8" s="156"/>
      <c r="FN8" s="156"/>
      <c r="FO8" s="156"/>
      <c r="FP8" s="156"/>
      <c r="FQ8" s="156"/>
      <c r="FR8" s="156"/>
      <c r="FS8" s="156"/>
      <c r="FT8" s="156"/>
      <c r="FU8" s="156"/>
      <c r="FV8" s="156"/>
      <c r="FW8" s="156"/>
      <c r="FX8" s="156"/>
      <c r="FY8" s="156"/>
      <c r="FZ8" s="156"/>
      <c r="GA8" s="156"/>
      <c r="GB8" s="156"/>
      <c r="GC8" s="156"/>
      <c r="GD8" s="156"/>
      <c r="GE8" s="156"/>
      <c r="GF8" s="156"/>
      <c r="GG8" s="156"/>
      <c r="GH8" s="156"/>
      <c r="GI8" s="156"/>
      <c r="GJ8" s="156"/>
      <c r="GK8" s="156"/>
      <c r="GL8" s="156"/>
      <c r="GM8" s="156"/>
      <c r="GN8" s="156"/>
      <c r="GO8" s="156"/>
      <c r="GP8" s="156"/>
      <c r="GQ8" s="156"/>
      <c r="GR8" s="156"/>
    </row>
    <row r="9" spans="1:231" x14ac:dyDescent="0.3">
      <c r="A9" s="7">
        <v>90</v>
      </c>
      <c r="B9" s="7">
        <v>2</v>
      </c>
      <c r="C9" s="223">
        <v>6174</v>
      </c>
      <c r="D9" s="328" t="s">
        <v>1582</v>
      </c>
      <c r="E9" s="20" t="s">
        <v>1583</v>
      </c>
      <c r="F9" s="17">
        <v>295501479</v>
      </c>
      <c r="G9" s="11">
        <v>88</v>
      </c>
      <c r="H9" s="11" t="s">
        <v>1461</v>
      </c>
      <c r="I9" s="18" t="s">
        <v>513</v>
      </c>
      <c r="J9" s="19" t="s">
        <v>35</v>
      </c>
      <c r="K9" s="55" t="s">
        <v>36</v>
      </c>
      <c r="L9" s="20">
        <v>4</v>
      </c>
      <c r="M9" s="16" t="s">
        <v>664</v>
      </c>
      <c r="N9" s="20"/>
      <c r="O9" s="20"/>
      <c r="P9" s="169" t="s">
        <v>488</v>
      </c>
      <c r="Q9" s="169"/>
      <c r="R9" s="179" t="s">
        <v>127</v>
      </c>
      <c r="S9" s="180" t="s">
        <v>445</v>
      </c>
      <c r="T9" s="181" t="s">
        <v>446</v>
      </c>
      <c r="U9" s="180" t="s">
        <v>127</v>
      </c>
      <c r="V9" s="188" t="s">
        <v>501</v>
      </c>
      <c r="W9" s="180" t="s">
        <v>447</v>
      </c>
      <c r="X9" s="180"/>
      <c r="Y9" s="182"/>
      <c r="Z9" s="20"/>
      <c r="AA9" s="224">
        <v>70169</v>
      </c>
      <c r="AB9" s="225"/>
      <c r="AC9" s="225"/>
      <c r="AD9" s="225"/>
      <c r="AE9" s="225"/>
      <c r="AF9" s="182" t="s">
        <v>444</v>
      </c>
      <c r="AG9" s="557"/>
      <c r="AH9" s="7">
        <v>79.099999999999994</v>
      </c>
      <c r="AI9" s="7">
        <v>82.8</v>
      </c>
      <c r="AJ9" s="189">
        <v>65.494799999999998</v>
      </c>
      <c r="AK9" s="7">
        <v>340719</v>
      </c>
      <c r="AL9" s="185">
        <v>425.89875000000001</v>
      </c>
      <c r="AM9" s="7">
        <v>5</v>
      </c>
      <c r="AN9" s="38">
        <v>2.2999999999999998</v>
      </c>
      <c r="AO9" s="39">
        <v>2.5</v>
      </c>
      <c r="AP9" s="40">
        <v>92.3</v>
      </c>
      <c r="AQ9" s="41">
        <v>97.1</v>
      </c>
      <c r="AR9" s="42">
        <v>0.91999999999999993</v>
      </c>
      <c r="AS9" s="43">
        <v>84.915999999999997</v>
      </c>
      <c r="AT9" s="44">
        <v>2.4261603375527425E-2</v>
      </c>
      <c r="AU9" s="45">
        <v>2.1449999999999996</v>
      </c>
      <c r="AV9" s="45">
        <v>93.260869565217391</v>
      </c>
      <c r="AW9" s="46">
        <v>0.04</v>
      </c>
      <c r="AX9" s="45">
        <v>1.7391304347826089</v>
      </c>
      <c r="AY9" s="9" t="s">
        <v>121</v>
      </c>
      <c r="AZ9" s="47" t="s">
        <v>121</v>
      </c>
      <c r="BA9" s="48">
        <v>0</v>
      </c>
      <c r="BB9" s="193">
        <v>0.41999999999999993</v>
      </c>
      <c r="BC9" s="48"/>
      <c r="BD9" s="7">
        <v>12.8</v>
      </c>
      <c r="BE9" s="7">
        <v>66.7</v>
      </c>
      <c r="BF9" s="78">
        <v>0.19190404797601199</v>
      </c>
      <c r="BG9" s="79">
        <v>0</v>
      </c>
      <c r="BH9" s="80">
        <v>0</v>
      </c>
      <c r="BI9" s="7">
        <v>0</v>
      </c>
      <c r="BJ9" s="9" t="s">
        <v>121</v>
      </c>
      <c r="BK9" s="187" t="s">
        <v>121</v>
      </c>
      <c r="BL9" s="197" t="s">
        <v>121</v>
      </c>
      <c r="BM9" s="80">
        <v>7.66</v>
      </c>
      <c r="BN9" s="199">
        <v>94.4</v>
      </c>
      <c r="BO9" s="534" t="s">
        <v>121</v>
      </c>
      <c r="BP9" s="199">
        <v>5.5999999999999943</v>
      </c>
      <c r="BQ9" s="561">
        <v>2.2865000000000002</v>
      </c>
      <c r="BR9" s="199">
        <v>4.2300000000000004</v>
      </c>
      <c r="BS9" s="84">
        <v>0.10575000000000001</v>
      </c>
      <c r="BT9" s="199">
        <v>3.43</v>
      </c>
      <c r="BU9" s="84">
        <v>8.5750000000000007E-2</v>
      </c>
      <c r="BV9" s="199">
        <v>83.8</v>
      </c>
      <c r="BW9" s="84">
        <v>2.0950000000000002</v>
      </c>
      <c r="BX9" s="199"/>
      <c r="BY9" s="82">
        <v>100</v>
      </c>
      <c r="BZ9" s="240"/>
      <c r="CA9" s="82">
        <v>97.4</v>
      </c>
      <c r="CB9" s="82"/>
      <c r="CC9" s="82">
        <v>62.3</v>
      </c>
      <c r="CD9" s="82">
        <v>68.3</v>
      </c>
      <c r="CE9" s="82"/>
      <c r="CF9" s="45">
        <v>1.2332361516034986</v>
      </c>
      <c r="CG9" s="9" t="s">
        <v>452</v>
      </c>
      <c r="CH9" s="9">
        <v>7</v>
      </c>
      <c r="CI9" s="363" t="s">
        <v>1993</v>
      </c>
      <c r="CJ9" s="363" t="s">
        <v>1993</v>
      </c>
      <c r="CK9" s="35"/>
      <c r="CL9" s="35"/>
      <c r="CM9" s="1180"/>
      <c r="CN9" s="945"/>
      <c r="CO9" s="945"/>
      <c r="CP9" s="945"/>
      <c r="CQ9" s="202" t="s">
        <v>294</v>
      </c>
      <c r="CR9" s="35" t="s">
        <v>444</v>
      </c>
      <c r="CS9" s="9">
        <v>2</v>
      </c>
      <c r="CT9" s="203"/>
      <c r="CU9" s="203"/>
      <c r="CV9" s="203"/>
      <c r="CW9" s="203"/>
      <c r="CX9" s="204"/>
      <c r="CY9" s="203"/>
      <c r="CZ9" s="11" t="s">
        <v>38</v>
      </c>
      <c r="DA9" s="11" t="s">
        <v>38</v>
      </c>
      <c r="DB9" s="11">
        <v>51846</v>
      </c>
      <c r="DC9" s="11">
        <v>0.92</v>
      </c>
      <c r="DD9" s="11">
        <v>0.08</v>
      </c>
      <c r="DE9" s="11">
        <v>27.3</v>
      </c>
      <c r="DF9" s="11">
        <v>14439</v>
      </c>
      <c r="DG9" s="11" t="s">
        <v>38</v>
      </c>
      <c r="DH9" s="11">
        <v>10.79</v>
      </c>
      <c r="DI9" s="11">
        <v>0</v>
      </c>
      <c r="DJ9" s="1154" t="s">
        <v>444</v>
      </c>
      <c r="DK9" s="205"/>
      <c r="DL9" s="203"/>
      <c r="DM9" s="203"/>
      <c r="DN9" s="203"/>
      <c r="DO9" s="203"/>
      <c r="DP9" s="203"/>
      <c r="DQ9" s="203"/>
      <c r="DR9" s="203"/>
      <c r="DS9" s="206"/>
      <c r="DT9" s="203"/>
      <c r="DU9" s="203"/>
      <c r="DV9" s="208"/>
      <c r="DW9" s="203"/>
      <c r="DX9" s="209"/>
      <c r="DY9" s="104"/>
      <c r="DZ9" s="951">
        <v>6174</v>
      </c>
      <c r="EA9" s="550"/>
      <c r="EB9" s="550"/>
      <c r="EC9" s="550"/>
      <c r="ED9" s="550"/>
      <c r="EE9" s="550"/>
      <c r="EF9" s="586"/>
      <c r="EG9" s="586"/>
      <c r="EH9" s="7">
        <v>79.099999999999994</v>
      </c>
      <c r="EI9" s="216"/>
      <c r="EJ9" s="114"/>
      <c r="EK9" s="157">
        <v>79.099999999999994</v>
      </c>
      <c r="EL9" s="217"/>
      <c r="EM9" s="114"/>
      <c r="EN9" s="114"/>
      <c r="EO9" s="114"/>
      <c r="EP9" s="114"/>
      <c r="EQ9" s="114"/>
      <c r="ER9" s="114"/>
      <c r="ES9" s="55"/>
      <c r="ET9" s="152"/>
      <c r="EU9" s="213"/>
      <c r="EV9" s="218">
        <v>27.3</v>
      </c>
      <c r="EW9" s="215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</row>
    <row r="10" spans="1:231" x14ac:dyDescent="0.3">
      <c r="A10" s="7">
        <v>121</v>
      </c>
      <c r="B10" s="7">
        <v>1</v>
      </c>
      <c r="C10" s="223">
        <v>6395</v>
      </c>
      <c r="D10" s="328" t="s">
        <v>1849</v>
      </c>
      <c r="E10" s="20" t="s">
        <v>856</v>
      </c>
      <c r="F10" s="17">
        <v>455113750</v>
      </c>
      <c r="G10" s="11">
        <v>72</v>
      </c>
      <c r="H10" s="11" t="s">
        <v>1850</v>
      </c>
      <c r="I10" s="18" t="s">
        <v>511</v>
      </c>
      <c r="J10" s="19" t="s">
        <v>35</v>
      </c>
      <c r="K10" s="55" t="s">
        <v>36</v>
      </c>
      <c r="L10" s="20">
        <v>8</v>
      </c>
      <c r="M10" s="20">
        <v>6</v>
      </c>
      <c r="N10" s="20"/>
      <c r="O10" s="20"/>
      <c r="P10" s="169" t="s">
        <v>538</v>
      </c>
      <c r="Q10" s="169"/>
      <c r="R10" s="179" t="s">
        <v>1982</v>
      </c>
      <c r="S10" s="180" t="s">
        <v>445</v>
      </c>
      <c r="T10" s="181" t="s">
        <v>446</v>
      </c>
      <c r="U10" s="180" t="s">
        <v>127</v>
      </c>
      <c r="V10" s="188" t="s">
        <v>501</v>
      </c>
      <c r="W10" s="180" t="s">
        <v>447</v>
      </c>
      <c r="X10" s="180" t="s">
        <v>447</v>
      </c>
      <c r="Y10" s="182"/>
      <c r="Z10" s="20"/>
      <c r="AA10" s="183">
        <v>12457</v>
      </c>
      <c r="AB10" s="184"/>
      <c r="AC10" s="184"/>
      <c r="AD10" s="184"/>
      <c r="AE10" s="184"/>
      <c r="AF10" s="271" t="s">
        <v>806</v>
      </c>
      <c r="AG10" s="114"/>
      <c r="AH10" s="9">
        <v>95.8</v>
      </c>
      <c r="AI10" s="9">
        <v>88.6</v>
      </c>
      <c r="AJ10" s="189">
        <v>84.878799999999998</v>
      </c>
      <c r="AK10" s="9">
        <v>468000</v>
      </c>
      <c r="AL10" s="185">
        <v>292.5</v>
      </c>
      <c r="AM10" s="7">
        <v>5</v>
      </c>
      <c r="AN10" s="38">
        <v>10.7</v>
      </c>
      <c r="AO10" s="39">
        <v>3.99</v>
      </c>
      <c r="AP10" s="40">
        <v>82.8</v>
      </c>
      <c r="AQ10" s="41">
        <v>97.49</v>
      </c>
      <c r="AR10" s="42">
        <v>2.6817042606516286</v>
      </c>
      <c r="AS10" s="43">
        <v>222.04511278195483</v>
      </c>
      <c r="AT10" s="44">
        <v>0.12328609286784192</v>
      </c>
      <c r="AU10" s="84">
        <v>9.6949999999999985</v>
      </c>
      <c r="AV10" s="45">
        <v>90.607476635514018</v>
      </c>
      <c r="AW10" s="46">
        <v>0.47</v>
      </c>
      <c r="AX10" s="45">
        <v>4.3925233644859816</v>
      </c>
      <c r="AY10" s="7"/>
      <c r="AZ10" s="47" t="s">
        <v>121</v>
      </c>
      <c r="BA10" s="48"/>
      <c r="BB10" s="193">
        <v>0.1</v>
      </c>
      <c r="BC10" s="48"/>
      <c r="BD10" s="277">
        <v>64.099999999999994</v>
      </c>
      <c r="BE10" s="277">
        <v>34.9</v>
      </c>
      <c r="BF10" s="195">
        <v>1.8366762177650429</v>
      </c>
      <c r="BG10" s="306">
        <v>0.78</v>
      </c>
      <c r="BH10" s="80">
        <v>7.2897196261682247</v>
      </c>
      <c r="BI10" s="279">
        <v>0.09</v>
      </c>
      <c r="BJ10" s="7"/>
      <c r="BK10" s="48"/>
      <c r="BL10" s="197" t="s">
        <v>121</v>
      </c>
      <c r="BM10" s="80">
        <v>87.600000000000009</v>
      </c>
      <c r="BN10" s="199">
        <v>86.9</v>
      </c>
      <c r="BO10" s="199" t="s">
        <v>121</v>
      </c>
      <c r="BP10" s="199">
        <v>13.099999999999994</v>
      </c>
      <c r="BQ10" s="561">
        <v>3.9181800000000004</v>
      </c>
      <c r="BR10" s="199">
        <v>66.400000000000006</v>
      </c>
      <c r="BS10" s="84">
        <v>2.6493600000000002</v>
      </c>
      <c r="BT10" s="199">
        <v>21.2</v>
      </c>
      <c r="BU10" s="84">
        <v>0.84588000000000008</v>
      </c>
      <c r="BV10" s="199">
        <v>10.6</v>
      </c>
      <c r="BW10" s="84">
        <v>0.42294000000000004</v>
      </c>
      <c r="BX10" s="199"/>
      <c r="BY10" s="82">
        <v>99.9</v>
      </c>
      <c r="BZ10" s="240"/>
      <c r="CA10" s="82">
        <v>98.6</v>
      </c>
      <c r="CB10" s="82"/>
      <c r="CC10" s="82">
        <v>80.400000000000006</v>
      </c>
      <c r="CD10" s="82">
        <v>97.5</v>
      </c>
      <c r="CE10" s="7"/>
      <c r="CF10" s="45">
        <v>3.1320754716981134</v>
      </c>
      <c r="CG10" s="9" t="s">
        <v>510</v>
      </c>
      <c r="CH10" s="121">
        <v>5</v>
      </c>
      <c r="CI10" s="9" t="s">
        <v>1993</v>
      </c>
      <c r="CJ10" s="9" t="s">
        <v>1993</v>
      </c>
      <c r="CK10" s="35"/>
      <c r="CL10" s="35"/>
      <c r="CM10" s="945">
        <v>402.99901629999977</v>
      </c>
      <c r="CN10" s="945">
        <v>68.972432669999989</v>
      </c>
      <c r="CO10" s="945">
        <v>7.6109745532000002</v>
      </c>
      <c r="CP10" s="945">
        <v>0</v>
      </c>
      <c r="CQ10" s="202" t="s">
        <v>294</v>
      </c>
      <c r="CR10" s="308" t="s">
        <v>806</v>
      </c>
      <c r="CS10" s="245">
        <v>2</v>
      </c>
      <c r="CT10" s="212" t="s">
        <v>511</v>
      </c>
      <c r="CU10" s="212" t="s">
        <v>511</v>
      </c>
      <c r="CV10" s="212"/>
      <c r="CW10" s="212">
        <v>0</v>
      </c>
      <c r="CX10" s="212" t="s">
        <v>38</v>
      </c>
      <c r="CY10" s="212" t="s">
        <v>38</v>
      </c>
      <c r="CZ10" s="11">
        <v>70.900000000000006</v>
      </c>
      <c r="DA10" s="11" t="s">
        <v>38</v>
      </c>
      <c r="DB10" s="11">
        <v>12457</v>
      </c>
      <c r="DC10" s="11">
        <v>0.77600000000000002</v>
      </c>
      <c r="DD10" s="11">
        <v>0.224</v>
      </c>
      <c r="DE10" s="11">
        <v>43.8</v>
      </c>
      <c r="DF10" s="11" t="s">
        <v>1995</v>
      </c>
      <c r="DG10" s="11" t="s">
        <v>38</v>
      </c>
      <c r="DH10" s="11">
        <v>6.04</v>
      </c>
      <c r="DI10" s="11">
        <v>0</v>
      </c>
      <c r="DJ10" s="7"/>
      <c r="DK10" s="246">
        <v>3</v>
      </c>
      <c r="DL10" s="212" t="s">
        <v>2045</v>
      </c>
      <c r="DM10" s="212">
        <v>8</v>
      </c>
      <c r="DN10" s="212">
        <v>20</v>
      </c>
      <c r="DO10" s="212">
        <v>2</v>
      </c>
      <c r="DP10" s="212">
        <v>0</v>
      </c>
      <c r="DQ10" s="212">
        <v>151</v>
      </c>
      <c r="DR10" s="212">
        <v>63</v>
      </c>
      <c r="DS10" s="84">
        <v>27.630367089162757</v>
      </c>
      <c r="DT10" s="212">
        <v>0</v>
      </c>
      <c r="DU10" s="212" t="s">
        <v>38</v>
      </c>
      <c r="DV10" s="247">
        <v>3</v>
      </c>
      <c r="DW10" s="212">
        <v>2</v>
      </c>
      <c r="DX10" s="248" t="s">
        <v>38</v>
      </c>
      <c r="DY10" s="212" t="s">
        <v>38</v>
      </c>
      <c r="DZ10" s="951">
        <v>6395</v>
      </c>
      <c r="EA10" s="550"/>
      <c r="EB10" s="550"/>
      <c r="EC10" s="550"/>
      <c r="ED10" s="550"/>
      <c r="EE10" s="550"/>
      <c r="EF10" s="586"/>
      <c r="EG10" s="586"/>
      <c r="EH10" s="7"/>
      <c r="EI10" s="216"/>
      <c r="EJ10" s="114"/>
      <c r="EK10" s="157"/>
      <c r="EL10" s="217"/>
      <c r="EM10" s="114"/>
      <c r="EN10" s="114"/>
      <c r="EO10" s="114"/>
      <c r="EP10" s="114"/>
      <c r="EQ10" s="114"/>
      <c r="ER10" s="114"/>
      <c r="ES10" s="55"/>
      <c r="ET10" s="152"/>
      <c r="EU10" s="213"/>
      <c r="EV10" s="11">
        <v>23.6</v>
      </c>
      <c r="EW10" s="215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</row>
    <row r="11" spans="1:231" x14ac:dyDescent="0.3">
      <c r="A11" s="7">
        <v>133</v>
      </c>
      <c r="B11" s="7">
        <v>1</v>
      </c>
      <c r="C11" s="223">
        <v>6545</v>
      </c>
      <c r="D11" s="328" t="s">
        <v>1760</v>
      </c>
      <c r="E11" s="20" t="s">
        <v>516</v>
      </c>
      <c r="F11" s="17">
        <v>5803112535</v>
      </c>
      <c r="G11" s="11">
        <v>59</v>
      </c>
      <c r="H11" s="11" t="s">
        <v>1761</v>
      </c>
      <c r="I11" s="18" t="s">
        <v>511</v>
      </c>
      <c r="J11" s="19" t="s">
        <v>35</v>
      </c>
      <c r="K11" s="55" t="s">
        <v>36</v>
      </c>
      <c r="L11" s="20" t="s">
        <v>1762</v>
      </c>
      <c r="M11" s="20">
        <v>5</v>
      </c>
      <c r="N11" s="20"/>
      <c r="O11" s="20"/>
      <c r="P11" s="169" t="s">
        <v>462</v>
      </c>
      <c r="Q11" s="169"/>
      <c r="R11" s="179" t="s">
        <v>127</v>
      </c>
      <c r="S11" s="180" t="s">
        <v>445</v>
      </c>
      <c r="T11" s="181" t="s">
        <v>446</v>
      </c>
      <c r="U11" s="180" t="s">
        <v>127</v>
      </c>
      <c r="V11" s="188" t="s">
        <v>501</v>
      </c>
      <c r="W11" s="180" t="s">
        <v>447</v>
      </c>
      <c r="X11" s="180" t="s">
        <v>502</v>
      </c>
      <c r="Y11" s="182"/>
      <c r="Z11" s="20"/>
      <c r="AA11" s="183">
        <v>5792</v>
      </c>
      <c r="AB11" s="184"/>
      <c r="AC11" s="184"/>
      <c r="AD11" s="184"/>
      <c r="AE11" s="184"/>
      <c r="AF11" s="219" t="s">
        <v>128</v>
      </c>
      <c r="AG11" s="114"/>
      <c r="AH11" s="9">
        <v>73.2</v>
      </c>
      <c r="AI11" s="9">
        <v>86.3</v>
      </c>
      <c r="AJ11" s="189">
        <v>63.171599999999998</v>
      </c>
      <c r="AK11" s="9">
        <v>556000</v>
      </c>
      <c r="AL11" s="185" t="e">
        <v>#VALUE!</v>
      </c>
      <c r="AM11" s="7">
        <v>6</v>
      </c>
      <c r="AN11" s="38">
        <v>8.1999999999999993</v>
      </c>
      <c r="AO11" s="39">
        <v>2.48</v>
      </c>
      <c r="AP11" s="40">
        <v>89.1</v>
      </c>
      <c r="AQ11" s="41">
        <v>99.78</v>
      </c>
      <c r="AR11" s="42">
        <v>3.3064516129032255</v>
      </c>
      <c r="AS11" s="43">
        <v>294.60483870967738</v>
      </c>
      <c r="AT11" s="44">
        <v>8.9539200698842539E-2</v>
      </c>
      <c r="AU11" s="84">
        <v>7.23</v>
      </c>
      <c r="AV11" s="45">
        <v>88.170731707317074</v>
      </c>
      <c r="AW11" s="46">
        <v>0.56000000000000005</v>
      </c>
      <c r="AX11" s="45">
        <v>6.8292682926829285</v>
      </c>
      <c r="AY11" s="7"/>
      <c r="AZ11" s="47" t="s">
        <v>121</v>
      </c>
      <c r="BA11" s="48"/>
      <c r="BB11" s="193">
        <v>0.21599999999999983</v>
      </c>
      <c r="BC11" s="48"/>
      <c r="BD11" s="277">
        <v>53.2</v>
      </c>
      <c r="BE11" s="277">
        <v>45.9</v>
      </c>
      <c r="BF11" s="195">
        <v>1.159041394335512</v>
      </c>
      <c r="BG11" s="306">
        <v>0.22</v>
      </c>
      <c r="BH11" s="80">
        <v>2.6829268292682928</v>
      </c>
      <c r="BI11" s="279">
        <v>4.5999999999999999E-2</v>
      </c>
      <c r="BJ11" s="7"/>
      <c r="BK11" s="48"/>
      <c r="BL11" s="197" t="s">
        <v>121</v>
      </c>
      <c r="BM11" s="80">
        <v>76</v>
      </c>
      <c r="BN11" s="199">
        <v>84.3</v>
      </c>
      <c r="BO11" s="199" t="s">
        <v>121</v>
      </c>
      <c r="BP11" s="199">
        <v>15.700000000000003</v>
      </c>
      <c r="BQ11" s="80">
        <v>2.4527200000000002</v>
      </c>
      <c r="BR11" s="199">
        <v>44.8</v>
      </c>
      <c r="BS11" s="84">
        <v>1.11104</v>
      </c>
      <c r="BT11" s="199">
        <v>31.2</v>
      </c>
      <c r="BU11" s="84">
        <v>0.77376</v>
      </c>
      <c r="BV11" s="199">
        <v>22.9</v>
      </c>
      <c r="BW11" s="84">
        <v>0.56791999999999998</v>
      </c>
      <c r="BX11" s="199"/>
      <c r="BY11" s="7">
        <v>99.1</v>
      </c>
      <c r="CA11" s="7">
        <v>81.3</v>
      </c>
      <c r="CB11" s="7"/>
      <c r="CC11" s="7">
        <v>29.4</v>
      </c>
      <c r="CD11" s="7">
        <v>77.400000000000006</v>
      </c>
      <c r="CE11" s="7"/>
      <c r="CF11" s="45">
        <v>1.4358974358974359</v>
      </c>
      <c r="CG11" s="9" t="s">
        <v>452</v>
      </c>
      <c r="CH11" s="9">
        <v>7</v>
      </c>
      <c r="CI11" s="9" t="s">
        <v>1991</v>
      </c>
      <c r="CJ11" s="9" t="s">
        <v>1991</v>
      </c>
      <c r="CK11" s="35"/>
      <c r="CL11" s="35"/>
      <c r="CM11" s="945"/>
      <c r="CN11" s="945"/>
      <c r="CO11" s="945"/>
      <c r="CP11" s="945"/>
      <c r="CQ11" s="243" t="s">
        <v>297</v>
      </c>
      <c r="CR11" s="244" t="s">
        <v>128</v>
      </c>
      <c r="CS11" s="245">
        <v>2</v>
      </c>
      <c r="CT11" s="212" t="s">
        <v>432</v>
      </c>
      <c r="CU11" s="212" t="s">
        <v>432</v>
      </c>
      <c r="CV11" s="212"/>
      <c r="CW11" s="212">
        <v>0</v>
      </c>
      <c r="CX11" s="212" t="s">
        <v>38</v>
      </c>
      <c r="CY11" s="212" t="s">
        <v>38</v>
      </c>
      <c r="CZ11" s="11" t="s">
        <v>38</v>
      </c>
      <c r="DA11" s="11" t="s">
        <v>38</v>
      </c>
      <c r="DB11" s="11">
        <v>5792</v>
      </c>
      <c r="DC11" s="11">
        <v>0.80300000000000005</v>
      </c>
      <c r="DD11" s="11">
        <v>0.19700000000000001</v>
      </c>
      <c r="DE11" s="11">
        <v>4.4000000000000004</v>
      </c>
      <c r="DF11" s="11">
        <v>4162</v>
      </c>
      <c r="DG11" s="11" t="s">
        <v>38</v>
      </c>
      <c r="DH11" s="11">
        <v>2.83</v>
      </c>
      <c r="DI11" s="11">
        <v>0</v>
      </c>
      <c r="DJ11" s="7"/>
      <c r="DK11" s="246">
        <v>7</v>
      </c>
      <c r="DL11" s="212" t="s">
        <v>2021</v>
      </c>
      <c r="DM11" s="212" t="s">
        <v>1762</v>
      </c>
      <c r="DN11" s="212">
        <v>240</v>
      </c>
      <c r="DO11" s="212">
        <v>3</v>
      </c>
      <c r="DP11" s="212">
        <v>1</v>
      </c>
      <c r="DQ11" s="212" t="s">
        <v>38</v>
      </c>
      <c r="DR11" s="212" t="s">
        <v>38</v>
      </c>
      <c r="DS11" s="309" t="s">
        <v>38</v>
      </c>
      <c r="DT11" s="212">
        <v>2</v>
      </c>
      <c r="DU11" s="249" t="s">
        <v>38</v>
      </c>
      <c r="DV11" s="247" t="s">
        <v>38</v>
      </c>
      <c r="DW11" s="212" t="s">
        <v>38</v>
      </c>
      <c r="DX11" s="248" t="s">
        <v>38</v>
      </c>
      <c r="DY11" s="212" t="s">
        <v>38</v>
      </c>
      <c r="DZ11" s="951">
        <v>6545</v>
      </c>
      <c r="EA11" s="550"/>
      <c r="EB11" s="550"/>
      <c r="EC11" s="550"/>
      <c r="ED11" s="550"/>
      <c r="EE11" s="550"/>
      <c r="EF11" s="586"/>
      <c r="EG11" s="586"/>
      <c r="EH11" s="7"/>
      <c r="EI11" s="216"/>
      <c r="EJ11" s="114"/>
      <c r="EK11" s="157"/>
      <c r="EL11" s="217"/>
      <c r="EM11" s="114"/>
      <c r="EN11" s="114"/>
      <c r="EO11" s="114"/>
      <c r="EP11" s="114"/>
      <c r="EQ11" s="114"/>
      <c r="ER11" s="114"/>
      <c r="ES11" s="55"/>
      <c r="ET11" s="152"/>
      <c r="EU11" s="213"/>
      <c r="EV11" s="218">
        <v>4.4000000000000004</v>
      </c>
      <c r="EW11" s="215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</row>
    <row r="12" spans="1:231" x14ac:dyDescent="0.3">
      <c r="A12" s="7">
        <v>144</v>
      </c>
      <c r="B12" s="7">
        <v>1</v>
      </c>
      <c r="C12" s="223">
        <v>6605</v>
      </c>
      <c r="D12" s="328" t="s">
        <v>1922</v>
      </c>
      <c r="E12" s="20" t="s">
        <v>1923</v>
      </c>
      <c r="F12" s="17">
        <v>515609055</v>
      </c>
      <c r="G12" s="11">
        <v>66</v>
      </c>
      <c r="H12" s="11" t="s">
        <v>1924</v>
      </c>
      <c r="I12" s="18" t="s">
        <v>1581</v>
      </c>
      <c r="J12" s="19" t="s">
        <v>35</v>
      </c>
      <c r="K12" s="55" t="s">
        <v>36</v>
      </c>
      <c r="L12" s="20">
        <v>4</v>
      </c>
      <c r="M12" s="20" t="s">
        <v>1925</v>
      </c>
      <c r="N12" s="20"/>
      <c r="O12" s="20"/>
      <c r="P12" s="169" t="s">
        <v>462</v>
      </c>
      <c r="Q12" s="169"/>
      <c r="R12" s="179" t="s">
        <v>127</v>
      </c>
      <c r="S12" s="180" t="s">
        <v>447</v>
      </c>
      <c r="T12" s="181" t="s">
        <v>495</v>
      </c>
      <c r="U12" s="180" t="s">
        <v>447</v>
      </c>
      <c r="V12" s="188" t="s">
        <v>496</v>
      </c>
      <c r="W12" s="180" t="s">
        <v>447</v>
      </c>
      <c r="X12" s="180" t="s">
        <v>497</v>
      </c>
      <c r="Y12" s="182"/>
      <c r="Z12" s="20"/>
      <c r="AA12" s="183">
        <v>212</v>
      </c>
      <c r="AB12" s="184"/>
      <c r="AC12" s="184"/>
      <c r="AD12" s="184"/>
      <c r="AE12" s="184"/>
      <c r="AF12" s="219" t="s">
        <v>128</v>
      </c>
      <c r="AG12" s="114"/>
      <c r="AH12" s="7">
        <v>70.8</v>
      </c>
      <c r="AI12" s="7">
        <v>58.6</v>
      </c>
      <c r="AJ12" s="189">
        <v>41.488799999999998</v>
      </c>
      <c r="AK12" s="7">
        <v>22868</v>
      </c>
      <c r="AL12" s="185">
        <v>22.867999999999999</v>
      </c>
      <c r="AM12" s="7">
        <v>4</v>
      </c>
      <c r="AN12" s="38">
        <v>2.37</v>
      </c>
      <c r="AO12" s="39">
        <v>21.4</v>
      </c>
      <c r="AP12" s="40">
        <v>74.2</v>
      </c>
      <c r="AQ12" s="41">
        <v>97.97</v>
      </c>
      <c r="AR12" s="42">
        <v>0.11074766355140188</v>
      </c>
      <c r="AS12" s="43">
        <v>8.2174766355140196</v>
      </c>
      <c r="AT12" s="44">
        <v>2.4790794979079499E-2</v>
      </c>
      <c r="AU12" s="45">
        <v>2.1515</v>
      </c>
      <c r="AV12" s="45">
        <v>90.780590717299575</v>
      </c>
      <c r="AW12" s="46">
        <v>0.1</v>
      </c>
      <c r="AX12" s="45">
        <v>4.2194092827004219</v>
      </c>
      <c r="AY12" s="7"/>
      <c r="AZ12" s="47" t="s">
        <v>121</v>
      </c>
      <c r="BA12" s="48"/>
      <c r="BB12" s="193">
        <v>6.800000000000006E-2</v>
      </c>
      <c r="BC12" s="48"/>
      <c r="BD12" s="9">
        <v>37.6</v>
      </c>
      <c r="BE12" s="9">
        <v>61.7</v>
      </c>
      <c r="BF12" s="195">
        <v>0.60940032414910861</v>
      </c>
      <c r="BG12" s="82" t="s">
        <v>121</v>
      </c>
      <c r="BH12" s="7" t="s">
        <v>121</v>
      </c>
      <c r="BI12" s="9" t="s">
        <v>121</v>
      </c>
      <c r="BJ12" s="7">
        <v>22.3</v>
      </c>
      <c r="BK12" s="48">
        <v>33.1</v>
      </c>
      <c r="BL12" s="197">
        <v>1.4843049327354261</v>
      </c>
      <c r="BM12" s="80">
        <v>72.900000000000006</v>
      </c>
      <c r="BN12" s="199">
        <v>97.2</v>
      </c>
      <c r="BO12" s="199" t="s">
        <v>121</v>
      </c>
      <c r="BP12" s="199">
        <v>2.7999999999999972</v>
      </c>
      <c r="BQ12" s="346">
        <v>21.014800000000001</v>
      </c>
      <c r="BR12" s="199">
        <v>37.5</v>
      </c>
      <c r="BS12" s="84">
        <v>8.0250000000000004</v>
      </c>
      <c r="BT12" s="199">
        <v>35.4</v>
      </c>
      <c r="BU12" s="84">
        <v>7.5755999999999997</v>
      </c>
      <c r="BV12" s="199">
        <v>25.3</v>
      </c>
      <c r="BW12" s="84">
        <v>5.4141999999999992</v>
      </c>
      <c r="BX12" s="199"/>
      <c r="BY12" s="82">
        <v>100</v>
      </c>
      <c r="BZ12" s="240"/>
      <c r="CA12" s="82">
        <v>99.8</v>
      </c>
      <c r="CB12" s="82"/>
      <c r="CC12" s="82">
        <v>71.7</v>
      </c>
      <c r="CD12" s="82">
        <v>92.7</v>
      </c>
      <c r="CE12" s="82"/>
      <c r="CF12" s="45">
        <v>1.0593220338983051</v>
      </c>
      <c r="CG12" s="9" t="s">
        <v>452</v>
      </c>
      <c r="CH12" s="9">
        <v>7</v>
      </c>
      <c r="CI12" s="9" t="s">
        <v>1993</v>
      </c>
      <c r="CJ12" s="9" t="s">
        <v>2064</v>
      </c>
      <c r="CK12" s="35"/>
      <c r="CL12" s="35"/>
      <c r="CM12" s="945"/>
      <c r="CN12" s="945"/>
      <c r="CO12" s="945"/>
      <c r="CP12" s="945"/>
      <c r="CQ12" s="202" t="s">
        <v>294</v>
      </c>
      <c r="CR12" s="244" t="s">
        <v>128</v>
      </c>
      <c r="CS12" s="245">
        <v>2</v>
      </c>
      <c r="CT12" s="212" t="s">
        <v>1581</v>
      </c>
      <c r="CU12" s="212" t="s">
        <v>1581</v>
      </c>
      <c r="CV12" s="212"/>
      <c r="CW12" s="212">
        <v>0</v>
      </c>
      <c r="CX12" s="212" t="s">
        <v>38</v>
      </c>
      <c r="CY12" s="212" t="s">
        <v>38</v>
      </c>
      <c r="CZ12" s="11">
        <v>1.7</v>
      </c>
      <c r="DA12" s="11" t="s">
        <v>38</v>
      </c>
      <c r="DB12" s="11">
        <v>212</v>
      </c>
      <c r="DC12" s="11">
        <v>0.70299999999999996</v>
      </c>
      <c r="DD12" s="11">
        <v>0.29699999999999999</v>
      </c>
      <c r="DE12" s="11" t="s">
        <v>38</v>
      </c>
      <c r="DF12" s="11" t="s">
        <v>38</v>
      </c>
      <c r="DG12" s="11" t="s">
        <v>38</v>
      </c>
      <c r="DH12" s="11" t="s">
        <v>38</v>
      </c>
      <c r="DI12" s="11">
        <v>0</v>
      </c>
      <c r="DJ12" s="321"/>
      <c r="DK12" s="246">
        <v>7</v>
      </c>
      <c r="DL12" s="212" t="s">
        <v>1925</v>
      </c>
      <c r="DM12" s="212">
        <v>4</v>
      </c>
      <c r="DN12" s="212" t="s">
        <v>38</v>
      </c>
      <c r="DO12" s="212" t="s">
        <v>38</v>
      </c>
      <c r="DP12" s="212">
        <v>0</v>
      </c>
      <c r="DQ12" s="212">
        <v>158</v>
      </c>
      <c r="DR12" s="212">
        <v>62</v>
      </c>
      <c r="DS12" s="84">
        <v>24.835763499439189</v>
      </c>
      <c r="DT12" s="212">
        <v>1</v>
      </c>
      <c r="DU12" s="212" t="s">
        <v>38</v>
      </c>
      <c r="DV12" s="247">
        <v>0</v>
      </c>
      <c r="DW12" s="212">
        <v>0</v>
      </c>
      <c r="DX12" s="248" t="s">
        <v>38</v>
      </c>
      <c r="DY12" s="212" t="s">
        <v>38</v>
      </c>
      <c r="DZ12" s="951">
        <v>6605</v>
      </c>
      <c r="EA12" s="550"/>
      <c r="EB12" s="550"/>
      <c r="EC12" s="550"/>
      <c r="ED12" s="550"/>
      <c r="EE12" s="550"/>
      <c r="EF12" s="586"/>
      <c r="EG12" s="586"/>
      <c r="EH12" s="7"/>
      <c r="EI12" s="323"/>
      <c r="EJ12" s="324"/>
      <c r="EK12" s="157"/>
      <c r="EL12" s="774"/>
      <c r="EM12" s="324"/>
      <c r="EN12" s="324"/>
      <c r="EO12" s="324"/>
      <c r="EP12" s="324"/>
      <c r="EQ12" s="324"/>
      <c r="ER12" s="324"/>
      <c r="ES12" s="325"/>
      <c r="ET12" s="152"/>
      <c r="EU12" s="326"/>
      <c r="EV12" s="1137"/>
      <c r="EW12" s="327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</row>
    <row r="13" spans="1:231" x14ac:dyDescent="0.3">
      <c r="A13" s="7">
        <v>209</v>
      </c>
      <c r="B13" s="7">
        <v>1</v>
      </c>
      <c r="C13" s="223">
        <v>6988</v>
      </c>
      <c r="D13" s="328" t="s">
        <v>1624</v>
      </c>
      <c r="E13" s="20" t="s">
        <v>1625</v>
      </c>
      <c r="F13" s="17">
        <v>5756011811</v>
      </c>
      <c r="G13" s="11">
        <v>60</v>
      </c>
      <c r="H13" s="11" t="s">
        <v>1626</v>
      </c>
      <c r="I13" s="18" t="s">
        <v>1627</v>
      </c>
      <c r="J13" s="19" t="s">
        <v>35</v>
      </c>
      <c r="K13" s="55" t="s">
        <v>36</v>
      </c>
      <c r="L13" s="20">
        <v>18</v>
      </c>
      <c r="M13" s="20">
        <v>2</v>
      </c>
      <c r="N13" s="20"/>
      <c r="O13" s="20"/>
      <c r="P13" s="169" t="s">
        <v>514</v>
      </c>
      <c r="Q13" s="169"/>
      <c r="R13" s="50" t="s">
        <v>127</v>
      </c>
      <c r="S13" s="51" t="s">
        <v>124</v>
      </c>
      <c r="T13" s="267" t="s">
        <v>520</v>
      </c>
      <c r="U13" s="51" t="s">
        <v>124</v>
      </c>
      <c r="V13" s="268" t="s">
        <v>496</v>
      </c>
      <c r="W13" s="51" t="s">
        <v>124</v>
      </c>
      <c r="X13" s="51" t="s">
        <v>497</v>
      </c>
      <c r="Y13" s="269"/>
      <c r="Z13" s="336"/>
      <c r="AA13" s="183">
        <v>25084</v>
      </c>
      <c r="AB13" s="184"/>
      <c r="AC13" s="184"/>
      <c r="AD13" s="184"/>
      <c r="AE13" s="184"/>
      <c r="AF13" s="271" t="s">
        <v>444</v>
      </c>
      <c r="AG13" s="272" t="s">
        <v>521</v>
      </c>
      <c r="AH13" s="7">
        <v>91.7</v>
      </c>
      <c r="AI13" s="7">
        <v>97.9</v>
      </c>
      <c r="AJ13" s="189">
        <v>89.774299999999997</v>
      </c>
      <c r="AK13" s="7">
        <v>817000</v>
      </c>
      <c r="AL13" s="185">
        <v>181.55555555555554</v>
      </c>
      <c r="AM13" s="7">
        <v>4</v>
      </c>
      <c r="AN13" s="38">
        <v>0.65</v>
      </c>
      <c r="AO13" s="39">
        <v>3.63</v>
      </c>
      <c r="AP13" s="40">
        <v>95.1</v>
      </c>
      <c r="AQ13" s="41">
        <v>99.38</v>
      </c>
      <c r="AR13" s="42">
        <v>0.1790633608815427</v>
      </c>
      <c r="AS13" s="43">
        <v>17.028925619834709</v>
      </c>
      <c r="AT13" s="44">
        <v>6.5836118707586358E-3</v>
      </c>
      <c r="AU13" s="46">
        <v>0.57750000000000001</v>
      </c>
      <c r="AV13" s="45">
        <v>88.84615384615384</v>
      </c>
      <c r="AW13" s="46">
        <v>0.04</v>
      </c>
      <c r="AX13" s="84">
        <v>6.1538461538461533</v>
      </c>
      <c r="AY13" s="273">
        <v>5.14</v>
      </c>
      <c r="AZ13" s="235"/>
      <c r="BA13" s="274">
        <v>4.5900000000000003E-3</v>
      </c>
      <c r="BB13" s="193">
        <v>1.1350000000000016E-2</v>
      </c>
      <c r="BC13" s="194">
        <v>8.2000000000000003E-2</v>
      </c>
      <c r="BD13" s="45">
        <v>75</v>
      </c>
      <c r="BE13" s="45">
        <v>24.5</v>
      </c>
      <c r="BF13" s="78">
        <v>3.0567010309278353</v>
      </c>
      <c r="BG13" s="79">
        <v>0</v>
      </c>
      <c r="BH13" s="80">
        <v>0</v>
      </c>
      <c r="BI13" s="9" t="s">
        <v>121</v>
      </c>
      <c r="BJ13" s="277">
        <v>4.04</v>
      </c>
      <c r="BK13" s="278">
        <v>19</v>
      </c>
      <c r="BL13" s="197">
        <v>4.7029702970297027</v>
      </c>
      <c r="BM13" s="80">
        <v>87.1</v>
      </c>
      <c r="BN13" s="279">
        <v>94</v>
      </c>
      <c r="BO13" s="280">
        <v>8043</v>
      </c>
      <c r="BP13" s="279">
        <v>6</v>
      </c>
      <c r="BQ13" s="561">
        <v>3.6191099999999996</v>
      </c>
      <c r="BR13" s="279">
        <v>34.799999999999997</v>
      </c>
      <c r="BS13" s="84">
        <v>1.2632399999999999</v>
      </c>
      <c r="BT13" s="279">
        <v>52.3</v>
      </c>
      <c r="BU13" s="84">
        <v>1.8984899999999998</v>
      </c>
      <c r="BV13" s="279">
        <v>12.6</v>
      </c>
      <c r="BW13" s="84">
        <v>0.45738000000000001</v>
      </c>
      <c r="BX13" s="281"/>
      <c r="BY13" s="86">
        <v>99.2</v>
      </c>
      <c r="BZ13" s="86">
        <v>167635</v>
      </c>
      <c r="CA13" s="86">
        <v>94</v>
      </c>
      <c r="CB13" s="86">
        <v>84125</v>
      </c>
      <c r="CC13" s="86">
        <v>28.1</v>
      </c>
      <c r="CD13" s="86">
        <v>87.3</v>
      </c>
      <c r="CE13" s="86">
        <v>103809</v>
      </c>
      <c r="CF13" s="45">
        <v>0.66539196940726575</v>
      </c>
      <c r="CG13" s="49" t="s">
        <v>506</v>
      </c>
      <c r="CH13" s="121">
        <v>5</v>
      </c>
      <c r="CI13" s="49" t="s">
        <v>1993</v>
      </c>
      <c r="CJ13" s="49" t="s">
        <v>1993</v>
      </c>
      <c r="CK13" s="35"/>
      <c r="CL13" s="35"/>
      <c r="CM13" s="945"/>
      <c r="CN13" s="945"/>
      <c r="CO13" s="945"/>
      <c r="CP13" s="945"/>
      <c r="CQ13" s="202" t="s">
        <v>294</v>
      </c>
      <c r="CR13" s="244" t="s">
        <v>444</v>
      </c>
      <c r="CS13" s="245">
        <v>2</v>
      </c>
      <c r="CT13" s="212" t="s">
        <v>518</v>
      </c>
      <c r="CU13" s="212" t="s">
        <v>518</v>
      </c>
      <c r="CV13" s="212"/>
      <c r="CW13" s="212">
        <v>0</v>
      </c>
      <c r="CX13" s="283" t="s">
        <v>38</v>
      </c>
      <c r="CY13" s="212" t="s">
        <v>38</v>
      </c>
      <c r="CZ13" s="11" t="s">
        <v>38</v>
      </c>
      <c r="DA13" s="11" t="s">
        <v>38</v>
      </c>
      <c r="DB13" s="11">
        <v>25084</v>
      </c>
      <c r="DC13" s="11">
        <v>0.92200000000000004</v>
      </c>
      <c r="DD13" s="11">
        <v>7.8E-2</v>
      </c>
      <c r="DE13" s="11">
        <v>6.4</v>
      </c>
      <c r="DF13" s="11">
        <v>34854</v>
      </c>
      <c r="DG13" s="11" t="s">
        <v>38</v>
      </c>
      <c r="DH13" s="11">
        <v>3.1</v>
      </c>
      <c r="DI13" s="11">
        <v>0</v>
      </c>
      <c r="DJ13" s="7"/>
      <c r="DK13" s="246">
        <v>1</v>
      </c>
      <c r="DL13" s="284">
        <v>2</v>
      </c>
      <c r="DM13" s="284">
        <v>18</v>
      </c>
      <c r="DN13" s="212">
        <v>40</v>
      </c>
      <c r="DO13" s="212">
        <v>3</v>
      </c>
      <c r="DP13" s="212">
        <v>0</v>
      </c>
      <c r="DQ13" s="212">
        <v>165</v>
      </c>
      <c r="DR13" s="212">
        <v>71</v>
      </c>
      <c r="DS13" s="84">
        <v>26.078971533516988</v>
      </c>
      <c r="DT13" s="212">
        <v>1</v>
      </c>
      <c r="DU13" s="283" t="s">
        <v>38</v>
      </c>
      <c r="DV13" s="212">
        <v>0</v>
      </c>
      <c r="DW13" s="212">
        <v>0</v>
      </c>
      <c r="DX13" s="248" t="s">
        <v>38</v>
      </c>
      <c r="DY13" s="212" t="s">
        <v>38</v>
      </c>
      <c r="DZ13" s="951">
        <v>6988</v>
      </c>
      <c r="EA13" s="1194"/>
      <c r="EB13" s="1194"/>
      <c r="EC13" s="1194"/>
      <c r="ED13" s="1194"/>
      <c r="EE13" s="1194"/>
      <c r="EF13" s="1196"/>
      <c r="EG13" s="1196"/>
      <c r="EH13" s="7">
        <v>91.7</v>
      </c>
      <c r="EI13" s="216"/>
      <c r="EJ13" s="114"/>
      <c r="EK13" s="157">
        <v>91.7</v>
      </c>
      <c r="EL13" s="145">
        <v>16.689400000000003</v>
      </c>
      <c r="EM13" s="114"/>
      <c r="EN13" s="114"/>
      <c r="EO13" s="114"/>
      <c r="EP13" s="114"/>
      <c r="EQ13" s="114"/>
      <c r="ER13" s="114"/>
      <c r="ES13" s="55"/>
      <c r="ET13" s="152"/>
      <c r="EU13" s="213"/>
      <c r="EV13" s="218">
        <v>6.4</v>
      </c>
      <c r="EW13" s="215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</row>
    <row r="14" spans="1:231" x14ac:dyDescent="0.3">
      <c r="A14" s="7">
        <v>212</v>
      </c>
      <c r="B14" s="7">
        <v>1</v>
      </c>
      <c r="C14" s="223">
        <v>7007</v>
      </c>
      <c r="D14" s="328" t="s">
        <v>1900</v>
      </c>
      <c r="E14" s="20" t="s">
        <v>1901</v>
      </c>
      <c r="F14" s="17">
        <v>6612190002</v>
      </c>
      <c r="G14" s="11">
        <v>51</v>
      </c>
      <c r="H14" s="11" t="s">
        <v>1902</v>
      </c>
      <c r="I14" s="18" t="s">
        <v>1903</v>
      </c>
      <c r="J14" s="19" t="s">
        <v>35</v>
      </c>
      <c r="K14" s="55" t="s">
        <v>36</v>
      </c>
      <c r="L14" s="20">
        <v>10</v>
      </c>
      <c r="M14" s="20">
        <v>2</v>
      </c>
      <c r="N14" s="20"/>
      <c r="O14" s="20"/>
      <c r="P14" s="169" t="s">
        <v>514</v>
      </c>
      <c r="Q14" s="169"/>
      <c r="R14" s="50" t="s">
        <v>127</v>
      </c>
      <c r="S14" s="266" t="s">
        <v>447</v>
      </c>
      <c r="T14" s="267" t="s">
        <v>520</v>
      </c>
      <c r="U14" s="51" t="s">
        <v>447</v>
      </c>
      <c r="V14" s="268" t="s">
        <v>496</v>
      </c>
      <c r="W14" s="51" t="s">
        <v>124</v>
      </c>
      <c r="X14" s="51" t="s">
        <v>497</v>
      </c>
      <c r="Y14" s="269"/>
      <c r="Z14" s="270"/>
      <c r="AA14" s="183">
        <v>12529</v>
      </c>
      <c r="AB14" s="184"/>
      <c r="AC14" s="184"/>
      <c r="AD14" s="184"/>
      <c r="AE14" s="184"/>
      <c r="AF14" s="271" t="s">
        <v>444</v>
      </c>
      <c r="AG14" s="555" t="s">
        <v>521</v>
      </c>
      <c r="AH14" s="7">
        <v>95.1</v>
      </c>
      <c r="AI14" s="7">
        <v>89.6</v>
      </c>
      <c r="AJ14" s="189">
        <v>85.209599999999995</v>
      </c>
      <c r="AK14" s="7">
        <v>378551</v>
      </c>
      <c r="AL14" s="185">
        <v>151.4204</v>
      </c>
      <c r="AM14" s="7">
        <v>4</v>
      </c>
      <c r="AN14" s="38">
        <v>11.1</v>
      </c>
      <c r="AO14" s="39">
        <v>7.1</v>
      </c>
      <c r="AP14" s="40">
        <v>77.8</v>
      </c>
      <c r="AQ14" s="41">
        <v>96</v>
      </c>
      <c r="AR14" s="42">
        <v>1.563380281690141</v>
      </c>
      <c r="AS14" s="43">
        <v>121.63098591549297</v>
      </c>
      <c r="AT14" s="44">
        <v>0.13074204946996468</v>
      </c>
      <c r="AU14" s="45">
        <v>9.9949999999999992</v>
      </c>
      <c r="AV14" s="45">
        <v>90.045045045045043</v>
      </c>
      <c r="AW14" s="46">
        <v>0.55000000000000004</v>
      </c>
      <c r="AX14" s="84">
        <v>4.9549549549549559</v>
      </c>
      <c r="AY14" s="273">
        <v>15.3</v>
      </c>
      <c r="AZ14" s="235"/>
      <c r="BA14" s="274">
        <v>1.32E-3</v>
      </c>
      <c r="BB14" s="193">
        <v>0.11320000000000015</v>
      </c>
      <c r="BC14" s="194">
        <v>2.33</v>
      </c>
      <c r="BD14" s="45">
        <v>40.5</v>
      </c>
      <c r="BE14" s="45">
        <v>58.8</v>
      </c>
      <c r="BF14" s="195">
        <v>0.68959107806691455</v>
      </c>
      <c r="BG14" s="82" t="s">
        <v>121</v>
      </c>
      <c r="BH14" s="7" t="s">
        <v>121</v>
      </c>
      <c r="BI14" s="9" t="s">
        <v>121</v>
      </c>
      <c r="BJ14" s="277">
        <v>17.899999999999999</v>
      </c>
      <c r="BK14" s="278">
        <v>44.8</v>
      </c>
      <c r="BL14" s="197">
        <v>2.5027932960893855</v>
      </c>
      <c r="BM14" s="80">
        <v>89.5</v>
      </c>
      <c r="BN14" s="279">
        <v>91.1</v>
      </c>
      <c r="BO14" s="280">
        <v>13649</v>
      </c>
      <c r="BP14" s="279">
        <v>8.9000000000000057</v>
      </c>
      <c r="BQ14" s="346">
        <v>7.0716000000000001</v>
      </c>
      <c r="BR14" s="279">
        <v>19.8</v>
      </c>
      <c r="BS14" s="84">
        <v>1.4057999999999999</v>
      </c>
      <c r="BT14" s="279">
        <v>69.7</v>
      </c>
      <c r="BU14" s="84">
        <v>4.9486999999999997</v>
      </c>
      <c r="BV14" s="279">
        <v>10.1</v>
      </c>
      <c r="BW14" s="84">
        <v>0.71709999999999996</v>
      </c>
      <c r="BX14" s="281"/>
      <c r="BY14" s="86">
        <v>97.5</v>
      </c>
      <c r="BZ14" s="86">
        <v>114251</v>
      </c>
      <c r="CA14" s="86">
        <v>97.7</v>
      </c>
      <c r="CB14" s="86">
        <v>100649</v>
      </c>
      <c r="CC14" s="86">
        <v>5.67</v>
      </c>
      <c r="CD14" s="86">
        <v>89.5</v>
      </c>
      <c r="CE14" s="86">
        <v>87305</v>
      </c>
      <c r="CF14" s="45">
        <v>0.28407460545193686</v>
      </c>
      <c r="CG14" s="49" t="s">
        <v>1101</v>
      </c>
      <c r="CH14" s="49">
        <v>5</v>
      </c>
      <c r="CI14" s="49" t="s">
        <v>1991</v>
      </c>
      <c r="CJ14" s="9" t="s">
        <v>1991</v>
      </c>
      <c r="CK14" s="35"/>
      <c r="CL14" s="35"/>
      <c r="CM14" s="945"/>
      <c r="CN14" s="945"/>
      <c r="CO14" s="945"/>
      <c r="CP14" s="945"/>
      <c r="CQ14" s="243" t="s">
        <v>297</v>
      </c>
      <c r="CR14" s="244" t="s">
        <v>444</v>
      </c>
      <c r="CS14" s="245">
        <v>2</v>
      </c>
      <c r="CT14" s="212" t="s">
        <v>2029</v>
      </c>
      <c r="CU14" s="212" t="s">
        <v>2054</v>
      </c>
      <c r="CV14" s="212"/>
      <c r="CW14" s="212">
        <v>0</v>
      </c>
      <c r="CX14" s="283" t="s">
        <v>38</v>
      </c>
      <c r="CY14" s="212" t="s">
        <v>38</v>
      </c>
      <c r="CZ14" s="11">
        <v>5.9</v>
      </c>
      <c r="DA14" s="11" t="s">
        <v>38</v>
      </c>
      <c r="DB14" s="11">
        <v>12529</v>
      </c>
      <c r="DC14" s="11">
        <v>0.73299999999999998</v>
      </c>
      <c r="DD14" s="11">
        <v>0.26700000000000002</v>
      </c>
      <c r="DE14" s="11">
        <v>3.4</v>
      </c>
      <c r="DF14" s="11">
        <v>15491</v>
      </c>
      <c r="DG14" s="11">
        <v>1360.1</v>
      </c>
      <c r="DH14" s="11">
        <v>6.09</v>
      </c>
      <c r="DI14" s="11">
        <v>0</v>
      </c>
      <c r="DJ14" s="7"/>
      <c r="DK14" s="246">
        <v>5</v>
      </c>
      <c r="DL14" s="284">
        <v>2</v>
      </c>
      <c r="DM14" s="284">
        <v>10</v>
      </c>
      <c r="DN14" s="212">
        <v>40</v>
      </c>
      <c r="DO14" s="212">
        <v>3</v>
      </c>
      <c r="DP14" s="212">
        <v>1</v>
      </c>
      <c r="DQ14" s="212">
        <v>188</v>
      </c>
      <c r="DR14" s="212">
        <v>104</v>
      </c>
      <c r="DS14" s="84">
        <v>29.425079221367131</v>
      </c>
      <c r="DT14" s="212">
        <v>1</v>
      </c>
      <c r="DU14" s="249" t="s">
        <v>38</v>
      </c>
      <c r="DV14" s="212">
        <v>3</v>
      </c>
      <c r="DW14" s="212">
        <v>1</v>
      </c>
      <c r="DX14" s="248">
        <v>4</v>
      </c>
      <c r="DY14" s="249">
        <v>42997</v>
      </c>
      <c r="DZ14" s="951">
        <v>7007</v>
      </c>
      <c r="EA14" s="921"/>
      <c r="EB14" s="921"/>
      <c r="EC14" s="921"/>
      <c r="ED14" s="921"/>
      <c r="EE14" s="921"/>
      <c r="EF14" s="960"/>
      <c r="EG14" s="960"/>
      <c r="EH14" s="7">
        <v>95.1</v>
      </c>
      <c r="EI14" s="216"/>
      <c r="EJ14" s="114"/>
      <c r="EK14" s="157">
        <v>95.1</v>
      </c>
      <c r="EL14" s="145">
        <v>9.3831999999999987</v>
      </c>
      <c r="EM14" s="114"/>
      <c r="EN14" s="114"/>
      <c r="EO14" s="114"/>
      <c r="EP14" s="114"/>
      <c r="EQ14" s="114"/>
      <c r="ER14" s="114"/>
      <c r="ES14" s="55"/>
      <c r="ET14" s="152"/>
      <c r="EU14" s="213"/>
      <c r="EV14" s="218">
        <v>3.4</v>
      </c>
      <c r="EW14" s="215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</row>
    <row r="15" spans="1:231" x14ac:dyDescent="0.3">
      <c r="A15" s="7">
        <v>214</v>
      </c>
      <c r="B15" s="7">
        <v>1</v>
      </c>
      <c r="C15" s="223">
        <v>7022</v>
      </c>
      <c r="D15" s="328" t="s">
        <v>1692</v>
      </c>
      <c r="E15" s="20" t="s">
        <v>1050</v>
      </c>
      <c r="F15" s="17">
        <v>265226411</v>
      </c>
      <c r="G15" s="11">
        <v>91</v>
      </c>
      <c r="H15" s="11" t="s">
        <v>1693</v>
      </c>
      <c r="I15" s="18" t="s">
        <v>1694</v>
      </c>
      <c r="J15" s="19" t="s">
        <v>35</v>
      </c>
      <c r="K15" s="55" t="s">
        <v>36</v>
      </c>
      <c r="L15" s="20">
        <v>10</v>
      </c>
      <c r="M15" s="20">
        <v>5</v>
      </c>
      <c r="N15" s="20"/>
      <c r="O15" s="20"/>
      <c r="P15" s="169" t="s">
        <v>514</v>
      </c>
      <c r="Q15" s="169"/>
      <c r="R15" s="50" t="s">
        <v>127</v>
      </c>
      <c r="S15" s="266" t="s">
        <v>447</v>
      </c>
      <c r="T15" s="267" t="s">
        <v>520</v>
      </c>
      <c r="U15" s="51" t="s">
        <v>447</v>
      </c>
      <c r="V15" s="268" t="s">
        <v>496</v>
      </c>
      <c r="W15" s="51" t="s">
        <v>124</v>
      </c>
      <c r="X15" s="51" t="s">
        <v>497</v>
      </c>
      <c r="Y15" s="269"/>
      <c r="Z15" s="270"/>
      <c r="AA15" s="183">
        <v>5870</v>
      </c>
      <c r="AB15" s="184"/>
      <c r="AC15" s="184"/>
      <c r="AD15" s="184"/>
      <c r="AE15" s="184"/>
      <c r="AF15" s="341" t="s">
        <v>883</v>
      </c>
      <c r="AG15" s="182" t="s">
        <v>1196</v>
      </c>
      <c r="AH15" s="7">
        <v>86.2</v>
      </c>
      <c r="AI15" s="7">
        <v>94.3</v>
      </c>
      <c r="AJ15" s="189">
        <v>81.286599999999993</v>
      </c>
      <c r="AK15" s="7">
        <v>913000</v>
      </c>
      <c r="AL15" s="185">
        <v>365.2</v>
      </c>
      <c r="AM15" s="7">
        <v>4</v>
      </c>
      <c r="AN15" s="38">
        <v>2.2999999999999998</v>
      </c>
      <c r="AO15" s="39">
        <v>4.51</v>
      </c>
      <c r="AP15" s="40">
        <v>92.3</v>
      </c>
      <c r="AQ15" s="41">
        <v>99.11</v>
      </c>
      <c r="AR15" s="42">
        <v>0.50997782705099781</v>
      </c>
      <c r="AS15" s="43">
        <v>47.070953436807095</v>
      </c>
      <c r="AT15" s="44">
        <v>2.3757876252453257E-2</v>
      </c>
      <c r="AU15" s="45">
        <v>2.1139999999999999</v>
      </c>
      <c r="AV15" s="45">
        <v>91.913043478260875</v>
      </c>
      <c r="AW15" s="46">
        <v>7.0999999999999994E-2</v>
      </c>
      <c r="AX15" s="84">
        <v>3.0869565217391304</v>
      </c>
      <c r="AY15" s="273">
        <v>10.7</v>
      </c>
      <c r="AZ15" s="235"/>
      <c r="BA15" s="274">
        <v>3.2200000000000002E-3</v>
      </c>
      <c r="BB15" s="193">
        <v>8.7303999999999965E-2</v>
      </c>
      <c r="BC15" s="194">
        <v>11.4</v>
      </c>
      <c r="BD15" s="45">
        <v>69.099999999999994</v>
      </c>
      <c r="BE15" s="45">
        <v>30.4</v>
      </c>
      <c r="BF15" s="195">
        <v>2.2771535580524342</v>
      </c>
      <c r="BG15" s="82" t="s">
        <v>121</v>
      </c>
      <c r="BH15" s="7" t="s">
        <v>121</v>
      </c>
      <c r="BI15" s="9" t="s">
        <v>121</v>
      </c>
      <c r="BJ15" s="277">
        <v>3.07</v>
      </c>
      <c r="BK15" s="278">
        <v>10</v>
      </c>
      <c r="BL15" s="197">
        <v>3.2573289902280131</v>
      </c>
      <c r="BM15" s="80">
        <v>90.5</v>
      </c>
      <c r="BN15" s="279">
        <v>93.7</v>
      </c>
      <c r="BO15" s="280">
        <v>19193</v>
      </c>
      <c r="BP15" s="279">
        <v>6.2999999999999972</v>
      </c>
      <c r="BQ15" s="346">
        <v>4.5014310000000002</v>
      </c>
      <c r="BR15" s="279">
        <v>60</v>
      </c>
      <c r="BS15" s="84">
        <v>2.7059999999999995</v>
      </c>
      <c r="BT15" s="279">
        <v>30.5</v>
      </c>
      <c r="BU15" s="84">
        <v>1.3755500000000001</v>
      </c>
      <c r="BV15" s="279">
        <v>9.31</v>
      </c>
      <c r="BW15" s="84">
        <v>0.419881</v>
      </c>
      <c r="BX15" s="281"/>
      <c r="BY15" s="86">
        <v>99.2</v>
      </c>
      <c r="BZ15" s="86">
        <v>144962</v>
      </c>
      <c r="CA15" s="86">
        <v>95</v>
      </c>
      <c r="CB15" s="86">
        <v>113899</v>
      </c>
      <c r="CC15" s="86">
        <v>12.8</v>
      </c>
      <c r="CD15" s="86">
        <v>89.8</v>
      </c>
      <c r="CE15" s="86">
        <v>132530</v>
      </c>
      <c r="CF15" s="45">
        <v>1.9672131147540983</v>
      </c>
      <c r="CG15" s="49" t="s">
        <v>510</v>
      </c>
      <c r="CH15" s="49">
        <v>3</v>
      </c>
      <c r="CI15" s="49" t="s">
        <v>1993</v>
      </c>
      <c r="CJ15" s="49" t="s">
        <v>1993</v>
      </c>
      <c r="CK15" s="35"/>
      <c r="CL15" s="35"/>
      <c r="CM15" s="945"/>
      <c r="CN15" s="945"/>
      <c r="CO15" s="945"/>
      <c r="CP15" s="945"/>
      <c r="CQ15" s="202" t="s">
        <v>294</v>
      </c>
      <c r="CR15" s="244" t="s">
        <v>883</v>
      </c>
      <c r="CS15" s="245">
        <v>3</v>
      </c>
      <c r="CT15" s="212" t="s">
        <v>2022</v>
      </c>
      <c r="CU15" s="212" t="s">
        <v>2022</v>
      </c>
      <c r="CV15" s="212"/>
      <c r="CW15" s="212">
        <v>0</v>
      </c>
      <c r="CX15" s="283" t="s">
        <v>38</v>
      </c>
      <c r="CY15" s="212" t="s">
        <v>38</v>
      </c>
      <c r="CZ15" s="11" t="s">
        <v>38</v>
      </c>
      <c r="DA15" s="11" t="s">
        <v>38</v>
      </c>
      <c r="DB15" s="11">
        <v>5870</v>
      </c>
      <c r="DC15" s="11">
        <v>0.85299999999999998</v>
      </c>
      <c r="DD15" s="11">
        <v>0.14699999999999999</v>
      </c>
      <c r="DE15" s="11">
        <v>1.5</v>
      </c>
      <c r="DF15" s="11">
        <v>6004</v>
      </c>
      <c r="DG15" s="11">
        <v>193.1</v>
      </c>
      <c r="DH15" s="11">
        <v>2.96</v>
      </c>
      <c r="DI15" s="11">
        <v>0</v>
      </c>
      <c r="DJ15" s="7"/>
      <c r="DK15" s="246">
        <v>3</v>
      </c>
      <c r="DL15" s="284">
        <v>5</v>
      </c>
      <c r="DM15" s="284">
        <v>10</v>
      </c>
      <c r="DN15" s="212">
        <v>25</v>
      </c>
      <c r="DO15" s="212">
        <v>3</v>
      </c>
      <c r="DP15" s="212">
        <v>1</v>
      </c>
      <c r="DQ15" s="212">
        <v>158</v>
      </c>
      <c r="DR15" s="212">
        <v>58</v>
      </c>
      <c r="DS15" s="84">
        <v>23.233456176894723</v>
      </c>
      <c r="DT15" s="212">
        <v>2</v>
      </c>
      <c r="DU15" s="249" t="s">
        <v>38</v>
      </c>
      <c r="DV15" s="212">
        <v>0</v>
      </c>
      <c r="DW15" s="212">
        <v>0</v>
      </c>
      <c r="DX15" s="248" t="s">
        <v>38</v>
      </c>
      <c r="DY15" s="212" t="s">
        <v>38</v>
      </c>
      <c r="DZ15" s="951">
        <v>7022</v>
      </c>
      <c r="EA15" s="921"/>
      <c r="EB15" s="921"/>
      <c r="EC15" s="921"/>
      <c r="ED15" s="921"/>
      <c r="EE15" s="921"/>
      <c r="EF15" s="960"/>
      <c r="EG15" s="960"/>
      <c r="EH15" s="7">
        <v>86.2</v>
      </c>
      <c r="EI15" s="216"/>
      <c r="EJ15" s="114"/>
      <c r="EK15" s="157">
        <v>86.2</v>
      </c>
      <c r="EL15" s="145">
        <v>1.9308800000000002</v>
      </c>
      <c r="EM15" s="114"/>
      <c r="EN15" s="114"/>
      <c r="EO15" s="114"/>
      <c r="EP15" s="114"/>
      <c r="EQ15" s="114"/>
      <c r="ER15" s="114"/>
      <c r="ES15" s="55"/>
      <c r="ET15" s="152"/>
      <c r="EU15" s="213"/>
      <c r="EV15" s="218">
        <v>1.5</v>
      </c>
      <c r="EW15" s="215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</row>
    <row r="16" spans="1:231" x14ac:dyDescent="0.3">
      <c r="A16" s="7">
        <v>215</v>
      </c>
      <c r="B16" s="7">
        <v>1</v>
      </c>
      <c r="C16" s="223">
        <v>7026</v>
      </c>
      <c r="D16" s="328" t="s">
        <v>1788</v>
      </c>
      <c r="E16" s="20" t="s">
        <v>516</v>
      </c>
      <c r="F16" s="17">
        <v>9006292163</v>
      </c>
      <c r="G16" s="11">
        <v>27</v>
      </c>
      <c r="H16" s="11" t="s">
        <v>1789</v>
      </c>
      <c r="I16" s="18" t="s">
        <v>1790</v>
      </c>
      <c r="J16" s="19" t="s">
        <v>35</v>
      </c>
      <c r="K16" s="55" t="s">
        <v>36</v>
      </c>
      <c r="L16" s="20">
        <v>9</v>
      </c>
      <c r="M16" s="20">
        <v>5</v>
      </c>
      <c r="N16" s="20"/>
      <c r="O16" s="20"/>
      <c r="P16" s="169" t="s">
        <v>1791</v>
      </c>
      <c r="Q16" s="169"/>
      <c r="R16" s="50" t="s">
        <v>127</v>
      </c>
      <c r="S16" s="266" t="s">
        <v>447</v>
      </c>
      <c r="T16" s="267" t="s">
        <v>520</v>
      </c>
      <c r="U16" s="51" t="s">
        <v>447</v>
      </c>
      <c r="V16" s="268" t="s">
        <v>496</v>
      </c>
      <c r="W16" s="51" t="s">
        <v>124</v>
      </c>
      <c r="X16" s="51" t="s">
        <v>497</v>
      </c>
      <c r="Y16" s="269"/>
      <c r="Z16" s="270"/>
      <c r="AA16" s="183">
        <v>21974</v>
      </c>
      <c r="AB16" s="184"/>
      <c r="AC16" s="184"/>
      <c r="AD16" s="184"/>
      <c r="AE16" s="184"/>
      <c r="AF16" s="271" t="s">
        <v>444</v>
      </c>
      <c r="AG16" s="35" t="s">
        <v>1196</v>
      </c>
      <c r="AH16" s="7">
        <v>80.900000000000006</v>
      </c>
      <c r="AI16" s="7">
        <v>90.2</v>
      </c>
      <c r="AJ16" s="189">
        <v>72.971800000000002</v>
      </c>
      <c r="AK16" s="7">
        <v>723000</v>
      </c>
      <c r="AL16" s="185">
        <v>321.33333333333331</v>
      </c>
      <c r="AM16" s="7">
        <v>4</v>
      </c>
      <c r="AN16" s="38">
        <v>2.94</v>
      </c>
      <c r="AO16" s="39">
        <v>7.48</v>
      </c>
      <c r="AP16" s="40">
        <v>87</v>
      </c>
      <c r="AQ16" s="41">
        <v>97.42</v>
      </c>
      <c r="AR16" s="42">
        <v>0.39304812834224595</v>
      </c>
      <c r="AS16" s="43">
        <v>34.195187165775401</v>
      </c>
      <c r="AT16" s="44">
        <v>3.1117696867061811E-2</v>
      </c>
      <c r="AU16" s="45">
        <v>2.673</v>
      </c>
      <c r="AV16" s="45">
        <v>90.91836734693878</v>
      </c>
      <c r="AW16" s="46">
        <v>0.12</v>
      </c>
      <c r="AX16" s="84">
        <v>4.0816326530612246</v>
      </c>
      <c r="AY16" s="273">
        <v>4.6399999999999997</v>
      </c>
      <c r="AZ16" s="235"/>
      <c r="BA16" s="274">
        <v>1.3899999999999999E-4</v>
      </c>
      <c r="BB16" s="193">
        <v>0.11646999999999999</v>
      </c>
      <c r="BC16" s="194">
        <v>33.700000000000003</v>
      </c>
      <c r="BD16" s="45">
        <v>67.3</v>
      </c>
      <c r="BE16" s="45">
        <v>31.9</v>
      </c>
      <c r="BF16" s="195">
        <v>2.1138211382113821</v>
      </c>
      <c r="BG16" s="82" t="s">
        <v>121</v>
      </c>
      <c r="BH16" s="7" t="s">
        <v>121</v>
      </c>
      <c r="BI16" s="9" t="s">
        <v>121</v>
      </c>
      <c r="BJ16" s="277">
        <v>2.34</v>
      </c>
      <c r="BK16" s="278">
        <v>2.42</v>
      </c>
      <c r="BL16" s="197">
        <v>1.0341880341880343</v>
      </c>
      <c r="BM16" s="80">
        <v>97.2</v>
      </c>
      <c r="BN16" s="279">
        <v>97.3</v>
      </c>
      <c r="BO16" s="280">
        <v>24279</v>
      </c>
      <c r="BP16" s="279">
        <v>2.7000000000000028</v>
      </c>
      <c r="BQ16" s="80">
        <v>7.48</v>
      </c>
      <c r="BR16" s="279">
        <v>60</v>
      </c>
      <c r="BS16" s="84">
        <v>4.4880000000000004</v>
      </c>
      <c r="BT16" s="279">
        <v>37.200000000000003</v>
      </c>
      <c r="BU16" s="84">
        <v>2.7825600000000001</v>
      </c>
      <c r="BV16" s="279">
        <v>2.8</v>
      </c>
      <c r="BW16" s="84">
        <v>0.20943999999999999</v>
      </c>
      <c r="BX16" s="281"/>
      <c r="BY16" s="86">
        <v>100</v>
      </c>
      <c r="BZ16" s="86">
        <v>314013</v>
      </c>
      <c r="CA16" s="86">
        <v>99.9</v>
      </c>
      <c r="CB16" s="86">
        <v>263275</v>
      </c>
      <c r="CC16" s="86">
        <v>34.700000000000003</v>
      </c>
      <c r="CD16" s="86">
        <v>98.1</v>
      </c>
      <c r="CE16" s="86">
        <v>294273</v>
      </c>
      <c r="CF16" s="45">
        <v>1.6129032258064515</v>
      </c>
      <c r="CG16" s="49" t="s">
        <v>506</v>
      </c>
      <c r="CH16" s="49" t="s">
        <v>606</v>
      </c>
      <c r="CI16" s="49" t="s">
        <v>1991</v>
      </c>
      <c r="CJ16" s="49" t="s">
        <v>1991</v>
      </c>
      <c r="CK16" s="35"/>
      <c r="CL16" s="35"/>
      <c r="CM16" s="945"/>
      <c r="CN16" s="945"/>
      <c r="CO16" s="945"/>
      <c r="CP16" s="945"/>
      <c r="CQ16" s="243" t="s">
        <v>297</v>
      </c>
      <c r="CR16" s="244" t="s">
        <v>444</v>
      </c>
      <c r="CS16" s="245">
        <v>2</v>
      </c>
      <c r="CT16" s="212" t="s">
        <v>607</v>
      </c>
      <c r="CU16" s="212" t="s">
        <v>607</v>
      </c>
      <c r="CV16" s="212"/>
      <c r="CW16" s="212">
        <v>0</v>
      </c>
      <c r="CX16" s="283" t="s">
        <v>38</v>
      </c>
      <c r="CY16" s="212" t="s">
        <v>38</v>
      </c>
      <c r="CZ16" s="11" t="s">
        <v>38</v>
      </c>
      <c r="DA16" s="11" t="s">
        <v>38</v>
      </c>
      <c r="DB16" s="11">
        <v>21974</v>
      </c>
      <c r="DC16" s="11">
        <v>0.69399999999999995</v>
      </c>
      <c r="DD16" s="11">
        <v>0.30599999999999999</v>
      </c>
      <c r="DE16" s="11" t="s">
        <v>38</v>
      </c>
      <c r="DF16" s="11" t="s">
        <v>38</v>
      </c>
      <c r="DG16" s="11" t="s">
        <v>38</v>
      </c>
      <c r="DH16" s="11" t="s">
        <v>38</v>
      </c>
      <c r="DI16" s="11">
        <v>0</v>
      </c>
      <c r="DJ16" s="7"/>
      <c r="DK16" s="246" t="s">
        <v>606</v>
      </c>
      <c r="DL16" s="284">
        <v>5</v>
      </c>
      <c r="DM16" s="284">
        <v>9</v>
      </c>
      <c r="DN16" s="212">
        <v>25</v>
      </c>
      <c r="DO16" s="212">
        <v>3</v>
      </c>
      <c r="DP16" s="212">
        <v>0</v>
      </c>
      <c r="DQ16" s="212">
        <v>188</v>
      </c>
      <c r="DR16" s="212">
        <v>86</v>
      </c>
      <c r="DS16" s="84">
        <v>24.332277048438208</v>
      </c>
      <c r="DT16" s="212">
        <v>0</v>
      </c>
      <c r="DU16" s="249" t="s">
        <v>38</v>
      </c>
      <c r="DV16" s="212">
        <v>0</v>
      </c>
      <c r="DW16" s="212">
        <v>0</v>
      </c>
      <c r="DX16" s="248">
        <v>4</v>
      </c>
      <c r="DY16" s="249">
        <v>42944</v>
      </c>
      <c r="DZ16" s="951">
        <v>7026</v>
      </c>
      <c r="EA16" s="921"/>
      <c r="EB16" s="921"/>
      <c r="EC16" s="921"/>
      <c r="ED16" s="921"/>
      <c r="EE16" s="921"/>
      <c r="EF16" s="960"/>
      <c r="EG16" s="960"/>
      <c r="EH16" s="7">
        <v>80.900000000000006</v>
      </c>
      <c r="EI16" s="216"/>
      <c r="EJ16" s="114"/>
      <c r="EK16" s="157">
        <v>80.900000000000006</v>
      </c>
      <c r="EL16" s="145">
        <v>1.605056</v>
      </c>
      <c r="EM16" s="114"/>
      <c r="EN16" s="114"/>
      <c r="EO16" s="114"/>
      <c r="EP16" s="114"/>
      <c r="EQ16" s="114"/>
      <c r="ER16" s="114"/>
      <c r="ES16" s="55"/>
      <c r="ET16" s="152"/>
      <c r="EU16" s="213"/>
      <c r="EV16" s="11"/>
      <c r="EW16" s="215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</row>
    <row r="17" spans="1:200" x14ac:dyDescent="0.3">
      <c r="A17" s="7">
        <v>219</v>
      </c>
      <c r="B17" s="7">
        <v>2</v>
      </c>
      <c r="C17" s="223">
        <v>7044</v>
      </c>
      <c r="D17" s="328" t="s">
        <v>1723</v>
      </c>
      <c r="E17" s="20" t="s">
        <v>1724</v>
      </c>
      <c r="F17" s="17">
        <v>5507281186</v>
      </c>
      <c r="G17" s="11">
        <v>62</v>
      </c>
      <c r="H17" s="11" t="s">
        <v>684</v>
      </c>
      <c r="I17" s="18" t="s">
        <v>764</v>
      </c>
      <c r="J17" s="19" t="s">
        <v>35</v>
      </c>
      <c r="K17" s="55" t="s">
        <v>36</v>
      </c>
      <c r="L17" s="20">
        <v>16</v>
      </c>
      <c r="M17" s="20">
        <v>5</v>
      </c>
      <c r="N17" s="20"/>
      <c r="O17" s="20"/>
      <c r="P17" s="169" t="s">
        <v>949</v>
      </c>
      <c r="Q17" s="169"/>
      <c r="R17" s="50" t="s">
        <v>127</v>
      </c>
      <c r="S17" s="266" t="s">
        <v>447</v>
      </c>
      <c r="T17" s="267" t="s">
        <v>520</v>
      </c>
      <c r="U17" s="51" t="s">
        <v>447</v>
      </c>
      <c r="V17" s="268" t="s">
        <v>496</v>
      </c>
      <c r="W17" s="51" t="s">
        <v>124</v>
      </c>
      <c r="X17" s="51" t="s">
        <v>497</v>
      </c>
      <c r="Y17" s="269"/>
      <c r="Z17" s="270"/>
      <c r="AA17" s="224">
        <v>47524</v>
      </c>
      <c r="AB17" s="225"/>
      <c r="AC17" s="225"/>
      <c r="AD17" s="225"/>
      <c r="AE17" s="225"/>
      <c r="AF17" s="341" t="s">
        <v>883</v>
      </c>
      <c r="AG17" s="35" t="s">
        <v>1196</v>
      </c>
      <c r="AH17" s="7">
        <v>81.099999999999994</v>
      </c>
      <c r="AI17" s="7">
        <v>94.1</v>
      </c>
      <c r="AJ17" s="189">
        <v>76.315099999999987</v>
      </c>
      <c r="AK17" s="7">
        <v>648000</v>
      </c>
      <c r="AL17" s="185">
        <v>162</v>
      </c>
      <c r="AM17" s="7">
        <v>4</v>
      </c>
      <c r="AN17" s="38">
        <v>1.48</v>
      </c>
      <c r="AO17" s="39">
        <v>7.16</v>
      </c>
      <c r="AP17" s="40">
        <v>90</v>
      </c>
      <c r="AQ17" s="41">
        <v>98.64</v>
      </c>
      <c r="AR17" s="42">
        <v>0.20670391061452514</v>
      </c>
      <c r="AS17" s="43">
        <v>18.603351955307264</v>
      </c>
      <c r="AT17" s="44">
        <v>1.5232606010703994E-2</v>
      </c>
      <c r="AU17" s="46">
        <v>1.216</v>
      </c>
      <c r="AV17" s="45">
        <v>82.162162162162161</v>
      </c>
      <c r="AW17" s="46">
        <v>0.19</v>
      </c>
      <c r="AX17" s="84">
        <v>12.837837837837839</v>
      </c>
      <c r="AY17" s="273">
        <v>10.1</v>
      </c>
      <c r="AZ17" s="235"/>
      <c r="BA17" s="274">
        <v>3.8999999999999998E-3</v>
      </c>
      <c r="BB17" s="193">
        <v>9.1711999999999974E-2</v>
      </c>
      <c r="BC17" s="194">
        <v>32.299999999999997</v>
      </c>
      <c r="BD17" s="45">
        <v>71.400000000000006</v>
      </c>
      <c r="BE17" s="45">
        <v>26.2</v>
      </c>
      <c r="BF17" s="78">
        <v>2.7224880382775121</v>
      </c>
      <c r="BG17" s="82" t="s">
        <v>121</v>
      </c>
      <c r="BH17" s="7" t="s">
        <v>121</v>
      </c>
      <c r="BI17" s="9" t="s">
        <v>121</v>
      </c>
      <c r="BJ17" s="277">
        <v>5.3</v>
      </c>
      <c r="BK17" s="278">
        <v>25.2</v>
      </c>
      <c r="BL17" s="197">
        <v>4.7547169811320753</v>
      </c>
      <c r="BM17" s="80">
        <v>86.51</v>
      </c>
      <c r="BN17" s="279">
        <v>97.7</v>
      </c>
      <c r="BO17" s="280">
        <v>26408</v>
      </c>
      <c r="BP17" s="279">
        <v>2.2999999999999972</v>
      </c>
      <c r="BQ17" s="561">
        <v>7.153556</v>
      </c>
      <c r="BR17" s="279">
        <v>8.81</v>
      </c>
      <c r="BS17" s="84">
        <v>0.63079600000000002</v>
      </c>
      <c r="BT17" s="279">
        <v>77.7</v>
      </c>
      <c r="BU17" s="84">
        <v>5.56332</v>
      </c>
      <c r="BV17" s="279">
        <v>13.4</v>
      </c>
      <c r="BW17" s="84">
        <v>0.95944000000000007</v>
      </c>
      <c r="BX17" s="281"/>
      <c r="BY17" s="86">
        <v>99.9</v>
      </c>
      <c r="BZ17" s="86">
        <v>262463</v>
      </c>
      <c r="CA17" s="86">
        <v>98.2</v>
      </c>
      <c r="CB17" s="86">
        <v>206859</v>
      </c>
      <c r="CC17" s="86">
        <v>37.4</v>
      </c>
      <c r="CD17" s="86">
        <v>90.2</v>
      </c>
      <c r="CE17" s="86">
        <v>206220</v>
      </c>
      <c r="CF17" s="45">
        <v>0.11338481338481339</v>
      </c>
      <c r="CG17" s="49" t="s">
        <v>1101</v>
      </c>
      <c r="CH17" s="49">
        <v>5</v>
      </c>
      <c r="CI17" s="49" t="s">
        <v>1991</v>
      </c>
      <c r="CJ17" s="49" t="s">
        <v>1991</v>
      </c>
      <c r="CK17" s="35"/>
      <c r="CL17" s="35"/>
      <c r="CM17" s="945"/>
      <c r="CN17" s="945"/>
      <c r="CO17" s="945"/>
      <c r="CP17" s="945"/>
      <c r="CQ17" s="243" t="s">
        <v>297</v>
      </c>
      <c r="CR17" s="244" t="s">
        <v>883</v>
      </c>
      <c r="CS17" s="245">
        <v>3</v>
      </c>
      <c r="CT17" s="284" t="s">
        <v>764</v>
      </c>
      <c r="CU17" s="212" t="s">
        <v>1848</v>
      </c>
      <c r="CV17" s="212"/>
      <c r="CW17" s="212">
        <v>0</v>
      </c>
      <c r="CX17" s="283" t="s">
        <v>38</v>
      </c>
      <c r="CY17" s="212" t="s">
        <v>38</v>
      </c>
      <c r="CZ17" s="11" t="s">
        <v>38</v>
      </c>
      <c r="DA17" s="11" t="s">
        <v>38</v>
      </c>
      <c r="DB17" s="11">
        <v>47524</v>
      </c>
      <c r="DC17" s="11">
        <v>91.4</v>
      </c>
      <c r="DD17" s="11">
        <v>8.6</v>
      </c>
      <c r="DE17" s="11" t="s">
        <v>38</v>
      </c>
      <c r="DF17" s="11" t="s">
        <v>38</v>
      </c>
      <c r="DG17" s="11" t="s">
        <v>38</v>
      </c>
      <c r="DH17" s="11" t="s">
        <v>38</v>
      </c>
      <c r="DI17" s="11">
        <v>0</v>
      </c>
      <c r="DJ17" s="7"/>
      <c r="DK17" s="246">
        <v>5</v>
      </c>
      <c r="DL17" s="284">
        <v>5</v>
      </c>
      <c r="DM17" s="284">
        <v>16</v>
      </c>
      <c r="DN17" s="212">
        <v>25</v>
      </c>
      <c r="DO17" s="212">
        <v>3</v>
      </c>
      <c r="DP17" s="212">
        <v>1</v>
      </c>
      <c r="DQ17" s="212">
        <v>187</v>
      </c>
      <c r="DR17" s="212">
        <v>100</v>
      </c>
      <c r="DS17" s="84">
        <v>28.596757127741714</v>
      </c>
      <c r="DT17" s="212">
        <v>2</v>
      </c>
      <c r="DU17" s="249">
        <v>43025</v>
      </c>
      <c r="DV17" s="212">
        <v>3</v>
      </c>
      <c r="DW17" s="212">
        <v>1</v>
      </c>
      <c r="DX17" s="248">
        <v>6</v>
      </c>
      <c r="DY17" s="249">
        <v>43025</v>
      </c>
      <c r="DZ17" s="951">
        <v>7044</v>
      </c>
      <c r="EA17" s="921"/>
      <c r="EB17" s="921"/>
      <c r="EC17" s="1191"/>
      <c r="ED17" s="921"/>
      <c r="EE17" s="921"/>
      <c r="EF17" s="960"/>
      <c r="EG17" s="960"/>
      <c r="EH17" s="7">
        <v>81.099999999999994</v>
      </c>
      <c r="EI17" s="216"/>
      <c r="EJ17" s="114"/>
      <c r="EK17" s="157">
        <v>81.099999999999994</v>
      </c>
      <c r="EL17" s="145">
        <v>13.77078</v>
      </c>
      <c r="EM17" s="7"/>
      <c r="EN17" s="7"/>
      <c r="EO17" s="7"/>
      <c r="EP17" s="7"/>
      <c r="EQ17" s="7"/>
      <c r="ER17" s="7"/>
      <c r="ES17" s="11"/>
      <c r="ET17" s="152"/>
      <c r="EU17" s="213"/>
      <c r="EV17" s="11"/>
      <c r="EW17" s="215"/>
      <c r="EX17" s="156"/>
      <c r="EY17" s="156"/>
      <c r="EZ17" s="156"/>
      <c r="FA17" s="156"/>
      <c r="FB17" s="156"/>
      <c r="FC17" s="156"/>
      <c r="FD17" s="156"/>
      <c r="FE17" s="156"/>
      <c r="FF17" s="156"/>
      <c r="FG17" s="156"/>
      <c r="FH17" s="156"/>
      <c r="FI17" s="156"/>
      <c r="FJ17" s="156"/>
      <c r="FK17" s="156"/>
      <c r="FL17" s="156"/>
      <c r="FM17" s="156"/>
      <c r="FN17" s="156"/>
      <c r="FO17" s="156"/>
      <c r="FP17" s="156"/>
      <c r="FQ17" s="156"/>
      <c r="FR17" s="156"/>
      <c r="FS17" s="156"/>
      <c r="FT17" s="156"/>
      <c r="FU17" s="156"/>
      <c r="FV17" s="156"/>
      <c r="FW17" s="156"/>
      <c r="FX17" s="156"/>
      <c r="FY17" s="156"/>
      <c r="FZ17" s="156"/>
      <c r="GA17" s="156"/>
      <c r="GB17" s="156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</row>
    <row r="18" spans="1:200" x14ac:dyDescent="0.3">
      <c r="A18" s="7">
        <v>235</v>
      </c>
      <c r="B18" s="7">
        <v>3</v>
      </c>
      <c r="C18" s="223">
        <v>7164</v>
      </c>
      <c r="D18" s="328" t="s">
        <v>1579</v>
      </c>
      <c r="E18" s="16" t="s">
        <v>982</v>
      </c>
      <c r="F18" s="17">
        <v>375515445</v>
      </c>
      <c r="G18" s="11">
        <v>80</v>
      </c>
      <c r="H18" s="17" t="s">
        <v>1879</v>
      </c>
      <c r="I18" s="265" t="s">
        <v>1575</v>
      </c>
      <c r="J18" s="19" t="s">
        <v>35</v>
      </c>
      <c r="K18" s="55" t="s">
        <v>36</v>
      </c>
      <c r="L18" s="20">
        <v>18</v>
      </c>
      <c r="M18" s="20">
        <v>2</v>
      </c>
      <c r="N18" s="20"/>
      <c r="O18" s="20"/>
      <c r="P18" s="169" t="s">
        <v>949</v>
      </c>
      <c r="Q18" s="169"/>
      <c r="R18" s="50" t="s">
        <v>127</v>
      </c>
      <c r="S18" s="266" t="s">
        <v>447</v>
      </c>
      <c r="T18" s="267" t="s">
        <v>520</v>
      </c>
      <c r="U18" s="51" t="s">
        <v>447</v>
      </c>
      <c r="V18" s="268" t="s">
        <v>496</v>
      </c>
      <c r="W18" s="51" t="s">
        <v>124</v>
      </c>
      <c r="X18" s="51" t="s">
        <v>497</v>
      </c>
      <c r="Y18" s="269"/>
      <c r="Z18" s="270"/>
      <c r="AA18" s="224">
        <v>522</v>
      </c>
      <c r="AB18" s="225"/>
      <c r="AC18" s="225"/>
      <c r="AD18" s="225"/>
      <c r="AE18" s="225"/>
      <c r="AF18" s="341" t="s">
        <v>444</v>
      </c>
      <c r="AG18" s="220"/>
      <c r="AH18" s="7">
        <v>37.299999999999997</v>
      </c>
      <c r="AI18" s="7">
        <v>85.6</v>
      </c>
      <c r="AJ18" s="189">
        <v>31.928799999999995</v>
      </c>
      <c r="AK18" s="7">
        <v>98039</v>
      </c>
      <c r="AL18" s="185">
        <v>21.786444444444445</v>
      </c>
      <c r="AM18" s="7">
        <v>4</v>
      </c>
      <c r="AN18" s="38">
        <v>5.0999999999999996</v>
      </c>
      <c r="AO18" s="39">
        <v>10.3</v>
      </c>
      <c r="AP18" s="40">
        <v>80.900000000000006</v>
      </c>
      <c r="AQ18" s="41">
        <v>96.300000000000011</v>
      </c>
      <c r="AR18" s="42">
        <v>0.49514563106796111</v>
      </c>
      <c r="AS18" s="43">
        <v>40.057281553398056</v>
      </c>
      <c r="AT18" s="44">
        <v>5.5921052631578941E-2</v>
      </c>
      <c r="AU18" s="45">
        <v>3.3450000000000002</v>
      </c>
      <c r="AV18" s="45">
        <v>65.588235294117652</v>
      </c>
      <c r="AW18" s="46">
        <v>1.5</v>
      </c>
      <c r="AX18" s="84">
        <v>29.411764705882355</v>
      </c>
      <c r="AY18" s="9" t="s">
        <v>121</v>
      </c>
      <c r="AZ18" s="235">
        <v>8.91</v>
      </c>
      <c r="BA18" s="1152">
        <v>1.0999999999999999E-2</v>
      </c>
      <c r="BB18" s="193">
        <v>0.47791799999999995</v>
      </c>
      <c r="BC18" s="194">
        <v>8.1300000000000008</v>
      </c>
      <c r="BD18" s="45">
        <v>63.6</v>
      </c>
      <c r="BE18" s="45">
        <v>35.1</v>
      </c>
      <c r="BF18" s="195">
        <v>1.8124999999999998</v>
      </c>
      <c r="BG18" s="82" t="s">
        <v>121</v>
      </c>
      <c r="BH18" s="7" t="s">
        <v>121</v>
      </c>
      <c r="BI18" s="9" t="s">
        <v>121</v>
      </c>
      <c r="BJ18" s="277">
        <v>4.6500000000000004</v>
      </c>
      <c r="BK18" s="278">
        <v>16.100000000000001</v>
      </c>
      <c r="BL18" s="197">
        <v>3.4623655913978495</v>
      </c>
      <c r="BM18" s="80">
        <v>27.189999999999998</v>
      </c>
      <c r="BN18" s="279">
        <v>91.8</v>
      </c>
      <c r="BO18" s="280">
        <v>20071</v>
      </c>
      <c r="BP18" s="279">
        <v>8.2000000000000028</v>
      </c>
      <c r="BQ18" s="346">
        <v>10.185670000000002</v>
      </c>
      <c r="BR18" s="279">
        <v>0.79</v>
      </c>
      <c r="BS18" s="84">
        <v>8.1369999999999998E-2</v>
      </c>
      <c r="BT18" s="279">
        <v>26.4</v>
      </c>
      <c r="BU18" s="84">
        <v>2.7192000000000003</v>
      </c>
      <c r="BV18" s="279">
        <v>71.7</v>
      </c>
      <c r="BW18" s="84">
        <v>7.3851000000000013</v>
      </c>
      <c r="BX18" s="281"/>
      <c r="BY18" s="86">
        <v>63.5</v>
      </c>
      <c r="BZ18" s="86">
        <v>105101</v>
      </c>
      <c r="CA18" s="86">
        <v>88</v>
      </c>
      <c r="CB18" s="86">
        <v>84647</v>
      </c>
      <c r="CC18" s="86">
        <v>10.4</v>
      </c>
      <c r="CD18" s="86">
        <v>31.2</v>
      </c>
      <c r="CE18" s="86">
        <v>77868</v>
      </c>
      <c r="CF18" s="45">
        <v>2.9924242424242426E-2</v>
      </c>
      <c r="CG18" s="49" t="s">
        <v>1419</v>
      </c>
      <c r="CH18" s="49">
        <v>4</v>
      </c>
      <c r="CI18" s="49" t="s">
        <v>1993</v>
      </c>
      <c r="CJ18" s="9" t="s">
        <v>1993</v>
      </c>
      <c r="CK18" s="35"/>
      <c r="CL18" s="35"/>
      <c r="CM18" s="945"/>
      <c r="CN18" s="945"/>
      <c r="CO18" s="945"/>
      <c r="CP18" s="945"/>
      <c r="CQ18" s="202" t="s">
        <v>294</v>
      </c>
      <c r="CR18" s="539" t="s">
        <v>2052</v>
      </c>
      <c r="CS18" s="245">
        <v>2</v>
      </c>
      <c r="CT18" s="541" t="s">
        <v>2029</v>
      </c>
      <c r="CU18" s="541" t="s">
        <v>1994</v>
      </c>
      <c r="CV18" s="541"/>
      <c r="CW18" s="541">
        <v>1</v>
      </c>
      <c r="CX18" s="706">
        <v>41787</v>
      </c>
      <c r="CY18" s="541">
        <v>1</v>
      </c>
      <c r="CZ18" s="11" t="s">
        <v>38</v>
      </c>
      <c r="DA18" s="11" t="s">
        <v>38</v>
      </c>
      <c r="DB18" s="11">
        <v>522</v>
      </c>
      <c r="DC18" s="11">
        <v>61.5</v>
      </c>
      <c r="DD18" s="11">
        <v>38.5</v>
      </c>
      <c r="DE18" s="11">
        <v>0.2</v>
      </c>
      <c r="DF18" s="11">
        <v>1352</v>
      </c>
      <c r="DG18" s="11">
        <v>253.7</v>
      </c>
      <c r="DH18" s="11">
        <v>5.93</v>
      </c>
      <c r="DI18" s="11">
        <v>0</v>
      </c>
      <c r="DJ18" s="7"/>
      <c r="DK18" s="542">
        <v>4</v>
      </c>
      <c r="DL18" s="541" t="s">
        <v>577</v>
      </c>
      <c r="DM18" s="541">
        <v>21</v>
      </c>
      <c r="DN18" s="541">
        <v>90</v>
      </c>
      <c r="DO18" s="212">
        <v>3</v>
      </c>
      <c r="DP18" s="541">
        <v>1</v>
      </c>
      <c r="DQ18" s="541">
        <v>167</v>
      </c>
      <c r="DR18" s="541">
        <v>72</v>
      </c>
      <c r="DS18" s="84">
        <v>25.816630212628635</v>
      </c>
      <c r="DT18" s="541">
        <v>0</v>
      </c>
      <c r="DU18" s="706">
        <v>41787</v>
      </c>
      <c r="DV18" s="543" t="s">
        <v>38</v>
      </c>
      <c r="DW18" s="541" t="s">
        <v>38</v>
      </c>
      <c r="DX18" s="544" t="s">
        <v>38</v>
      </c>
      <c r="DY18" s="541" t="s">
        <v>38</v>
      </c>
      <c r="DZ18" s="951">
        <v>7164</v>
      </c>
      <c r="EA18" s="285"/>
      <c r="EB18" s="285"/>
      <c r="EC18" s="285"/>
      <c r="ED18" s="285"/>
      <c r="EE18" s="285"/>
      <c r="EF18" s="960"/>
      <c r="EG18" s="286"/>
      <c r="EH18" s="7">
        <v>37.299999999999997</v>
      </c>
      <c r="EI18" s="216"/>
      <c r="EJ18" s="114"/>
      <c r="EK18" s="157">
        <v>37.299999999999997</v>
      </c>
      <c r="EL18" s="145">
        <v>0.11436217299999998</v>
      </c>
      <c r="EM18" s="114"/>
      <c r="EN18" s="114"/>
      <c r="EO18" s="114"/>
      <c r="EP18" s="114"/>
      <c r="EQ18" s="114"/>
      <c r="ER18" s="114"/>
      <c r="ES18" s="55"/>
      <c r="ET18" s="152"/>
      <c r="EU18" s="213"/>
      <c r="EV18" s="218">
        <v>0.2</v>
      </c>
      <c r="EW18" s="215"/>
      <c r="EX18" s="156"/>
      <c r="EY18" s="156"/>
      <c r="EZ18" s="156"/>
      <c r="FA18" s="156"/>
      <c r="FB18" s="156"/>
      <c r="FC18" s="156"/>
      <c r="FD18" s="156"/>
      <c r="FE18" s="156"/>
      <c r="FF18" s="156"/>
      <c r="FG18" s="156"/>
      <c r="FH18" s="156"/>
      <c r="FI18" s="156"/>
      <c r="FJ18" s="156"/>
      <c r="FK18" s="156"/>
      <c r="FL18" s="156"/>
      <c r="FM18" s="156"/>
      <c r="FN18" s="156"/>
      <c r="FO18" s="156"/>
      <c r="FP18" s="156"/>
      <c r="FQ18" s="156"/>
      <c r="FR18" s="156"/>
      <c r="FS18" s="156"/>
      <c r="FT18" s="156"/>
      <c r="FU18" s="156"/>
      <c r="FV18" s="156"/>
      <c r="FW18" s="156"/>
      <c r="FX18" s="156"/>
      <c r="FY18" s="156"/>
      <c r="FZ18" s="156"/>
      <c r="GA18" s="156"/>
      <c r="GB18" s="156"/>
      <c r="GC18" s="156"/>
      <c r="GD18" s="156"/>
      <c r="GE18" s="156"/>
      <c r="GF18" s="156"/>
      <c r="GG18" s="156"/>
      <c r="GH18" s="156"/>
      <c r="GI18" s="156"/>
      <c r="GJ18" s="156"/>
      <c r="GK18" s="156"/>
      <c r="GL18" s="156"/>
      <c r="GM18" s="156"/>
      <c r="GN18" s="156"/>
      <c r="GO18" s="156"/>
      <c r="GP18" s="156"/>
      <c r="GQ18" s="156"/>
      <c r="GR18" s="156"/>
    </row>
    <row r="19" spans="1:200" x14ac:dyDescent="0.3">
      <c r="A19" s="7">
        <v>238</v>
      </c>
      <c r="B19" s="7">
        <v>1</v>
      </c>
      <c r="C19" s="223">
        <v>7175</v>
      </c>
      <c r="D19" s="328" t="s">
        <v>1598</v>
      </c>
      <c r="E19" s="20" t="s">
        <v>485</v>
      </c>
      <c r="F19" s="17">
        <v>470719405</v>
      </c>
      <c r="G19" s="11">
        <v>70</v>
      </c>
      <c r="H19" s="17" t="s">
        <v>1804</v>
      </c>
      <c r="I19" s="18" t="s">
        <v>511</v>
      </c>
      <c r="J19" s="19" t="s">
        <v>35</v>
      </c>
      <c r="K19" s="55" t="s">
        <v>36</v>
      </c>
      <c r="L19" s="20">
        <v>45</v>
      </c>
      <c r="M19" s="1179" t="s">
        <v>37</v>
      </c>
      <c r="N19" s="1179"/>
      <c r="O19" s="1179"/>
      <c r="P19" s="169" t="s">
        <v>931</v>
      </c>
      <c r="Q19" s="169"/>
      <c r="R19" s="50" t="s">
        <v>127</v>
      </c>
      <c r="S19" s="266" t="s">
        <v>447</v>
      </c>
      <c r="T19" s="267" t="s">
        <v>520</v>
      </c>
      <c r="U19" s="51" t="s">
        <v>447</v>
      </c>
      <c r="V19" s="268" t="s">
        <v>496</v>
      </c>
      <c r="W19" s="51" t="s">
        <v>124</v>
      </c>
      <c r="X19" s="51" t="s">
        <v>497</v>
      </c>
      <c r="Y19" s="269"/>
      <c r="Z19" s="270"/>
      <c r="AA19" s="183">
        <v>10173</v>
      </c>
      <c r="AB19" s="184"/>
      <c r="AC19" s="184"/>
      <c r="AD19" s="184"/>
      <c r="AE19" s="184"/>
      <c r="AF19" s="341" t="s">
        <v>444</v>
      </c>
      <c r="AG19" s="114"/>
      <c r="AH19" s="7">
        <v>69.3</v>
      </c>
      <c r="AI19" s="7">
        <v>90.4</v>
      </c>
      <c r="AJ19" s="189">
        <v>62.647200000000005</v>
      </c>
      <c r="AK19" s="7">
        <v>1790000</v>
      </c>
      <c r="AL19" s="185">
        <v>159.11111111111111</v>
      </c>
      <c r="AM19" s="7">
        <v>4</v>
      </c>
      <c r="AN19" s="38">
        <v>1.55</v>
      </c>
      <c r="AO19" s="39">
        <v>7.03</v>
      </c>
      <c r="AP19" s="40">
        <v>86.1</v>
      </c>
      <c r="AQ19" s="41">
        <v>94.679999999999993</v>
      </c>
      <c r="AR19" s="42">
        <v>0.22048364153627312</v>
      </c>
      <c r="AS19" s="43">
        <v>18.983641536273115</v>
      </c>
      <c r="AT19" s="44">
        <v>1.6643401696553206E-2</v>
      </c>
      <c r="AU19" s="46">
        <v>1.4615</v>
      </c>
      <c r="AV19" s="45">
        <v>94.290322580645167</v>
      </c>
      <c r="AW19" s="46">
        <v>1.0999999999999999E-2</v>
      </c>
      <c r="AX19" s="84">
        <v>0.70967741935483863</v>
      </c>
      <c r="AY19" s="9" t="s">
        <v>121</v>
      </c>
      <c r="AZ19" s="235">
        <v>0</v>
      </c>
      <c r="BA19" s="274">
        <v>2.0400000000000001E-3</v>
      </c>
      <c r="BB19" s="193">
        <v>0.25384000000000001</v>
      </c>
      <c r="BC19" s="194">
        <v>5.67</v>
      </c>
      <c r="BD19" s="45">
        <v>77.3</v>
      </c>
      <c r="BE19" s="45">
        <v>22.1</v>
      </c>
      <c r="BF19" s="78">
        <v>3.5034802784222738</v>
      </c>
      <c r="BG19" s="79">
        <v>0</v>
      </c>
      <c r="BH19" s="80">
        <v>0</v>
      </c>
      <c r="BI19" s="9" t="s">
        <v>121</v>
      </c>
      <c r="BJ19" s="277">
        <v>3.77</v>
      </c>
      <c r="BK19" s="278">
        <v>4.16</v>
      </c>
      <c r="BL19" s="197">
        <v>1.103448275862069</v>
      </c>
      <c r="BM19" s="80">
        <v>91.899999999999991</v>
      </c>
      <c r="BN19" s="279">
        <v>96.7</v>
      </c>
      <c r="BO19" s="280">
        <v>22013</v>
      </c>
      <c r="BP19" s="279">
        <v>3.2999999999999972</v>
      </c>
      <c r="BQ19" s="346">
        <v>7.0201579999999995</v>
      </c>
      <c r="BR19" s="279">
        <v>15.3</v>
      </c>
      <c r="BS19" s="84">
        <v>1.07559</v>
      </c>
      <c r="BT19" s="279">
        <v>76.599999999999994</v>
      </c>
      <c r="BU19" s="84">
        <v>5.3849799999999997</v>
      </c>
      <c r="BV19" s="279">
        <v>7.96</v>
      </c>
      <c r="BW19" s="84">
        <v>0.55958800000000009</v>
      </c>
      <c r="BX19" s="281"/>
      <c r="BY19" s="86">
        <v>99.8</v>
      </c>
      <c r="BZ19" s="86">
        <v>215343</v>
      </c>
      <c r="CA19" s="86">
        <v>99.2</v>
      </c>
      <c r="CB19" s="86">
        <v>148593</v>
      </c>
      <c r="CC19" s="86">
        <v>30.5</v>
      </c>
      <c r="CD19" s="86">
        <v>93.7</v>
      </c>
      <c r="CE19" s="86">
        <v>156612</v>
      </c>
      <c r="CF19" s="45">
        <v>0.1997389033942559</v>
      </c>
      <c r="CG19" s="49" t="s">
        <v>510</v>
      </c>
      <c r="CH19" s="49">
        <v>3</v>
      </c>
      <c r="CI19" s="49" t="s">
        <v>1991</v>
      </c>
      <c r="CJ19" s="49" t="s">
        <v>1991</v>
      </c>
      <c r="CK19" s="35"/>
      <c r="CL19" s="35"/>
      <c r="CM19" s="945">
        <v>99.412575410000002</v>
      </c>
      <c r="CN19" s="945">
        <v>25.125863519999999</v>
      </c>
      <c r="CO19" s="945">
        <v>0</v>
      </c>
      <c r="CP19" s="945">
        <v>7.0736552500000016</v>
      </c>
      <c r="CQ19" s="243" t="s">
        <v>297</v>
      </c>
      <c r="CR19" s="244" t="s">
        <v>444</v>
      </c>
      <c r="CS19" s="245">
        <v>2</v>
      </c>
      <c r="CT19" s="212" t="s">
        <v>1082</v>
      </c>
      <c r="CU19" s="212" t="s">
        <v>1082</v>
      </c>
      <c r="CV19" s="212"/>
      <c r="CW19" s="212">
        <v>0</v>
      </c>
      <c r="CX19" s="283" t="s">
        <v>38</v>
      </c>
      <c r="CY19" s="212" t="s">
        <v>38</v>
      </c>
      <c r="CZ19" s="11" t="s">
        <v>38</v>
      </c>
      <c r="DA19" s="11" t="s">
        <v>38</v>
      </c>
      <c r="DB19" s="11">
        <v>10173</v>
      </c>
      <c r="DC19" s="11">
        <v>0.70199999999999996</v>
      </c>
      <c r="DD19" s="11">
        <v>0.29799999999999999</v>
      </c>
      <c r="DE19" s="11" t="s">
        <v>38</v>
      </c>
      <c r="DF19" s="11" t="s">
        <v>38</v>
      </c>
      <c r="DG19" s="11" t="s">
        <v>38</v>
      </c>
      <c r="DH19" s="11" t="s">
        <v>38</v>
      </c>
      <c r="DI19" s="11">
        <v>0</v>
      </c>
      <c r="DJ19" s="7"/>
      <c r="DK19" s="246">
        <v>3</v>
      </c>
      <c r="DL19" s="524" t="s">
        <v>37</v>
      </c>
      <c r="DM19" s="284">
        <v>45</v>
      </c>
      <c r="DN19" s="212">
        <v>70</v>
      </c>
      <c r="DO19" s="7">
        <v>3</v>
      </c>
      <c r="DP19" s="212">
        <v>0</v>
      </c>
      <c r="DQ19" s="212">
        <v>180</v>
      </c>
      <c r="DR19" s="212">
        <v>90</v>
      </c>
      <c r="DS19" s="84">
        <v>27.777777777777775</v>
      </c>
      <c r="DT19" s="212">
        <v>2</v>
      </c>
      <c r="DU19" s="249" t="s">
        <v>38</v>
      </c>
      <c r="DV19" s="212">
        <v>4</v>
      </c>
      <c r="DW19" s="212">
        <v>2</v>
      </c>
      <c r="DX19" s="248" t="s">
        <v>38</v>
      </c>
      <c r="DY19" s="212" t="s">
        <v>38</v>
      </c>
      <c r="DZ19" s="951">
        <v>7175</v>
      </c>
      <c r="EA19" s="921"/>
      <c r="EB19" s="921"/>
      <c r="EC19" s="921"/>
      <c r="ED19" s="921"/>
      <c r="EE19" s="921"/>
      <c r="EF19" s="960"/>
      <c r="EG19" s="960"/>
      <c r="EH19" s="7">
        <v>69.3</v>
      </c>
      <c r="EI19" s="216"/>
      <c r="EJ19" s="114"/>
      <c r="EK19" s="157">
        <v>69.3</v>
      </c>
      <c r="EL19" s="145">
        <v>1.9819800000000001</v>
      </c>
      <c r="EM19" s="114"/>
      <c r="EN19" s="114"/>
      <c r="EO19" s="114"/>
      <c r="EP19" s="114"/>
      <c r="EQ19" s="114"/>
      <c r="ER19" s="114"/>
      <c r="ES19" s="55"/>
      <c r="ET19" s="152"/>
      <c r="EU19" s="213"/>
      <c r="EV19" s="214">
        <v>3.1496547774482595</v>
      </c>
      <c r="EW19" s="215"/>
      <c r="EX19" s="156"/>
      <c r="EY19" s="156"/>
      <c r="EZ19" s="156"/>
      <c r="FA19" s="156"/>
      <c r="FB19" s="156"/>
      <c r="FC19" s="156"/>
      <c r="FD19" s="156"/>
      <c r="FE19" s="156"/>
      <c r="FF19" s="156"/>
      <c r="FG19" s="156"/>
      <c r="FH19" s="156"/>
      <c r="FI19" s="156"/>
      <c r="FJ19" s="156"/>
      <c r="FK19" s="156"/>
      <c r="FL19" s="156"/>
      <c r="FM19" s="156"/>
      <c r="FN19" s="156"/>
      <c r="FO19" s="156"/>
      <c r="FP19" s="156"/>
      <c r="FQ19" s="156"/>
      <c r="FR19" s="156"/>
      <c r="FS19" s="156"/>
      <c r="FT19" s="156"/>
      <c r="FU19" s="156"/>
      <c r="FV19" s="156"/>
      <c r="FW19" s="156"/>
      <c r="FX19" s="156"/>
      <c r="FY19" s="156"/>
      <c r="FZ19" s="156"/>
      <c r="GA19" s="156"/>
      <c r="GB19" s="156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</row>
    <row r="20" spans="1:200" x14ac:dyDescent="0.3">
      <c r="A20" s="7">
        <v>240</v>
      </c>
      <c r="B20" s="7">
        <v>1</v>
      </c>
      <c r="C20" s="223">
        <v>7187</v>
      </c>
      <c r="D20" s="328" t="s">
        <v>1258</v>
      </c>
      <c r="E20" s="16" t="s">
        <v>1588</v>
      </c>
      <c r="F20" s="17">
        <v>320117446</v>
      </c>
      <c r="G20" s="11">
        <v>85</v>
      </c>
      <c r="H20" s="17" t="s">
        <v>930</v>
      </c>
      <c r="I20" s="265" t="s">
        <v>1589</v>
      </c>
      <c r="J20" s="19" t="s">
        <v>35</v>
      </c>
      <c r="K20" s="55" t="s">
        <v>36</v>
      </c>
      <c r="L20" s="20">
        <v>6</v>
      </c>
      <c r="M20" s="16" t="s">
        <v>37</v>
      </c>
      <c r="N20" s="16"/>
      <c r="O20" s="16"/>
      <c r="P20" s="169" t="s">
        <v>931</v>
      </c>
      <c r="Q20" s="169"/>
      <c r="R20" s="50" t="s">
        <v>127</v>
      </c>
      <c r="S20" s="266" t="s">
        <v>447</v>
      </c>
      <c r="T20" s="267" t="s">
        <v>520</v>
      </c>
      <c r="U20" s="51" t="s">
        <v>447</v>
      </c>
      <c r="V20" s="268" t="s">
        <v>496</v>
      </c>
      <c r="W20" s="51" t="s">
        <v>124</v>
      </c>
      <c r="X20" s="51" t="s">
        <v>497</v>
      </c>
      <c r="Y20" s="269"/>
      <c r="Z20" s="270"/>
      <c r="AA20" s="183">
        <v>42767</v>
      </c>
      <c r="AB20" s="184"/>
      <c r="AC20" s="184"/>
      <c r="AD20" s="184"/>
      <c r="AE20" s="184"/>
      <c r="AF20" s="341" t="s">
        <v>128</v>
      </c>
      <c r="AG20" s="557"/>
      <c r="AH20" s="7">
        <v>85.9</v>
      </c>
      <c r="AI20" s="7">
        <v>94.4</v>
      </c>
      <c r="AJ20" s="189">
        <v>81.089600000000004</v>
      </c>
      <c r="AK20" s="7">
        <v>1280000</v>
      </c>
      <c r="AL20" s="185">
        <v>853.33333333333337</v>
      </c>
      <c r="AM20" s="7">
        <v>4</v>
      </c>
      <c r="AN20" s="38">
        <v>0.48</v>
      </c>
      <c r="AO20" s="39">
        <v>2.85</v>
      </c>
      <c r="AP20" s="40">
        <v>96.1</v>
      </c>
      <c r="AQ20" s="41">
        <v>99.429999999999993</v>
      </c>
      <c r="AR20" s="42">
        <v>0.16842105263157894</v>
      </c>
      <c r="AS20" s="43">
        <v>16.185263157894735</v>
      </c>
      <c r="AT20" s="44">
        <v>4.8509348155634166E-3</v>
      </c>
      <c r="AU20" s="46">
        <v>0.21599999999999997</v>
      </c>
      <c r="AV20" s="45">
        <v>45</v>
      </c>
      <c r="AW20" s="46">
        <v>0.24</v>
      </c>
      <c r="AX20" s="45">
        <v>50</v>
      </c>
      <c r="AY20" s="9" t="s">
        <v>121</v>
      </c>
      <c r="AZ20" s="235">
        <v>2.71</v>
      </c>
      <c r="BA20" s="274">
        <v>5.0400000000000002E-3</v>
      </c>
      <c r="BB20" s="193">
        <v>5.1007999999999984E-2</v>
      </c>
      <c r="BC20" s="194">
        <v>1.1499999999999999</v>
      </c>
      <c r="BD20" s="45">
        <v>52.4</v>
      </c>
      <c r="BE20" s="45">
        <v>47.3</v>
      </c>
      <c r="BF20" s="195">
        <v>1.1071428571428572</v>
      </c>
      <c r="BG20" s="82" t="s">
        <v>121</v>
      </c>
      <c r="BH20" s="7" t="s">
        <v>121</v>
      </c>
      <c r="BI20" s="9" t="s">
        <v>121</v>
      </c>
      <c r="BJ20" s="277">
        <v>8.7200000000000006</v>
      </c>
      <c r="BK20" s="278">
        <v>21.1</v>
      </c>
      <c r="BL20" s="197">
        <v>2.419724770642202</v>
      </c>
      <c r="BM20" s="80">
        <v>33.5</v>
      </c>
      <c r="BN20" s="279">
        <v>95.1</v>
      </c>
      <c r="BO20" s="280">
        <v>13237</v>
      </c>
      <c r="BP20" s="279">
        <v>4.9000000000000057</v>
      </c>
      <c r="BQ20" s="346">
        <v>2.8442999999999996</v>
      </c>
      <c r="BR20" s="279">
        <v>10.7</v>
      </c>
      <c r="BS20" s="84">
        <v>0.30495</v>
      </c>
      <c r="BT20" s="279">
        <v>22.8</v>
      </c>
      <c r="BU20" s="84">
        <v>0.64980000000000004</v>
      </c>
      <c r="BV20" s="279">
        <v>66.3</v>
      </c>
      <c r="BW20" s="84">
        <v>1.8895499999999998</v>
      </c>
      <c r="BX20" s="281"/>
      <c r="BY20" s="86">
        <v>99.3</v>
      </c>
      <c r="BZ20" s="86">
        <v>168154</v>
      </c>
      <c r="CA20" s="86">
        <v>98.8</v>
      </c>
      <c r="CB20" s="86">
        <v>125356</v>
      </c>
      <c r="CC20" s="86">
        <v>1.0900000000000001</v>
      </c>
      <c r="CD20" s="86">
        <v>33.799999999999997</v>
      </c>
      <c r="CE20" s="86">
        <v>132940</v>
      </c>
      <c r="CF20" s="45">
        <v>0.46929824561403505</v>
      </c>
      <c r="CG20" s="49" t="s">
        <v>1419</v>
      </c>
      <c r="CH20" s="49">
        <v>6</v>
      </c>
      <c r="CI20" s="49" t="s">
        <v>1991</v>
      </c>
      <c r="CJ20" s="9" t="s">
        <v>1991</v>
      </c>
      <c r="CK20" s="35"/>
      <c r="CL20" s="35"/>
      <c r="CM20" s="945"/>
      <c r="CN20" s="945"/>
      <c r="CO20" s="945"/>
      <c r="CP20" s="945"/>
      <c r="CQ20" s="243" t="s">
        <v>297</v>
      </c>
      <c r="CR20" s="244" t="s">
        <v>128</v>
      </c>
      <c r="CS20" s="245">
        <v>2</v>
      </c>
      <c r="CT20" s="524" t="s">
        <v>511</v>
      </c>
      <c r="CU20" s="212" t="s">
        <v>1994</v>
      </c>
      <c r="CV20" s="212"/>
      <c r="CW20" s="212">
        <v>1</v>
      </c>
      <c r="CX20" s="249">
        <v>39910</v>
      </c>
      <c r="CY20" s="212">
        <v>1</v>
      </c>
      <c r="CZ20" s="11">
        <v>98.8</v>
      </c>
      <c r="DA20" s="11" t="s">
        <v>38</v>
      </c>
      <c r="DB20" s="11">
        <v>42767</v>
      </c>
      <c r="DC20" s="11">
        <v>0.95299999999999996</v>
      </c>
      <c r="DD20" s="11">
        <v>4.7E-2</v>
      </c>
      <c r="DE20" s="11" t="s">
        <v>38</v>
      </c>
      <c r="DF20" s="11" t="s">
        <v>38</v>
      </c>
      <c r="DG20" s="11" t="s">
        <v>38</v>
      </c>
      <c r="DH20" s="11" t="s">
        <v>38</v>
      </c>
      <c r="DI20" s="11">
        <v>0</v>
      </c>
      <c r="DJ20" s="7"/>
      <c r="DK20" s="246">
        <v>6</v>
      </c>
      <c r="DL20" s="212" t="s">
        <v>37</v>
      </c>
      <c r="DM20" s="284">
        <v>6</v>
      </c>
      <c r="DN20" s="212">
        <v>30</v>
      </c>
      <c r="DO20" s="212">
        <v>3</v>
      </c>
      <c r="DP20" s="212">
        <v>1</v>
      </c>
      <c r="DQ20" s="212">
        <v>178</v>
      </c>
      <c r="DR20" s="212">
        <v>82</v>
      </c>
      <c r="DS20" s="84">
        <v>25.880570635020828</v>
      </c>
      <c r="DT20" s="212">
        <v>0</v>
      </c>
      <c r="DU20" s="249">
        <v>42250</v>
      </c>
      <c r="DV20" s="212" t="s">
        <v>38</v>
      </c>
      <c r="DW20" s="212" t="s">
        <v>38</v>
      </c>
      <c r="DX20" s="248" t="s">
        <v>38</v>
      </c>
      <c r="DY20" s="212" t="s">
        <v>38</v>
      </c>
      <c r="DZ20" s="951">
        <v>7187</v>
      </c>
      <c r="EA20" s="921"/>
      <c r="EB20" s="921"/>
      <c r="EC20" s="921"/>
      <c r="ED20" s="921"/>
      <c r="EE20" s="285"/>
      <c r="EF20" s="960"/>
      <c r="EG20" s="286"/>
      <c r="EH20" s="7">
        <v>85.9</v>
      </c>
      <c r="EI20" s="216"/>
      <c r="EJ20" s="114"/>
      <c r="EK20" s="157">
        <v>85.9</v>
      </c>
      <c r="EL20" s="145">
        <v>27.144400000000001</v>
      </c>
      <c r="EM20" s="114"/>
      <c r="EN20" s="114"/>
      <c r="EO20" s="114"/>
      <c r="EP20" s="114"/>
      <c r="EQ20" s="114"/>
      <c r="ER20" s="114"/>
      <c r="ES20" s="55"/>
      <c r="ET20" s="152"/>
      <c r="EU20" s="213"/>
      <c r="EV20" s="11"/>
      <c r="EW20" s="215"/>
      <c r="EX20" s="156"/>
      <c r="EY20" s="156"/>
      <c r="EZ20" s="156"/>
      <c r="FA20" s="156"/>
      <c r="FB20" s="156"/>
      <c r="FC20" s="156"/>
      <c r="FD20" s="156"/>
      <c r="FE20" s="156"/>
      <c r="FF20" s="156"/>
      <c r="FG20" s="156"/>
      <c r="FH20" s="156"/>
      <c r="FI20" s="156"/>
      <c r="FJ20" s="156"/>
      <c r="FK20" s="156"/>
      <c r="FL20" s="156"/>
      <c r="FM20" s="156"/>
      <c r="FN20" s="156"/>
      <c r="FO20" s="156"/>
      <c r="FP20" s="156"/>
      <c r="FQ20" s="156"/>
      <c r="FR20" s="156"/>
      <c r="FS20" s="156"/>
      <c r="FT20" s="156"/>
      <c r="FU20" s="156"/>
      <c r="FV20" s="156"/>
      <c r="FW20" s="156"/>
      <c r="FX20" s="156"/>
      <c r="FY20" s="156"/>
      <c r="FZ20" s="156"/>
      <c r="GA20" s="156"/>
      <c r="GB20" s="156"/>
      <c r="GC20" s="156"/>
      <c r="GD20" s="156"/>
      <c r="GE20" s="156"/>
      <c r="GF20" s="156"/>
      <c r="GG20" s="156"/>
      <c r="GH20" s="156"/>
      <c r="GI20" s="156"/>
      <c r="GJ20" s="156"/>
      <c r="GK20" s="156"/>
      <c r="GL20" s="156"/>
      <c r="GM20" s="156"/>
      <c r="GN20" s="156"/>
      <c r="GO20" s="156"/>
      <c r="GP20" s="156"/>
      <c r="GQ20" s="156"/>
      <c r="GR20" s="156"/>
    </row>
    <row r="21" spans="1:200" x14ac:dyDescent="0.3">
      <c r="A21" s="7">
        <v>247</v>
      </c>
      <c r="B21" s="7">
        <v>1</v>
      </c>
      <c r="C21" s="223">
        <v>7213</v>
      </c>
      <c r="D21" s="328" t="s">
        <v>1723</v>
      </c>
      <c r="E21" s="16" t="s">
        <v>1724</v>
      </c>
      <c r="F21" s="17">
        <v>5507281186</v>
      </c>
      <c r="G21" s="11">
        <v>62</v>
      </c>
      <c r="H21" s="17" t="s">
        <v>1392</v>
      </c>
      <c r="I21" s="265" t="s">
        <v>764</v>
      </c>
      <c r="J21" s="19" t="s">
        <v>35</v>
      </c>
      <c r="K21" s="55" t="s">
        <v>36</v>
      </c>
      <c r="L21" s="20">
        <v>7</v>
      </c>
      <c r="M21" s="16" t="s">
        <v>37</v>
      </c>
      <c r="N21" s="16"/>
      <c r="O21" s="16"/>
      <c r="P21" s="169" t="s">
        <v>931</v>
      </c>
      <c r="Q21" s="169"/>
      <c r="R21" s="50" t="s">
        <v>127</v>
      </c>
      <c r="S21" s="266" t="s">
        <v>447</v>
      </c>
      <c r="T21" s="267" t="s">
        <v>520</v>
      </c>
      <c r="U21" s="51" t="s">
        <v>447</v>
      </c>
      <c r="V21" s="268" t="s">
        <v>496</v>
      </c>
      <c r="W21" s="51" t="s">
        <v>124</v>
      </c>
      <c r="X21" s="51" t="s">
        <v>497</v>
      </c>
      <c r="Y21" s="269"/>
      <c r="Z21" s="270"/>
      <c r="AA21" s="224">
        <v>61091</v>
      </c>
      <c r="AB21" s="225"/>
      <c r="AC21" s="225"/>
      <c r="AD21" s="225"/>
      <c r="AE21" s="225"/>
      <c r="AF21" s="341" t="s">
        <v>128</v>
      </c>
      <c r="AG21" s="114"/>
      <c r="AH21" s="7">
        <v>78.5</v>
      </c>
      <c r="AI21" s="7">
        <v>90.7</v>
      </c>
      <c r="AJ21" s="189">
        <v>71.1995</v>
      </c>
      <c r="AK21" s="7">
        <v>1450000</v>
      </c>
      <c r="AL21" s="185">
        <v>828.57142857142856</v>
      </c>
      <c r="AM21" s="7">
        <v>4</v>
      </c>
      <c r="AN21" s="38">
        <v>0.75</v>
      </c>
      <c r="AO21" s="39">
        <v>3.99</v>
      </c>
      <c r="AP21" s="40">
        <v>91.1</v>
      </c>
      <c r="AQ21" s="41">
        <v>95.839999999999989</v>
      </c>
      <c r="AR21" s="42">
        <v>0.18796992481203006</v>
      </c>
      <c r="AS21" s="43">
        <v>17.124060150375939</v>
      </c>
      <c r="AT21" s="44">
        <v>7.8872646966032193E-3</v>
      </c>
      <c r="AU21" s="46">
        <v>0.65049999999999997</v>
      </c>
      <c r="AV21" s="45">
        <v>86.733333333333334</v>
      </c>
      <c r="AW21" s="46">
        <v>6.2000000000000013E-2</v>
      </c>
      <c r="AX21" s="84">
        <v>8.2666666666666675</v>
      </c>
      <c r="AY21" s="9" t="s">
        <v>121</v>
      </c>
      <c r="AZ21" s="235">
        <v>5.18</v>
      </c>
      <c r="BA21" s="274">
        <v>4.8000000000000001E-4</v>
      </c>
      <c r="BB21" s="193">
        <v>0.1472096</v>
      </c>
      <c r="BC21" s="194">
        <v>0.56999999999999995</v>
      </c>
      <c r="BD21" s="45">
        <v>80.099999999999994</v>
      </c>
      <c r="BE21" s="45">
        <v>18</v>
      </c>
      <c r="BF21" s="78">
        <v>4.5</v>
      </c>
      <c r="BG21" s="82" t="s">
        <v>121</v>
      </c>
      <c r="BH21" s="7" t="s">
        <v>121</v>
      </c>
      <c r="BI21" s="9" t="s">
        <v>121</v>
      </c>
      <c r="BJ21" s="277">
        <v>1.21</v>
      </c>
      <c r="BK21" s="278">
        <v>0</v>
      </c>
      <c r="BL21" s="197">
        <v>0</v>
      </c>
      <c r="BM21" s="80">
        <v>91.259999999999991</v>
      </c>
      <c r="BN21" s="279">
        <v>95.6</v>
      </c>
      <c r="BO21" s="280">
        <v>19193</v>
      </c>
      <c r="BP21" s="279">
        <v>4.4000000000000057</v>
      </c>
      <c r="BQ21" s="561">
        <v>3.9907980000000003</v>
      </c>
      <c r="BR21" s="279">
        <v>6.46</v>
      </c>
      <c r="BS21" s="84">
        <v>0.25775400000000004</v>
      </c>
      <c r="BT21" s="279">
        <v>84.8</v>
      </c>
      <c r="BU21" s="84">
        <v>3.3835200000000003</v>
      </c>
      <c r="BV21" s="279">
        <v>8.76</v>
      </c>
      <c r="BW21" s="84">
        <v>0.34952400000000006</v>
      </c>
      <c r="BX21" s="281"/>
      <c r="BY21" s="86">
        <v>97.4</v>
      </c>
      <c r="BZ21" s="86">
        <v>158561</v>
      </c>
      <c r="CA21" s="86">
        <v>97.6</v>
      </c>
      <c r="CB21" s="86">
        <v>118570</v>
      </c>
      <c r="CC21" s="86">
        <v>17.3</v>
      </c>
      <c r="CD21" s="86">
        <v>90.6</v>
      </c>
      <c r="CE21" s="86">
        <v>119305</v>
      </c>
      <c r="CF21" s="45">
        <v>7.6179245283018865E-2</v>
      </c>
      <c r="CG21" s="121" t="s">
        <v>506</v>
      </c>
      <c r="CH21" s="121">
        <v>1</v>
      </c>
      <c r="CI21" s="49" t="s">
        <v>1991</v>
      </c>
      <c r="CJ21" s="49" t="s">
        <v>1991</v>
      </c>
      <c r="CK21" s="35"/>
      <c r="CL21" s="35"/>
      <c r="CM21" s="945"/>
      <c r="CN21" s="945"/>
      <c r="CO21" s="945"/>
      <c r="CP21" s="945"/>
      <c r="CQ21" s="243" t="s">
        <v>297</v>
      </c>
      <c r="CR21" s="244" t="s">
        <v>128</v>
      </c>
      <c r="CS21" s="245">
        <v>2</v>
      </c>
      <c r="CT21" s="524" t="s">
        <v>607</v>
      </c>
      <c r="CU21" s="212" t="s">
        <v>518</v>
      </c>
      <c r="CV21" s="212"/>
      <c r="CW21" s="212">
        <v>0</v>
      </c>
      <c r="CX21" s="283" t="s">
        <v>38</v>
      </c>
      <c r="CY21" s="212" t="s">
        <v>38</v>
      </c>
      <c r="CZ21" s="11" t="s">
        <v>38</v>
      </c>
      <c r="DA21" s="11" t="s">
        <v>38</v>
      </c>
      <c r="DB21" s="11">
        <v>61091</v>
      </c>
      <c r="DC21" s="11">
        <v>94.2</v>
      </c>
      <c r="DD21" s="11">
        <v>5.8</v>
      </c>
      <c r="DE21" s="11" t="s">
        <v>38</v>
      </c>
      <c r="DF21" s="11" t="s">
        <v>38</v>
      </c>
      <c r="DG21" s="11" t="s">
        <v>38</v>
      </c>
      <c r="DH21" s="11" t="s">
        <v>38</v>
      </c>
      <c r="DI21" s="11">
        <v>0</v>
      </c>
      <c r="DJ21" s="7"/>
      <c r="DK21" s="246">
        <v>1</v>
      </c>
      <c r="DL21" s="212" t="s">
        <v>1929</v>
      </c>
      <c r="DM21" s="284">
        <v>27</v>
      </c>
      <c r="DN21" s="212">
        <v>50</v>
      </c>
      <c r="DO21" s="212">
        <v>3</v>
      </c>
      <c r="DP21" s="212">
        <v>0</v>
      </c>
      <c r="DQ21" s="212" t="s">
        <v>38</v>
      </c>
      <c r="DR21" s="212" t="s">
        <v>38</v>
      </c>
      <c r="DS21" s="309" t="s">
        <v>38</v>
      </c>
      <c r="DT21" s="212">
        <v>1</v>
      </c>
      <c r="DU21" s="249" t="s">
        <v>38</v>
      </c>
      <c r="DV21" s="212">
        <v>2</v>
      </c>
      <c r="DW21" s="212">
        <v>2</v>
      </c>
      <c r="DX21" s="248" t="s">
        <v>38</v>
      </c>
      <c r="DY21" s="212" t="s">
        <v>38</v>
      </c>
      <c r="DZ21" s="951">
        <v>7213</v>
      </c>
      <c r="EA21" s="921"/>
      <c r="EB21" s="921"/>
      <c r="EC21" s="921"/>
      <c r="ED21" s="921"/>
      <c r="EE21" s="921"/>
      <c r="EF21" s="960"/>
      <c r="EG21" s="960"/>
      <c r="EH21" s="7">
        <v>78.5</v>
      </c>
      <c r="EI21" s="216"/>
      <c r="EJ21" s="114"/>
      <c r="EK21" s="157">
        <v>78.5</v>
      </c>
      <c r="EL21" s="145">
        <v>4.2703999999999995</v>
      </c>
      <c r="EM21" s="114"/>
      <c r="EN21" s="114"/>
      <c r="EO21" s="114"/>
      <c r="EP21" s="114"/>
      <c r="EQ21" s="114"/>
      <c r="ER21" s="114"/>
      <c r="ES21" s="55"/>
      <c r="ET21" s="152"/>
      <c r="EU21" s="213"/>
      <c r="EV21" s="11"/>
      <c r="EW21" s="215"/>
      <c r="EX21" s="156"/>
      <c r="EY21" s="156"/>
      <c r="EZ21" s="156"/>
      <c r="FA21" s="156"/>
      <c r="FB21" s="156"/>
      <c r="FC21" s="156"/>
      <c r="FD21" s="156"/>
      <c r="FE21" s="156"/>
      <c r="FF21" s="156"/>
      <c r="FG21" s="156"/>
      <c r="FH21" s="156"/>
      <c r="FI21" s="156"/>
      <c r="FJ21" s="156"/>
      <c r="FK21" s="156"/>
      <c r="FL21" s="156"/>
      <c r="FM21" s="156"/>
      <c r="FN21" s="156"/>
      <c r="FO21" s="156"/>
      <c r="FP21" s="156"/>
      <c r="FQ21" s="156"/>
      <c r="FR21" s="156"/>
      <c r="FS21" s="156"/>
      <c r="FT21" s="156"/>
      <c r="FU21" s="156"/>
      <c r="FV21" s="156"/>
      <c r="FW21" s="156"/>
      <c r="FX21" s="156"/>
      <c r="FY21" s="156"/>
      <c r="FZ21" s="156"/>
      <c r="GA21" s="156"/>
      <c r="GB21" s="156"/>
      <c r="GC21" s="156"/>
      <c r="GD21" s="156"/>
      <c r="GE21" s="156"/>
      <c r="GF21" s="156"/>
      <c r="GG21" s="156"/>
      <c r="GH21" s="156"/>
      <c r="GI21" s="156"/>
      <c r="GJ21" s="156"/>
      <c r="GK21" s="156"/>
      <c r="GL21" s="156"/>
      <c r="GM21" s="156"/>
      <c r="GN21" s="156"/>
      <c r="GO21" s="156"/>
      <c r="GP21" s="156"/>
      <c r="GQ21" s="156"/>
      <c r="GR21" s="156"/>
    </row>
    <row r="22" spans="1:200" x14ac:dyDescent="0.3">
      <c r="A22" s="7">
        <v>249</v>
      </c>
      <c r="B22" s="7">
        <v>1</v>
      </c>
      <c r="C22" s="223">
        <v>7223</v>
      </c>
      <c r="D22" s="328" t="s">
        <v>1926</v>
      </c>
      <c r="E22" s="16" t="s">
        <v>1927</v>
      </c>
      <c r="F22" s="17">
        <v>6904155786</v>
      </c>
      <c r="G22" s="11">
        <v>48</v>
      </c>
      <c r="H22" s="17" t="s">
        <v>1755</v>
      </c>
      <c r="I22" s="265" t="s">
        <v>1928</v>
      </c>
      <c r="J22" s="19" t="s">
        <v>35</v>
      </c>
      <c r="K22" s="55" t="s">
        <v>36</v>
      </c>
      <c r="L22" s="20">
        <v>27</v>
      </c>
      <c r="M22" s="16" t="s">
        <v>1929</v>
      </c>
      <c r="N22" s="16"/>
      <c r="O22" s="16"/>
      <c r="P22" s="169" t="s">
        <v>931</v>
      </c>
      <c r="Q22" s="169"/>
      <c r="R22" s="50" t="s">
        <v>127</v>
      </c>
      <c r="S22" s="266" t="s">
        <v>447</v>
      </c>
      <c r="T22" s="267" t="s">
        <v>520</v>
      </c>
      <c r="U22" s="51" t="s">
        <v>447</v>
      </c>
      <c r="V22" s="268" t="s">
        <v>496</v>
      </c>
      <c r="W22" s="51" t="s">
        <v>124</v>
      </c>
      <c r="X22" s="51" t="s">
        <v>497</v>
      </c>
      <c r="Y22" s="269"/>
      <c r="Z22" s="270"/>
      <c r="AA22" s="183">
        <v>1569</v>
      </c>
      <c r="AB22" s="184"/>
      <c r="AC22" s="184"/>
      <c r="AD22" s="184"/>
      <c r="AE22" s="184"/>
      <c r="AF22" s="341" t="s">
        <v>128</v>
      </c>
      <c r="AG22" s="114"/>
      <c r="AH22" s="7">
        <v>46.2</v>
      </c>
      <c r="AI22" s="7">
        <v>87.5</v>
      </c>
      <c r="AJ22" s="189">
        <v>40.425000000000004</v>
      </c>
      <c r="AK22" s="7">
        <v>269618</v>
      </c>
      <c r="AL22" s="185">
        <v>39.943407407407406</v>
      </c>
      <c r="AM22" s="7">
        <v>4</v>
      </c>
      <c r="AN22" s="38">
        <v>0.51</v>
      </c>
      <c r="AO22" s="39">
        <v>21.4</v>
      </c>
      <c r="AP22" s="40">
        <v>74.099999999999994</v>
      </c>
      <c r="AQ22" s="41">
        <v>96.009999999999991</v>
      </c>
      <c r="AR22" s="42">
        <v>2.3831775700934581E-2</v>
      </c>
      <c r="AS22" s="43">
        <v>1.7659345794392522</v>
      </c>
      <c r="AT22" s="44">
        <v>5.3403141361256547E-3</v>
      </c>
      <c r="AU22" s="46">
        <v>0.38450000000000001</v>
      </c>
      <c r="AV22" s="45">
        <v>75.392156862745097</v>
      </c>
      <c r="AW22" s="46">
        <v>0.1</v>
      </c>
      <c r="AX22" s="84">
        <v>19.607843137254903</v>
      </c>
      <c r="AY22" s="9" t="s">
        <v>121</v>
      </c>
      <c r="AZ22" s="235">
        <v>4.62</v>
      </c>
      <c r="BA22" s="274">
        <v>4.2399999999999998E-3</v>
      </c>
      <c r="BB22" s="193">
        <v>7.3235999999999996E-2</v>
      </c>
      <c r="BC22" s="194">
        <v>5.1100000000000003</v>
      </c>
      <c r="BD22" s="45">
        <v>65.3</v>
      </c>
      <c r="BE22" s="45">
        <v>32.9</v>
      </c>
      <c r="BF22" s="195">
        <v>1.9848975188781013</v>
      </c>
      <c r="BG22" s="79">
        <v>0</v>
      </c>
      <c r="BH22" s="80">
        <v>0</v>
      </c>
      <c r="BI22" s="9" t="s">
        <v>121</v>
      </c>
      <c r="BJ22" s="277">
        <v>1.89</v>
      </c>
      <c r="BK22" s="278">
        <v>2.2599999999999998</v>
      </c>
      <c r="BL22" s="197">
        <v>1.1957671957671958</v>
      </c>
      <c r="BM22" s="80">
        <v>96.7</v>
      </c>
      <c r="BN22" s="279">
        <v>96.3</v>
      </c>
      <c r="BO22" s="280">
        <v>50479</v>
      </c>
      <c r="BP22" s="279">
        <v>3.7000000000000028</v>
      </c>
      <c r="BQ22" s="346">
        <v>21.297280000000001</v>
      </c>
      <c r="BR22" s="279">
        <v>72.7</v>
      </c>
      <c r="BS22" s="84">
        <v>15.5578</v>
      </c>
      <c r="BT22" s="279">
        <v>24</v>
      </c>
      <c r="BU22" s="84">
        <v>5.1359999999999992</v>
      </c>
      <c r="BV22" s="279">
        <v>2.82</v>
      </c>
      <c r="BW22" s="84">
        <v>0.60347999999999991</v>
      </c>
      <c r="BX22" s="281"/>
      <c r="BY22" s="86">
        <v>99.6</v>
      </c>
      <c r="BZ22" s="86">
        <v>228372</v>
      </c>
      <c r="CA22" s="86">
        <v>98.9</v>
      </c>
      <c r="CB22" s="86">
        <v>162030</v>
      </c>
      <c r="CC22" s="86">
        <v>73.400000000000006</v>
      </c>
      <c r="CD22" s="86">
        <v>98.5</v>
      </c>
      <c r="CE22" s="86">
        <v>208142</v>
      </c>
      <c r="CF22" s="45">
        <v>3.0291666666666668</v>
      </c>
      <c r="CG22" s="49" t="s">
        <v>506</v>
      </c>
      <c r="CH22" s="49">
        <v>1</v>
      </c>
      <c r="CI22" s="49" t="s">
        <v>1991</v>
      </c>
      <c r="CJ22" s="49" t="s">
        <v>2061</v>
      </c>
      <c r="CK22" s="35"/>
      <c r="CL22" s="35"/>
      <c r="CM22" s="945"/>
      <c r="CN22" s="945"/>
      <c r="CO22" s="945"/>
      <c r="CP22" s="945"/>
      <c r="CQ22" s="947" t="s">
        <v>297</v>
      </c>
      <c r="CR22" s="668" t="s">
        <v>128</v>
      </c>
      <c r="CS22" s="9">
        <v>2</v>
      </c>
      <c r="CT22" s="524"/>
      <c r="CU22" s="212"/>
      <c r="CV22" s="212"/>
      <c r="CW22" s="212"/>
      <c r="CX22" s="283"/>
      <c r="CY22" s="212"/>
      <c r="CZ22" s="11" t="s">
        <v>38</v>
      </c>
      <c r="DA22" s="11" t="s">
        <v>38</v>
      </c>
      <c r="DB22" s="11">
        <v>1569</v>
      </c>
      <c r="DC22" s="11">
        <v>67.599999999999994</v>
      </c>
      <c r="DD22" s="11">
        <v>32.4</v>
      </c>
      <c r="DE22" s="11" t="s">
        <v>38</v>
      </c>
      <c r="DF22" s="11" t="s">
        <v>38</v>
      </c>
      <c r="DG22" s="11" t="s">
        <v>38</v>
      </c>
      <c r="DH22" s="11" t="s">
        <v>38</v>
      </c>
      <c r="DI22" s="11">
        <v>0</v>
      </c>
      <c r="DJ22" s="7"/>
      <c r="DK22" s="246"/>
      <c r="DL22" s="125" t="s">
        <v>1929</v>
      </c>
      <c r="DM22" s="125">
        <v>27</v>
      </c>
      <c r="DN22" s="7"/>
      <c r="DO22" s="7">
        <v>3</v>
      </c>
      <c r="DP22" s="9">
        <v>0</v>
      </c>
      <c r="DQ22" s="9" t="s">
        <v>121</v>
      </c>
      <c r="DR22" s="9" t="s">
        <v>121</v>
      </c>
      <c r="DS22" s="9" t="s">
        <v>121</v>
      </c>
      <c r="DT22" s="9">
        <v>2</v>
      </c>
      <c r="DU22" s="9" t="s">
        <v>38</v>
      </c>
      <c r="DV22" s="9">
        <v>2</v>
      </c>
      <c r="DW22" s="9">
        <v>1</v>
      </c>
      <c r="DX22" s="187" t="s">
        <v>38</v>
      </c>
      <c r="DY22" s="9"/>
      <c r="DZ22" s="951">
        <v>7223</v>
      </c>
      <c r="EA22" s="921"/>
      <c r="EB22" s="921"/>
      <c r="EC22" s="921"/>
      <c r="ED22" s="921"/>
      <c r="EE22" s="921"/>
      <c r="EF22" s="960"/>
      <c r="EG22" s="960"/>
      <c r="EH22" s="7">
        <v>46.2</v>
      </c>
      <c r="EI22" s="216"/>
      <c r="EJ22" s="114"/>
      <c r="EK22" s="157">
        <v>46.2</v>
      </c>
      <c r="EL22" s="145">
        <v>0.41148800000000008</v>
      </c>
      <c r="EM22" s="114"/>
      <c r="EN22" s="114"/>
      <c r="EO22" s="114"/>
      <c r="EP22" s="114"/>
      <c r="EQ22" s="114"/>
      <c r="ER22" s="114"/>
      <c r="ES22" s="55"/>
      <c r="ET22" s="152"/>
      <c r="EU22" s="213"/>
      <c r="EV22" s="11"/>
      <c r="EW22" s="215"/>
      <c r="EX22" s="156"/>
      <c r="EY22" s="156"/>
      <c r="EZ22" s="156"/>
      <c r="FA22" s="156"/>
      <c r="FB22" s="156"/>
      <c r="FC22" s="156"/>
      <c r="FD22" s="156"/>
      <c r="FE22" s="156"/>
      <c r="FF22" s="156"/>
      <c r="FG22" s="156"/>
      <c r="FH22" s="156"/>
      <c r="FI22" s="156"/>
      <c r="FJ22" s="156"/>
      <c r="FK22" s="156"/>
      <c r="FL22" s="156"/>
      <c r="FM22" s="156"/>
      <c r="FN22" s="156"/>
      <c r="FO22" s="156"/>
      <c r="FP22" s="156"/>
      <c r="FQ22" s="156"/>
      <c r="FR22" s="156"/>
      <c r="FS22" s="156"/>
      <c r="FT22" s="156"/>
      <c r="FU22" s="156"/>
      <c r="FV22" s="156"/>
      <c r="FW22" s="156"/>
      <c r="FX22" s="156"/>
      <c r="FY22" s="156"/>
      <c r="FZ22" s="156"/>
      <c r="GA22" s="156"/>
      <c r="GB22" s="156"/>
      <c r="GC22" s="156"/>
      <c r="GD22" s="156"/>
      <c r="GE22" s="156"/>
      <c r="GF22" s="156"/>
      <c r="GG22" s="156"/>
      <c r="GH22" s="156"/>
      <c r="GI22" s="156"/>
      <c r="GJ22" s="156"/>
      <c r="GK22" s="156"/>
      <c r="GL22" s="156"/>
      <c r="GM22" s="156"/>
      <c r="GN22" s="156"/>
      <c r="GO22" s="156"/>
      <c r="GP22" s="156"/>
      <c r="GQ22" s="156"/>
      <c r="GR22" s="156"/>
    </row>
    <row r="23" spans="1:200" x14ac:dyDescent="0.3">
      <c r="A23" s="7">
        <v>250</v>
      </c>
      <c r="B23" s="7">
        <v>2</v>
      </c>
      <c r="C23" s="223" t="s">
        <v>1763</v>
      </c>
      <c r="D23" s="328" t="s">
        <v>1754</v>
      </c>
      <c r="E23" s="16" t="s">
        <v>643</v>
      </c>
      <c r="F23" s="17">
        <v>8005234248</v>
      </c>
      <c r="G23" s="11">
        <v>37</v>
      </c>
      <c r="H23" s="17" t="s">
        <v>1755</v>
      </c>
      <c r="I23" s="265" t="s">
        <v>511</v>
      </c>
      <c r="J23" s="19" t="s">
        <v>35</v>
      </c>
      <c r="K23" s="55" t="s">
        <v>36</v>
      </c>
      <c r="L23" s="20">
        <v>10</v>
      </c>
      <c r="M23" s="16" t="s">
        <v>1764</v>
      </c>
      <c r="N23" s="16"/>
      <c r="O23" s="16"/>
      <c r="P23" s="169" t="s">
        <v>931</v>
      </c>
      <c r="Q23" s="169"/>
      <c r="R23" s="50" t="s">
        <v>127</v>
      </c>
      <c r="S23" s="266" t="s">
        <v>447</v>
      </c>
      <c r="T23" s="267" t="s">
        <v>520</v>
      </c>
      <c r="U23" s="51" t="s">
        <v>447</v>
      </c>
      <c r="V23" s="268" t="s">
        <v>496</v>
      </c>
      <c r="W23" s="51" t="s">
        <v>124</v>
      </c>
      <c r="X23" s="51" t="s">
        <v>497</v>
      </c>
      <c r="Y23" s="269"/>
      <c r="Z23" s="270"/>
      <c r="AA23" s="701">
        <v>62151</v>
      </c>
      <c r="AB23" s="702"/>
      <c r="AC23" s="702"/>
      <c r="AD23" s="702"/>
      <c r="AE23" s="702"/>
      <c r="AF23" s="341" t="s">
        <v>128</v>
      </c>
      <c r="AG23" s="114"/>
      <c r="AH23" s="7">
        <v>89</v>
      </c>
      <c r="AI23" s="7">
        <v>80.599999999999994</v>
      </c>
      <c r="AJ23" s="189">
        <v>71.733999999999995</v>
      </c>
      <c r="AK23" s="7">
        <v>1030000</v>
      </c>
      <c r="AL23" s="185">
        <v>412</v>
      </c>
      <c r="AM23" s="7">
        <v>4</v>
      </c>
      <c r="AN23" s="38">
        <v>3.49</v>
      </c>
      <c r="AO23" s="39">
        <v>2.02</v>
      </c>
      <c r="AP23" s="40">
        <v>88.9</v>
      </c>
      <c r="AQ23" s="41">
        <v>94.410000000000011</v>
      </c>
      <c r="AR23" s="42">
        <v>1.7277227722772277</v>
      </c>
      <c r="AS23" s="43">
        <v>153.59455445544555</v>
      </c>
      <c r="AT23" s="44">
        <v>3.8385393752749672E-2</v>
      </c>
      <c r="AU23" s="45">
        <v>3.1155000000000008</v>
      </c>
      <c r="AV23" s="45">
        <v>89.269340974212042</v>
      </c>
      <c r="AW23" s="46">
        <v>0.2</v>
      </c>
      <c r="AX23" s="84">
        <v>5.7306590257879648</v>
      </c>
      <c r="AY23" s="9" t="s">
        <v>121</v>
      </c>
      <c r="AZ23" s="235">
        <v>40.700000000000003</v>
      </c>
      <c r="BA23" s="274">
        <v>7.5600000000000005E-4</v>
      </c>
      <c r="BB23" s="193">
        <v>0.10691600000000009</v>
      </c>
      <c r="BC23" s="194">
        <v>7.58</v>
      </c>
      <c r="BD23" s="45">
        <v>78.599999999999994</v>
      </c>
      <c r="BE23" s="45">
        <v>21</v>
      </c>
      <c r="BF23" s="78">
        <v>3.7401129943502829</v>
      </c>
      <c r="BG23" s="79">
        <v>0</v>
      </c>
      <c r="BH23" s="80">
        <v>0</v>
      </c>
      <c r="BI23" s="9" t="s">
        <v>121</v>
      </c>
      <c r="BJ23" s="277">
        <v>0.93</v>
      </c>
      <c r="BK23" s="278">
        <v>0.73</v>
      </c>
      <c r="BL23" s="197">
        <v>0.78494623655913975</v>
      </c>
      <c r="BM23" s="80">
        <v>71.2</v>
      </c>
      <c r="BN23" s="279">
        <v>89.2</v>
      </c>
      <c r="BO23" s="280">
        <v>34951</v>
      </c>
      <c r="BP23" s="279">
        <v>10.799999999999997</v>
      </c>
      <c r="BQ23" s="561">
        <v>1.9089</v>
      </c>
      <c r="BR23" s="279">
        <v>11.3</v>
      </c>
      <c r="BS23" s="84">
        <v>0.22826000000000002</v>
      </c>
      <c r="BT23" s="279">
        <v>59.9</v>
      </c>
      <c r="BU23" s="84">
        <v>1.2099800000000001</v>
      </c>
      <c r="BV23" s="279">
        <v>23.3</v>
      </c>
      <c r="BW23" s="84">
        <v>0.47066000000000002</v>
      </c>
      <c r="BX23" s="281"/>
      <c r="BY23" s="86">
        <v>100</v>
      </c>
      <c r="BZ23" s="86">
        <v>214678</v>
      </c>
      <c r="CA23" s="86">
        <v>98.8</v>
      </c>
      <c r="CB23" s="86">
        <v>154687</v>
      </c>
      <c r="CC23" s="86">
        <v>75.3</v>
      </c>
      <c r="CD23" s="86">
        <v>89.4</v>
      </c>
      <c r="CE23" s="86">
        <v>151375</v>
      </c>
      <c r="CF23" s="45">
        <v>0.18864774624373959</v>
      </c>
      <c r="CG23" s="49" t="s">
        <v>452</v>
      </c>
      <c r="CH23" s="49">
        <v>7</v>
      </c>
      <c r="CI23" s="49" t="s">
        <v>1991</v>
      </c>
      <c r="CJ23" s="49" t="s">
        <v>1991</v>
      </c>
      <c r="CK23" s="35"/>
      <c r="CL23" s="35"/>
      <c r="CM23" s="550"/>
      <c r="CN23" s="550"/>
      <c r="CO23" s="550"/>
      <c r="CP23" s="550"/>
      <c r="CQ23" s="243" t="s">
        <v>297</v>
      </c>
      <c r="CR23" s="244" t="s">
        <v>128</v>
      </c>
      <c r="CS23" s="245">
        <v>2</v>
      </c>
      <c r="CT23" s="524" t="s">
        <v>432</v>
      </c>
      <c r="CU23" s="212" t="s">
        <v>432</v>
      </c>
      <c r="CV23" s="212"/>
      <c r="CW23" s="212">
        <v>0</v>
      </c>
      <c r="CX23" s="283" t="s">
        <v>38</v>
      </c>
      <c r="CY23" s="212" t="s">
        <v>38</v>
      </c>
      <c r="CZ23" s="1163">
        <v>129.80000000000001</v>
      </c>
      <c r="DA23" s="1163" t="s">
        <v>38</v>
      </c>
      <c r="DB23" s="1163">
        <v>62151</v>
      </c>
      <c r="DC23" s="1164">
        <v>90.2</v>
      </c>
      <c r="DD23" s="1164">
        <v>9.8000000000000007</v>
      </c>
      <c r="DE23" s="1163">
        <v>29.5</v>
      </c>
      <c r="DF23" s="1163">
        <v>35288</v>
      </c>
      <c r="DG23" s="1163" t="s">
        <v>38</v>
      </c>
      <c r="DH23" s="1165">
        <v>3.56</v>
      </c>
      <c r="DI23" s="1163">
        <v>0</v>
      </c>
      <c r="DJ23" s="7"/>
      <c r="DK23" s="246">
        <v>7</v>
      </c>
      <c r="DL23" s="212" t="s">
        <v>653</v>
      </c>
      <c r="DM23" s="284">
        <v>10</v>
      </c>
      <c r="DN23" s="212">
        <v>170</v>
      </c>
      <c r="DO23" s="212">
        <v>3</v>
      </c>
      <c r="DP23" s="212">
        <v>1</v>
      </c>
      <c r="DQ23" s="212">
        <v>197</v>
      </c>
      <c r="DR23" s="212">
        <v>105</v>
      </c>
      <c r="DS23" s="84">
        <v>27.055579891262333</v>
      </c>
      <c r="DT23" s="212">
        <v>2</v>
      </c>
      <c r="DU23" s="249" t="s">
        <v>38</v>
      </c>
      <c r="DV23" s="212">
        <v>0</v>
      </c>
      <c r="DW23" s="212">
        <v>0</v>
      </c>
      <c r="DX23" s="248" t="s">
        <v>38</v>
      </c>
      <c r="DY23" s="212" t="s">
        <v>38</v>
      </c>
      <c r="DZ23" s="951" t="s">
        <v>1763</v>
      </c>
      <c r="EA23" s="921"/>
      <c r="EB23" s="921"/>
      <c r="EC23" s="921"/>
      <c r="ED23" s="921"/>
      <c r="EE23" s="921"/>
      <c r="EF23" s="960"/>
      <c r="EG23" s="960"/>
      <c r="EH23" s="7">
        <v>89</v>
      </c>
      <c r="EI23" s="216"/>
      <c r="EJ23" s="114"/>
      <c r="EK23" s="157">
        <v>89</v>
      </c>
      <c r="EL23" s="145">
        <v>34.637837837837843</v>
      </c>
      <c r="EM23" s="114"/>
      <c r="EN23" s="114"/>
      <c r="EO23" s="114"/>
      <c r="EP23" s="114"/>
      <c r="EQ23" s="114"/>
      <c r="ER23" s="114"/>
      <c r="ES23" s="55"/>
      <c r="ET23" s="152"/>
      <c r="EU23" s="213"/>
      <c r="EV23" s="1178">
        <v>29.5</v>
      </c>
      <c r="EW23" s="215"/>
      <c r="EX23" s="156"/>
      <c r="EY23" s="156"/>
      <c r="EZ23" s="156"/>
      <c r="FA23" s="156"/>
      <c r="FB23" s="156"/>
      <c r="FC23" s="156"/>
      <c r="FD23" s="156"/>
      <c r="FE23" s="156"/>
      <c r="FF23" s="156"/>
      <c r="FG23" s="156"/>
      <c r="FH23" s="156"/>
      <c r="FI23" s="156"/>
      <c r="FJ23" s="156"/>
      <c r="FK23" s="156"/>
      <c r="FL23" s="156"/>
      <c r="FM23" s="156"/>
      <c r="FN23" s="156"/>
      <c r="FO23" s="156"/>
      <c r="FP23" s="156"/>
      <c r="FQ23" s="156"/>
      <c r="FR23" s="156"/>
      <c r="FS23" s="156"/>
      <c r="FT23" s="156"/>
      <c r="FU23" s="156"/>
      <c r="FV23" s="156"/>
      <c r="FW23" s="156"/>
      <c r="FX23" s="156"/>
      <c r="FY23" s="156"/>
      <c r="FZ23" s="156"/>
      <c r="GA23" s="156"/>
      <c r="GB23" s="156"/>
      <c r="GC23" s="156"/>
      <c r="GD23" s="156"/>
      <c r="GE23" s="156"/>
      <c r="GF23" s="156"/>
      <c r="GG23" s="156"/>
      <c r="GH23" s="156"/>
      <c r="GI23" s="156"/>
      <c r="GJ23" s="156"/>
      <c r="GK23" s="156"/>
      <c r="GL23" s="156"/>
      <c r="GM23" s="156"/>
      <c r="GN23" s="156"/>
      <c r="GO23" s="156"/>
      <c r="GP23" s="156"/>
      <c r="GQ23" s="156"/>
      <c r="GR23" s="156"/>
    </row>
    <row r="24" spans="1:200" x14ac:dyDescent="0.3">
      <c r="A24" s="7">
        <v>251</v>
      </c>
      <c r="B24" s="7">
        <v>1</v>
      </c>
      <c r="C24" s="223" t="s">
        <v>1753</v>
      </c>
      <c r="D24" s="328" t="s">
        <v>1754</v>
      </c>
      <c r="E24" s="16" t="s">
        <v>643</v>
      </c>
      <c r="F24" s="17">
        <v>8005234248</v>
      </c>
      <c r="G24" s="11">
        <v>37</v>
      </c>
      <c r="H24" s="17" t="s">
        <v>1755</v>
      </c>
      <c r="I24" s="265" t="s">
        <v>511</v>
      </c>
      <c r="J24" s="19" t="s">
        <v>35</v>
      </c>
      <c r="K24" s="55" t="s">
        <v>36</v>
      </c>
      <c r="L24" s="20">
        <v>38</v>
      </c>
      <c r="M24" s="16" t="s">
        <v>434</v>
      </c>
      <c r="N24" s="16"/>
      <c r="O24" s="16"/>
      <c r="P24" s="169" t="s">
        <v>931</v>
      </c>
      <c r="Q24" s="169"/>
      <c r="R24" s="50" t="s">
        <v>127</v>
      </c>
      <c r="S24" s="266" t="s">
        <v>447</v>
      </c>
      <c r="T24" s="267" t="s">
        <v>520</v>
      </c>
      <c r="U24" s="51" t="s">
        <v>447</v>
      </c>
      <c r="V24" s="268" t="s">
        <v>496</v>
      </c>
      <c r="W24" s="51" t="s">
        <v>124</v>
      </c>
      <c r="X24" s="51" t="s">
        <v>497</v>
      </c>
      <c r="Y24" s="269"/>
      <c r="Z24" s="270"/>
      <c r="AA24" s="701">
        <v>41950</v>
      </c>
      <c r="AB24" s="702"/>
      <c r="AC24" s="702"/>
      <c r="AD24" s="702"/>
      <c r="AE24" s="702"/>
      <c r="AF24" s="341" t="s">
        <v>128</v>
      </c>
      <c r="AG24" s="114"/>
      <c r="AH24" s="7">
        <v>85.4</v>
      </c>
      <c r="AI24" s="7">
        <v>90.6</v>
      </c>
      <c r="AJ24" s="189">
        <v>77.372399999999999</v>
      </c>
      <c r="AK24" s="7">
        <v>934000</v>
      </c>
      <c r="AL24" s="185">
        <v>98.315789473684205</v>
      </c>
      <c r="AM24" s="7">
        <v>4</v>
      </c>
      <c r="AN24" s="38">
        <v>6.08</v>
      </c>
      <c r="AO24" s="39">
        <v>1.67</v>
      </c>
      <c r="AP24" s="40">
        <v>89.6</v>
      </c>
      <c r="AQ24" s="41">
        <v>97.35</v>
      </c>
      <c r="AR24" s="42">
        <v>3.6407185628742518</v>
      </c>
      <c r="AS24" s="43">
        <v>326.20838323353291</v>
      </c>
      <c r="AT24" s="44">
        <v>6.6615536320806398E-2</v>
      </c>
      <c r="AU24" s="45">
        <v>5.476</v>
      </c>
      <c r="AV24" s="45">
        <v>90.065789473684205</v>
      </c>
      <c r="AW24" s="46">
        <v>0.3</v>
      </c>
      <c r="AX24" s="84">
        <v>4.9342105263157894</v>
      </c>
      <c r="AY24" s="9" t="s">
        <v>121</v>
      </c>
      <c r="AZ24" s="235">
        <v>26.3</v>
      </c>
      <c r="BA24" s="274">
        <v>9.4499999999999998E-4</v>
      </c>
      <c r="BB24" s="193">
        <v>0.27692800000000001</v>
      </c>
      <c r="BC24" s="194">
        <v>7.06</v>
      </c>
      <c r="BD24" s="45">
        <v>78.099999999999994</v>
      </c>
      <c r="BE24" s="45">
        <v>21.5</v>
      </c>
      <c r="BF24" s="78">
        <v>3.6300578034682078</v>
      </c>
      <c r="BG24" s="79">
        <v>0</v>
      </c>
      <c r="BH24" s="80">
        <v>0</v>
      </c>
      <c r="BI24" s="9" t="s">
        <v>121</v>
      </c>
      <c r="BJ24" s="277">
        <v>1.24</v>
      </c>
      <c r="BK24" s="278">
        <v>1.1599999999999999</v>
      </c>
      <c r="BL24" s="197">
        <v>0.93548387096774188</v>
      </c>
      <c r="BM24" s="80">
        <v>69.239999999999995</v>
      </c>
      <c r="BN24" s="279">
        <v>88.8</v>
      </c>
      <c r="BO24" s="280">
        <v>33795</v>
      </c>
      <c r="BP24" s="279">
        <v>11.200000000000003</v>
      </c>
      <c r="BQ24" s="346">
        <v>1.5938479999999999</v>
      </c>
      <c r="BR24" s="279">
        <v>6.74</v>
      </c>
      <c r="BS24" s="84">
        <v>0.11255800000000001</v>
      </c>
      <c r="BT24" s="279">
        <v>62.5</v>
      </c>
      <c r="BU24" s="84">
        <v>1.04375</v>
      </c>
      <c r="BV24" s="279">
        <v>26.2</v>
      </c>
      <c r="BW24" s="84">
        <v>0.43753999999999998</v>
      </c>
      <c r="BX24" s="281"/>
      <c r="BY24" s="86">
        <v>100</v>
      </c>
      <c r="BZ24" s="86">
        <v>264908</v>
      </c>
      <c r="CA24" s="86">
        <v>99.1</v>
      </c>
      <c r="CB24" s="86">
        <v>168675</v>
      </c>
      <c r="CC24" s="86">
        <v>75.099999999999994</v>
      </c>
      <c r="CD24" s="86">
        <v>89</v>
      </c>
      <c r="CE24" s="86">
        <v>158561</v>
      </c>
      <c r="CF24" s="45">
        <v>0.10784000000000001</v>
      </c>
      <c r="CG24" s="49" t="s">
        <v>452</v>
      </c>
      <c r="CH24" s="49">
        <v>7</v>
      </c>
      <c r="CI24" s="49" t="s">
        <v>1991</v>
      </c>
      <c r="CJ24" s="49" t="s">
        <v>1991</v>
      </c>
      <c r="CK24" s="35"/>
      <c r="CL24" s="35"/>
      <c r="CM24" s="550"/>
      <c r="CN24" s="550"/>
      <c r="CO24" s="550"/>
      <c r="CP24" s="550"/>
      <c r="CQ24" s="243" t="s">
        <v>297</v>
      </c>
      <c r="CR24" s="703" t="s">
        <v>128</v>
      </c>
      <c r="CS24" s="540">
        <v>2</v>
      </c>
      <c r="CT24" s="704" t="s">
        <v>432</v>
      </c>
      <c r="CU24" s="541" t="s">
        <v>432</v>
      </c>
      <c r="CV24" s="541"/>
      <c r="CW24" s="541">
        <v>0</v>
      </c>
      <c r="CX24" s="705" t="s">
        <v>38</v>
      </c>
      <c r="CY24" s="541" t="s">
        <v>38</v>
      </c>
      <c r="CZ24" s="1163">
        <v>129.80000000000001</v>
      </c>
      <c r="DA24" s="1163" t="s">
        <v>38</v>
      </c>
      <c r="DB24" s="1163">
        <v>62151</v>
      </c>
      <c r="DC24" s="1164">
        <v>90.2</v>
      </c>
      <c r="DD24" s="1164">
        <v>9.8000000000000007</v>
      </c>
      <c r="DE24" s="1163">
        <v>29.5</v>
      </c>
      <c r="DF24" s="1163">
        <v>35288</v>
      </c>
      <c r="DG24" s="1163" t="s">
        <v>38</v>
      </c>
      <c r="DH24" s="1165">
        <v>3.56</v>
      </c>
      <c r="DI24" s="1163">
        <v>0</v>
      </c>
      <c r="DJ24" s="7"/>
      <c r="DK24" s="542">
        <v>7</v>
      </c>
      <c r="DL24" s="541" t="s">
        <v>653</v>
      </c>
      <c r="DM24" s="541">
        <v>10</v>
      </c>
      <c r="DN24" s="541">
        <v>170</v>
      </c>
      <c r="DO24" s="7">
        <v>3</v>
      </c>
      <c r="DP24" s="541">
        <v>1</v>
      </c>
      <c r="DQ24" s="541">
        <v>197</v>
      </c>
      <c r="DR24" s="541">
        <v>105</v>
      </c>
      <c r="DS24" s="84">
        <v>27.055579891262333</v>
      </c>
      <c r="DT24" s="541">
        <v>2</v>
      </c>
      <c r="DU24" s="706" t="s">
        <v>38</v>
      </c>
      <c r="DV24" s="541">
        <v>0</v>
      </c>
      <c r="DW24" s="541">
        <v>0</v>
      </c>
      <c r="DX24" s="544" t="s">
        <v>38</v>
      </c>
      <c r="DY24" s="541" t="s">
        <v>38</v>
      </c>
      <c r="DZ24" s="951" t="s">
        <v>1753</v>
      </c>
      <c r="EA24" s="921"/>
      <c r="EB24" s="921"/>
      <c r="EC24" s="921"/>
      <c r="ED24" s="921"/>
      <c r="EE24" s="921"/>
      <c r="EF24" s="960"/>
      <c r="EG24" s="960"/>
      <c r="EH24" s="7">
        <v>85.4</v>
      </c>
      <c r="EI24" s="216"/>
      <c r="EJ24" s="114"/>
      <c r="EK24" s="157">
        <v>85.4</v>
      </c>
      <c r="EL24" s="145">
        <v>27.555733333333333</v>
      </c>
      <c r="EM24" s="114"/>
      <c r="EN24" s="114"/>
      <c r="EO24" s="114"/>
      <c r="EP24" s="114"/>
      <c r="EQ24" s="114"/>
      <c r="ER24" s="114"/>
      <c r="ES24" s="55"/>
      <c r="ET24" s="152"/>
      <c r="EU24" s="213"/>
      <c r="EV24" s="1178">
        <v>29.5</v>
      </c>
      <c r="EW24" s="215"/>
      <c r="EX24" s="156"/>
      <c r="EY24" s="156"/>
      <c r="EZ24" s="156"/>
      <c r="FA24" s="156"/>
      <c r="FB24" s="156"/>
      <c r="FC24" s="156"/>
      <c r="FD24" s="156"/>
      <c r="FE24" s="156"/>
      <c r="FF24" s="156"/>
      <c r="FG24" s="156"/>
      <c r="FH24" s="156"/>
      <c r="FI24" s="156"/>
      <c r="FJ24" s="156"/>
      <c r="FK24" s="156"/>
      <c r="FL24" s="156"/>
      <c r="FM24" s="156"/>
      <c r="FN24" s="156"/>
      <c r="FO24" s="156"/>
      <c r="FP24" s="156"/>
      <c r="FQ24" s="156"/>
      <c r="FR24" s="156"/>
      <c r="FS24" s="156"/>
      <c r="FT24" s="156"/>
      <c r="FU24" s="156"/>
      <c r="FV24" s="156"/>
      <c r="FW24" s="156"/>
      <c r="FX24" s="156"/>
      <c r="FY24" s="156"/>
      <c r="FZ24" s="156"/>
      <c r="GA24" s="156"/>
      <c r="GB24" s="156"/>
      <c r="GC24" s="156"/>
      <c r="GD24" s="156"/>
      <c r="GE24" s="156"/>
      <c r="GF24" s="156"/>
      <c r="GG24" s="156"/>
      <c r="GH24" s="156"/>
      <c r="GI24" s="156"/>
      <c r="GJ24" s="156"/>
      <c r="GK24" s="156"/>
      <c r="GL24" s="156"/>
      <c r="GM24" s="156"/>
      <c r="GN24" s="156"/>
      <c r="GO24" s="156"/>
      <c r="GP24" s="156"/>
      <c r="GQ24" s="156"/>
      <c r="GR24" s="156"/>
    </row>
    <row r="25" spans="1:200" x14ac:dyDescent="0.3">
      <c r="A25" s="7">
        <v>257</v>
      </c>
      <c r="B25" s="7">
        <v>3</v>
      </c>
      <c r="C25" s="223">
        <v>7275</v>
      </c>
      <c r="D25" s="328" t="s">
        <v>1754</v>
      </c>
      <c r="E25" s="16" t="s">
        <v>643</v>
      </c>
      <c r="F25" s="17">
        <v>8005234248</v>
      </c>
      <c r="G25" s="11">
        <v>37</v>
      </c>
      <c r="H25" s="17" t="s">
        <v>1939</v>
      </c>
      <c r="I25" s="265" t="s">
        <v>511</v>
      </c>
      <c r="J25" s="19" t="s">
        <v>35</v>
      </c>
      <c r="K25" s="55" t="s">
        <v>36</v>
      </c>
      <c r="L25" s="20">
        <v>17</v>
      </c>
      <c r="M25" s="16" t="s">
        <v>965</v>
      </c>
      <c r="N25" s="16"/>
      <c r="O25" s="16"/>
      <c r="P25" s="169" t="s">
        <v>823</v>
      </c>
      <c r="Q25" s="169"/>
      <c r="R25" s="50" t="s">
        <v>127</v>
      </c>
      <c r="S25" s="266" t="s">
        <v>1983</v>
      </c>
      <c r="T25" s="267" t="s">
        <v>520</v>
      </c>
      <c r="U25" s="51" t="s">
        <v>447</v>
      </c>
      <c r="V25" s="268" t="s">
        <v>496</v>
      </c>
      <c r="W25" s="51" t="s">
        <v>124</v>
      </c>
      <c r="X25" s="51" t="s">
        <v>497</v>
      </c>
      <c r="Y25" s="269"/>
      <c r="Z25" s="270"/>
      <c r="AA25" s="701">
        <v>12563</v>
      </c>
      <c r="AB25" s="702"/>
      <c r="AC25" s="702"/>
      <c r="AD25" s="702"/>
      <c r="AE25" s="702"/>
      <c r="AF25" s="341" t="s">
        <v>444</v>
      </c>
      <c r="AG25" s="220"/>
      <c r="AH25" s="7">
        <v>84</v>
      </c>
      <c r="AI25" s="7">
        <v>89.9</v>
      </c>
      <c r="AJ25" s="189">
        <v>75.516000000000005</v>
      </c>
      <c r="AK25" s="7">
        <v>222238</v>
      </c>
      <c r="AL25" s="185">
        <v>65.364117647058819</v>
      </c>
      <c r="AM25" s="7">
        <v>5</v>
      </c>
      <c r="AN25" s="38">
        <v>21.2</v>
      </c>
      <c r="AO25" s="39">
        <v>4.8499999999999996</v>
      </c>
      <c r="AP25" s="40">
        <v>73</v>
      </c>
      <c r="AQ25" s="41">
        <v>99.05</v>
      </c>
      <c r="AR25" s="42">
        <v>4.3711340206185572</v>
      </c>
      <c r="AS25" s="43">
        <v>319.09278350515467</v>
      </c>
      <c r="AT25" s="44">
        <v>0.27231856133590238</v>
      </c>
      <c r="AU25" s="45">
        <v>18.739999999999998</v>
      </c>
      <c r="AV25" s="45">
        <v>88.396226415094333</v>
      </c>
      <c r="AW25" s="46">
        <v>1.4</v>
      </c>
      <c r="AX25" s="84">
        <v>6.6037735849056602</v>
      </c>
      <c r="AY25" s="7"/>
      <c r="AZ25" s="47"/>
      <c r="BA25" s="48"/>
      <c r="BB25" s="193">
        <v>1.3599999999999999</v>
      </c>
      <c r="BC25" s="194">
        <v>20.399999999999999</v>
      </c>
      <c r="BD25" s="7">
        <v>76.599999999999994</v>
      </c>
      <c r="BE25" s="7">
        <v>23.3</v>
      </c>
      <c r="BF25" s="78">
        <v>3.2875536480686693</v>
      </c>
      <c r="BG25" s="82" t="s">
        <v>121</v>
      </c>
      <c r="BH25" s="7" t="s">
        <v>121</v>
      </c>
      <c r="BI25" s="9" t="s">
        <v>121</v>
      </c>
      <c r="BJ25" s="7"/>
      <c r="BK25" s="48"/>
      <c r="BL25" s="197" t="s">
        <v>121</v>
      </c>
      <c r="BM25" s="80">
        <v>54.6</v>
      </c>
      <c r="BN25" s="279">
        <v>89.9</v>
      </c>
      <c r="BO25" s="280">
        <v>24416</v>
      </c>
      <c r="BP25" s="279">
        <v>10.099999999999994</v>
      </c>
      <c r="BQ25" s="561">
        <v>4.76755</v>
      </c>
      <c r="BR25" s="279">
        <v>10.4</v>
      </c>
      <c r="BS25" s="84">
        <v>0.50439999999999996</v>
      </c>
      <c r="BT25" s="279">
        <v>44.2</v>
      </c>
      <c r="BU25" s="84">
        <v>2.1436999999999999</v>
      </c>
      <c r="BV25" s="279">
        <v>43.7</v>
      </c>
      <c r="BW25" s="84">
        <v>2.1194500000000001</v>
      </c>
      <c r="BX25" s="281"/>
      <c r="BY25" s="86">
        <v>100</v>
      </c>
      <c r="BZ25" s="86">
        <v>376853</v>
      </c>
      <c r="CA25" s="86">
        <v>100</v>
      </c>
      <c r="CB25" s="86">
        <v>245203</v>
      </c>
      <c r="CC25" s="86">
        <v>72.099999999999994</v>
      </c>
      <c r="CD25" s="86">
        <v>86.6</v>
      </c>
      <c r="CE25" s="86">
        <v>223482</v>
      </c>
      <c r="CF25" s="45">
        <v>0.23529411764705882</v>
      </c>
      <c r="CG25" s="49" t="s">
        <v>452</v>
      </c>
      <c r="CH25" s="49">
        <v>7</v>
      </c>
      <c r="CI25" s="49" t="s">
        <v>1991</v>
      </c>
      <c r="CJ25" s="9" t="s">
        <v>1511</v>
      </c>
      <c r="CK25" s="35"/>
      <c r="CL25" s="35"/>
      <c r="CM25" s="945"/>
      <c r="CN25" s="945"/>
      <c r="CO25" s="945"/>
      <c r="CP25" s="945"/>
      <c r="CQ25" s="243" t="s">
        <v>297</v>
      </c>
      <c r="CR25" s="703" t="s">
        <v>128</v>
      </c>
      <c r="CS25" s="540">
        <v>2</v>
      </c>
      <c r="CT25" s="704" t="s">
        <v>432</v>
      </c>
      <c r="CU25" s="541" t="s">
        <v>432</v>
      </c>
      <c r="CV25" s="541"/>
      <c r="CW25" s="541">
        <v>0</v>
      </c>
      <c r="CX25" s="705" t="s">
        <v>38</v>
      </c>
      <c r="CY25" s="541" t="s">
        <v>38</v>
      </c>
      <c r="CZ25" s="11">
        <v>39.4</v>
      </c>
      <c r="DA25" s="11" t="s">
        <v>38</v>
      </c>
      <c r="DB25" s="11">
        <v>12563</v>
      </c>
      <c r="DC25" s="11">
        <v>72.2</v>
      </c>
      <c r="DD25" s="11">
        <v>27.8</v>
      </c>
      <c r="DE25" s="11">
        <v>29.5</v>
      </c>
      <c r="DF25" s="11">
        <v>35288</v>
      </c>
      <c r="DG25" s="11" t="s">
        <v>38</v>
      </c>
      <c r="DH25" s="11">
        <v>3.56</v>
      </c>
      <c r="DI25" s="11">
        <v>0</v>
      </c>
      <c r="DJ25" s="7"/>
      <c r="DK25" s="542">
        <v>7</v>
      </c>
      <c r="DL25" s="541" t="s">
        <v>653</v>
      </c>
      <c r="DM25" s="541">
        <v>10</v>
      </c>
      <c r="DN25" s="541">
        <v>170</v>
      </c>
      <c r="DO25" s="212">
        <v>3</v>
      </c>
      <c r="DP25" s="541">
        <v>1</v>
      </c>
      <c r="DQ25" s="541">
        <v>197</v>
      </c>
      <c r="DR25" s="541">
        <v>105</v>
      </c>
      <c r="DS25" s="84">
        <v>27.055579891262333</v>
      </c>
      <c r="DT25" s="541">
        <v>2</v>
      </c>
      <c r="DU25" s="706" t="s">
        <v>38</v>
      </c>
      <c r="DV25" s="541">
        <v>0</v>
      </c>
      <c r="DW25" s="541">
        <v>0</v>
      </c>
      <c r="DX25" s="544" t="s">
        <v>38</v>
      </c>
      <c r="DY25" s="541" t="s">
        <v>38</v>
      </c>
      <c r="DZ25" s="951">
        <v>7275</v>
      </c>
      <c r="EA25" s="921"/>
      <c r="EB25" s="921"/>
      <c r="EC25" s="921"/>
      <c r="ED25" s="921"/>
      <c r="EE25" s="921"/>
      <c r="EF25" s="960"/>
      <c r="EG25" s="960"/>
      <c r="EH25" s="7">
        <v>84</v>
      </c>
      <c r="EI25" s="216"/>
      <c r="EJ25" s="114"/>
      <c r="EK25" s="157">
        <v>84</v>
      </c>
      <c r="EL25" s="145">
        <v>8.8254900000000003</v>
      </c>
      <c r="EM25" s="114"/>
      <c r="EN25" s="114"/>
      <c r="EO25" s="114"/>
      <c r="EP25" s="114"/>
      <c r="EQ25" s="114"/>
      <c r="ER25" s="114"/>
      <c r="ES25" s="55"/>
      <c r="ET25" s="152"/>
      <c r="EU25" s="213"/>
      <c r="EV25" s="218">
        <v>29.5</v>
      </c>
      <c r="EW25" s="215"/>
      <c r="EX25" s="156"/>
      <c r="EY25" s="156"/>
      <c r="EZ25" s="156"/>
      <c r="FA25" s="156"/>
      <c r="FB25" s="156"/>
      <c r="FC25" s="156"/>
      <c r="FD25" s="156"/>
      <c r="FE25" s="156"/>
      <c r="FF25" s="156"/>
      <c r="FG25" s="156"/>
      <c r="FH25" s="156"/>
      <c r="FI25" s="156"/>
      <c r="FJ25" s="156"/>
      <c r="FK25" s="156"/>
      <c r="FL25" s="156"/>
      <c r="FM25" s="156"/>
      <c r="FN25" s="156"/>
      <c r="FO25" s="156"/>
      <c r="FP25" s="156"/>
      <c r="FQ25" s="156"/>
      <c r="FR25" s="156"/>
      <c r="FS25" s="156"/>
      <c r="FT25" s="156"/>
      <c r="FU25" s="156"/>
      <c r="FV25" s="156"/>
      <c r="FW25" s="156"/>
      <c r="FX25" s="156"/>
      <c r="FY25" s="156"/>
      <c r="FZ25" s="156"/>
      <c r="GA25" s="156"/>
      <c r="GB25" s="156"/>
      <c r="GC25" s="156"/>
      <c r="GD25" s="156"/>
      <c r="GE25" s="156"/>
      <c r="GF25" s="156"/>
      <c r="GG25" s="156"/>
      <c r="GH25" s="156"/>
      <c r="GI25" s="156"/>
      <c r="GJ25" s="156"/>
      <c r="GK25" s="156"/>
      <c r="GL25" s="156"/>
      <c r="GM25" s="156"/>
      <c r="GN25" s="156"/>
      <c r="GO25" s="156"/>
      <c r="GP25" s="156"/>
      <c r="GQ25" s="156"/>
      <c r="GR25" s="156"/>
    </row>
    <row r="26" spans="1:200" x14ac:dyDescent="0.3">
      <c r="A26" s="7">
        <v>270</v>
      </c>
      <c r="B26" s="7">
        <v>1</v>
      </c>
      <c r="C26" s="223">
        <v>7368</v>
      </c>
      <c r="D26" s="328" t="s">
        <v>1572</v>
      </c>
      <c r="E26" s="16" t="s">
        <v>1573</v>
      </c>
      <c r="F26" s="17">
        <v>5508261935</v>
      </c>
      <c r="G26" s="11">
        <v>62</v>
      </c>
      <c r="H26" s="17" t="s">
        <v>1574</v>
      </c>
      <c r="I26" s="265" t="s">
        <v>1575</v>
      </c>
      <c r="J26" s="19" t="s">
        <v>35</v>
      </c>
      <c r="K26" s="55" t="s">
        <v>36</v>
      </c>
      <c r="L26" s="20">
        <v>15</v>
      </c>
      <c r="M26" s="16" t="s">
        <v>1576</v>
      </c>
      <c r="N26" s="16"/>
      <c r="O26" s="16"/>
      <c r="P26" s="169" t="s">
        <v>823</v>
      </c>
      <c r="Q26" s="169"/>
      <c r="R26" s="50" t="s">
        <v>522</v>
      </c>
      <c r="S26" s="266" t="s">
        <v>523</v>
      </c>
      <c r="T26" s="267" t="s">
        <v>124</v>
      </c>
      <c r="U26" s="51" t="s">
        <v>524</v>
      </c>
      <c r="V26" s="268" t="s">
        <v>126</v>
      </c>
      <c r="W26" s="51" t="s">
        <v>124</v>
      </c>
      <c r="X26" s="51" t="s">
        <v>124</v>
      </c>
      <c r="Y26" s="269"/>
      <c r="Z26" s="270"/>
      <c r="AA26" s="275">
        <v>179896</v>
      </c>
      <c r="AB26" s="276"/>
      <c r="AC26" s="276"/>
      <c r="AD26" s="276"/>
      <c r="AE26" s="276"/>
      <c r="AF26" s="1143" t="s">
        <v>743</v>
      </c>
      <c r="AG26" s="114"/>
      <c r="AH26" s="7">
        <v>85</v>
      </c>
      <c r="AI26" s="7">
        <v>96.9</v>
      </c>
      <c r="AJ26" s="189">
        <v>82.364999999999995</v>
      </c>
      <c r="AK26" s="7">
        <v>482000</v>
      </c>
      <c r="AL26" s="185">
        <v>128.53333333333333</v>
      </c>
      <c r="AM26" s="7">
        <v>4</v>
      </c>
      <c r="AN26" s="38">
        <v>2.5000000000000001E-2</v>
      </c>
      <c r="AO26" s="39">
        <v>2.16</v>
      </c>
      <c r="AP26" s="40">
        <v>97.4</v>
      </c>
      <c r="AQ26" s="41">
        <v>99.585000000000008</v>
      </c>
      <c r="AR26" s="42">
        <v>1.1574074074074073E-2</v>
      </c>
      <c r="AS26" s="43">
        <v>1.1273148148148149</v>
      </c>
      <c r="AT26" s="44">
        <v>2.511048613901165E-4</v>
      </c>
      <c r="AU26" s="45">
        <v>2.375E-2</v>
      </c>
      <c r="AV26" s="45">
        <v>95</v>
      </c>
      <c r="AW26" s="46">
        <v>0</v>
      </c>
      <c r="AX26" s="84">
        <v>0</v>
      </c>
      <c r="AY26" s="9" t="s">
        <v>121</v>
      </c>
      <c r="AZ26" s="235" t="s">
        <v>121</v>
      </c>
      <c r="BA26" s="192">
        <v>7.6613610149942339E-4</v>
      </c>
      <c r="BB26" s="193">
        <v>2.4532871972318335E-3</v>
      </c>
      <c r="BC26" s="48"/>
      <c r="BD26" s="9" t="s">
        <v>121</v>
      </c>
      <c r="BE26" s="9" t="s">
        <v>121</v>
      </c>
      <c r="BF26" s="195" t="s">
        <v>121</v>
      </c>
      <c r="BG26" s="82" t="s">
        <v>121</v>
      </c>
      <c r="BH26" s="7" t="s">
        <v>121</v>
      </c>
      <c r="BI26" s="9" t="s">
        <v>121</v>
      </c>
      <c r="BJ26" s="9" t="s">
        <v>121</v>
      </c>
      <c r="BK26" s="187" t="s">
        <v>121</v>
      </c>
      <c r="BL26" s="197" t="s">
        <v>121</v>
      </c>
      <c r="BM26" s="80">
        <v>69.400000000000006</v>
      </c>
      <c r="BN26" s="279">
        <v>96.6</v>
      </c>
      <c r="BO26" s="280">
        <v>42610</v>
      </c>
      <c r="BP26" s="279">
        <v>3.4000000000000057</v>
      </c>
      <c r="BQ26" s="561">
        <v>2.1060000000000003</v>
      </c>
      <c r="BR26" s="279">
        <v>22.9</v>
      </c>
      <c r="BS26" s="84">
        <v>0.49463999999999997</v>
      </c>
      <c r="BT26" s="279">
        <v>46.5</v>
      </c>
      <c r="BU26" s="84">
        <v>1.0044000000000002</v>
      </c>
      <c r="BV26" s="279">
        <v>28.1</v>
      </c>
      <c r="BW26" s="84">
        <v>0.60696000000000006</v>
      </c>
      <c r="BX26" s="281"/>
      <c r="BY26" s="7"/>
      <c r="BZ26" s="7"/>
      <c r="CA26" s="7"/>
      <c r="CB26" s="7"/>
      <c r="CC26" s="7"/>
      <c r="CD26" s="7"/>
      <c r="CE26" s="7"/>
      <c r="CF26" s="45">
        <v>0.49247311827956985</v>
      </c>
      <c r="CG26" s="9" t="s">
        <v>1419</v>
      </c>
      <c r="CH26" s="9">
        <v>6</v>
      </c>
      <c r="CI26" s="363" t="s">
        <v>1991</v>
      </c>
      <c r="CJ26" s="363" t="s">
        <v>1991</v>
      </c>
      <c r="CK26" s="35"/>
      <c r="CL26" s="35"/>
      <c r="CM26" s="945"/>
      <c r="CN26" s="945"/>
      <c r="CO26" s="945"/>
      <c r="CP26" s="945"/>
      <c r="CQ26" s="243" t="s">
        <v>297</v>
      </c>
      <c r="CR26" s="703" t="s">
        <v>743</v>
      </c>
      <c r="CS26" s="245">
        <v>2</v>
      </c>
      <c r="CT26" s="541" t="s">
        <v>1999</v>
      </c>
      <c r="CU26" s="541" t="s">
        <v>1994</v>
      </c>
      <c r="CV26" s="541"/>
      <c r="CW26" s="541">
        <v>1</v>
      </c>
      <c r="CX26" s="706">
        <v>38364</v>
      </c>
      <c r="CY26" s="541">
        <v>1</v>
      </c>
      <c r="CZ26" s="11">
        <v>113.8</v>
      </c>
      <c r="DA26" s="11" t="s">
        <v>38</v>
      </c>
      <c r="DB26" s="11">
        <v>179896</v>
      </c>
      <c r="DC26" s="11">
        <v>90.8</v>
      </c>
      <c r="DD26" s="11">
        <v>9.1999999999999993</v>
      </c>
      <c r="DE26" s="11">
        <v>30.3</v>
      </c>
      <c r="DF26" s="11" t="s">
        <v>1995</v>
      </c>
      <c r="DG26" s="11" t="s">
        <v>38</v>
      </c>
      <c r="DH26" s="11">
        <v>13.32</v>
      </c>
      <c r="DI26" s="11" t="s">
        <v>2000</v>
      </c>
      <c r="DJ26" s="7"/>
      <c r="DK26" s="542">
        <v>6</v>
      </c>
      <c r="DL26" s="541" t="s">
        <v>2001</v>
      </c>
      <c r="DM26" s="541">
        <v>23</v>
      </c>
      <c r="DN26" s="541">
        <v>36</v>
      </c>
      <c r="DO26" s="212">
        <v>3</v>
      </c>
      <c r="DP26" s="541">
        <v>0</v>
      </c>
      <c r="DQ26" s="541">
        <v>185</v>
      </c>
      <c r="DR26" s="541">
        <v>87</v>
      </c>
      <c r="DS26" s="84">
        <v>25.4200146092038</v>
      </c>
      <c r="DT26" s="541">
        <v>3</v>
      </c>
      <c r="DU26" s="706">
        <v>42907</v>
      </c>
      <c r="DV26" s="543" t="s">
        <v>38</v>
      </c>
      <c r="DW26" s="541" t="s">
        <v>38</v>
      </c>
      <c r="DX26" s="544" t="s">
        <v>38</v>
      </c>
      <c r="DY26" s="541" t="s">
        <v>38</v>
      </c>
      <c r="DZ26" s="951">
        <v>7368</v>
      </c>
      <c r="EA26" s="921"/>
      <c r="EB26" s="921"/>
      <c r="EC26" s="921"/>
      <c r="ED26" s="921"/>
      <c r="EE26" s="921"/>
      <c r="EF26" s="960"/>
      <c r="EG26" s="960"/>
      <c r="EH26" s="7">
        <v>85</v>
      </c>
      <c r="EI26" s="216"/>
      <c r="EJ26" s="114"/>
      <c r="EK26" s="157">
        <v>85</v>
      </c>
      <c r="EL26" s="145">
        <v>13.269814666666667</v>
      </c>
      <c r="EM26" s="114"/>
      <c r="EN26" s="114"/>
      <c r="EO26" s="114"/>
      <c r="EP26" s="114"/>
      <c r="EQ26" s="114"/>
      <c r="ER26" s="114"/>
      <c r="ES26" s="55"/>
      <c r="ET26" s="152"/>
      <c r="EU26" s="213"/>
      <c r="EV26" s="218">
        <v>30.3</v>
      </c>
      <c r="EW26" s="215"/>
      <c r="EX26" s="156"/>
      <c r="EY26" s="156"/>
      <c r="EZ26" s="156"/>
      <c r="FA26" s="156"/>
      <c r="FB26" s="156"/>
      <c r="FC26" s="156"/>
      <c r="FD26" s="156"/>
      <c r="FE26" s="156"/>
      <c r="FF26" s="156"/>
      <c r="FG26" s="156"/>
      <c r="FH26" s="156"/>
      <c r="FI26" s="156"/>
      <c r="FJ26" s="156"/>
      <c r="FK26" s="156"/>
      <c r="FL26" s="156"/>
      <c r="FM26" s="156"/>
      <c r="FN26" s="156"/>
      <c r="FO26" s="156"/>
      <c r="FP26" s="156"/>
      <c r="FQ26" s="156"/>
      <c r="FR26" s="156"/>
      <c r="FS26" s="156"/>
      <c r="FT26" s="156"/>
      <c r="FU26" s="156"/>
      <c r="FV26" s="156"/>
      <c r="FW26" s="156"/>
      <c r="FX26" s="156"/>
      <c r="FY26" s="156"/>
      <c r="FZ26" s="156"/>
      <c r="GA26" s="156"/>
      <c r="GB26" s="156"/>
      <c r="GC26" s="156"/>
      <c r="GD26" s="156"/>
      <c r="GE26" s="156"/>
      <c r="GF26" s="156"/>
      <c r="GG26" s="156"/>
      <c r="GH26" s="156"/>
      <c r="GI26" s="156"/>
      <c r="GJ26" s="156"/>
      <c r="GK26" s="156"/>
      <c r="GL26" s="156"/>
      <c r="GM26" s="156"/>
      <c r="GN26" s="156"/>
      <c r="GO26" s="156"/>
      <c r="GP26" s="156"/>
      <c r="GQ26" s="156"/>
      <c r="GR26" s="156"/>
    </row>
    <row r="27" spans="1:200" x14ac:dyDescent="0.3">
      <c r="A27" s="7">
        <v>274</v>
      </c>
      <c r="B27" s="7">
        <v>1</v>
      </c>
      <c r="C27" s="14">
        <v>7374</v>
      </c>
      <c r="D27" s="328" t="s">
        <v>1959</v>
      </c>
      <c r="E27" s="16" t="s">
        <v>564</v>
      </c>
      <c r="F27" s="17">
        <v>6502271457</v>
      </c>
      <c r="G27" s="11">
        <v>52</v>
      </c>
      <c r="H27" s="17" t="s">
        <v>1960</v>
      </c>
      <c r="I27" s="265" t="s">
        <v>764</v>
      </c>
      <c r="J27" s="19" t="s">
        <v>35</v>
      </c>
      <c r="K27" s="55" t="s">
        <v>36</v>
      </c>
      <c r="L27" s="20">
        <v>16</v>
      </c>
      <c r="M27" s="16">
        <v>3</v>
      </c>
      <c r="N27" s="16"/>
      <c r="O27" s="16"/>
      <c r="P27" s="169" t="s">
        <v>823</v>
      </c>
      <c r="Q27" s="169"/>
      <c r="R27" s="50" t="s">
        <v>522</v>
      </c>
      <c r="S27" s="266" t="s">
        <v>523</v>
      </c>
      <c r="T27" s="267" t="s">
        <v>124</v>
      </c>
      <c r="U27" s="51" t="s">
        <v>524</v>
      </c>
      <c r="V27" s="268" t="s">
        <v>126</v>
      </c>
      <c r="W27" s="51" t="s">
        <v>124</v>
      </c>
      <c r="X27" s="51" t="s">
        <v>124</v>
      </c>
      <c r="Y27" s="269"/>
      <c r="Z27" s="270"/>
      <c r="AA27" s="275">
        <v>1154</v>
      </c>
      <c r="AB27" s="276"/>
      <c r="AC27" s="276"/>
      <c r="AD27" s="276"/>
      <c r="AE27" s="276"/>
      <c r="AF27" s="341" t="s">
        <v>128</v>
      </c>
      <c r="AG27" s="220"/>
      <c r="AH27" s="7">
        <v>83.7</v>
      </c>
      <c r="AI27" s="7">
        <v>96.8</v>
      </c>
      <c r="AJ27" s="189">
        <v>81.021599999999992</v>
      </c>
      <c r="AK27" s="7">
        <v>285738</v>
      </c>
      <c r="AL27" s="185">
        <v>71.4345</v>
      </c>
      <c r="AM27" s="7">
        <v>4</v>
      </c>
      <c r="AN27" s="38">
        <v>1.31</v>
      </c>
      <c r="AO27" s="39">
        <v>27.2</v>
      </c>
      <c r="AP27" s="40">
        <v>70.3</v>
      </c>
      <c r="AQ27" s="41">
        <v>98.81</v>
      </c>
      <c r="AR27" s="42">
        <v>4.8161764705882355E-2</v>
      </c>
      <c r="AS27" s="43">
        <v>3.3857720588235294</v>
      </c>
      <c r="AT27" s="44">
        <v>1.3435897435897437E-2</v>
      </c>
      <c r="AU27" s="46">
        <v>1.2103090000000001</v>
      </c>
      <c r="AV27" s="45">
        <v>92.39</v>
      </c>
      <c r="AW27" s="46">
        <v>3.4190999999999999E-2</v>
      </c>
      <c r="AX27" s="84">
        <v>2.61</v>
      </c>
      <c r="AY27" s="9" t="s">
        <v>121</v>
      </c>
      <c r="AZ27" s="235" t="s">
        <v>121</v>
      </c>
      <c r="BA27" s="192">
        <v>4.2615796281485433E-3</v>
      </c>
      <c r="BB27" s="193">
        <v>7.7604727628188014E-2</v>
      </c>
      <c r="BC27" s="48"/>
      <c r="BD27" s="9">
        <v>45.1</v>
      </c>
      <c r="BE27" s="9">
        <v>54.5</v>
      </c>
      <c r="BF27" s="195">
        <v>0.8275229357798165</v>
      </c>
      <c r="BG27" s="79">
        <v>0.03</v>
      </c>
      <c r="BH27" s="80">
        <v>2.2900763358778624</v>
      </c>
      <c r="BI27" s="9" t="s">
        <v>121</v>
      </c>
      <c r="BJ27" s="9">
        <v>6.61</v>
      </c>
      <c r="BK27" s="187">
        <v>5.54</v>
      </c>
      <c r="BL27" s="197">
        <v>0.83812405446293492</v>
      </c>
      <c r="BM27" s="80">
        <v>71.7</v>
      </c>
      <c r="BN27" s="279">
        <v>97.2</v>
      </c>
      <c r="BO27" s="280">
        <v>62908</v>
      </c>
      <c r="BP27" s="279">
        <v>2.7999999999999972</v>
      </c>
      <c r="BQ27" s="561">
        <v>27.036799999999999</v>
      </c>
      <c r="BR27" s="279">
        <v>35.1</v>
      </c>
      <c r="BS27" s="84">
        <v>9.5472000000000001</v>
      </c>
      <c r="BT27" s="279">
        <v>36.6</v>
      </c>
      <c r="BU27" s="84">
        <v>9.9551999999999996</v>
      </c>
      <c r="BV27" s="279">
        <v>27.7</v>
      </c>
      <c r="BW27" s="84">
        <v>7.5343999999999998</v>
      </c>
      <c r="BX27" s="281"/>
      <c r="BY27" s="7"/>
      <c r="BZ27" s="7"/>
      <c r="CA27" s="7"/>
      <c r="CB27" s="7"/>
      <c r="CC27" s="7"/>
      <c r="CD27" s="7"/>
      <c r="CE27" s="7"/>
      <c r="CF27" s="45">
        <v>0.95901639344262291</v>
      </c>
      <c r="CG27" s="121" t="s">
        <v>506</v>
      </c>
      <c r="CH27" s="121"/>
      <c r="CI27" s="49" t="s">
        <v>1991</v>
      </c>
      <c r="CJ27" s="49" t="s">
        <v>2061</v>
      </c>
      <c r="CK27" s="35"/>
      <c r="CL27" s="35"/>
      <c r="CM27" s="945"/>
      <c r="CN27" s="945"/>
      <c r="CO27" s="945"/>
      <c r="CP27" s="945"/>
      <c r="CQ27" s="947" t="s">
        <v>297</v>
      </c>
      <c r="CR27" s="881" t="s">
        <v>128</v>
      </c>
      <c r="CS27" s="245">
        <v>2</v>
      </c>
      <c r="CT27" s="7"/>
      <c r="CU27" s="7"/>
      <c r="CV27" s="7"/>
      <c r="CW27" s="7"/>
      <c r="CX27" s="7"/>
      <c r="CY27" s="7"/>
      <c r="CZ27" s="11" t="s">
        <v>38</v>
      </c>
      <c r="DA27" s="11" t="s">
        <v>38</v>
      </c>
      <c r="DB27" s="11">
        <v>1154</v>
      </c>
      <c r="DC27" s="11">
        <v>51</v>
      </c>
      <c r="DD27" s="11">
        <v>49</v>
      </c>
      <c r="DE27" s="11" t="s">
        <v>38</v>
      </c>
      <c r="DF27" s="11" t="s">
        <v>38</v>
      </c>
      <c r="DG27" s="11" t="s">
        <v>38</v>
      </c>
      <c r="DH27" s="11" t="s">
        <v>38</v>
      </c>
      <c r="DI27" s="11">
        <v>0</v>
      </c>
      <c r="DJ27" s="7"/>
      <c r="DK27" s="7"/>
      <c r="DL27" s="125" t="s">
        <v>2074</v>
      </c>
      <c r="DM27" s="125">
        <v>16</v>
      </c>
      <c r="DN27" s="7"/>
      <c r="DO27" s="9">
        <v>2</v>
      </c>
      <c r="DP27" s="9">
        <v>0</v>
      </c>
      <c r="DQ27" s="9" t="s">
        <v>121</v>
      </c>
      <c r="DR27" s="9" t="s">
        <v>121</v>
      </c>
      <c r="DS27" s="9" t="s">
        <v>121</v>
      </c>
      <c r="DT27" s="9">
        <v>0</v>
      </c>
      <c r="DU27" s="9" t="s">
        <v>38</v>
      </c>
      <c r="DV27" s="9" t="s">
        <v>121</v>
      </c>
      <c r="DW27" s="9" t="s">
        <v>121</v>
      </c>
      <c r="DX27" s="187" t="s">
        <v>38</v>
      </c>
      <c r="DY27" s="9"/>
      <c r="DZ27" s="586">
        <v>7374</v>
      </c>
      <c r="EA27" s="921"/>
      <c r="EB27" s="921"/>
      <c r="EC27" s="921"/>
      <c r="ED27" s="921"/>
      <c r="EE27" s="921"/>
      <c r="EF27" s="960"/>
      <c r="EG27" s="960"/>
      <c r="EH27" s="7">
        <v>83.7</v>
      </c>
      <c r="EI27" s="216"/>
      <c r="EJ27" s="114"/>
      <c r="EK27" s="157">
        <v>83.7</v>
      </c>
      <c r="EL27" s="145">
        <v>0.39357413999999996</v>
      </c>
      <c r="EM27" s="114"/>
      <c r="EN27" s="114"/>
      <c r="EO27" s="114"/>
      <c r="EP27" s="114"/>
      <c r="EQ27" s="114"/>
      <c r="ER27" s="114"/>
      <c r="ES27" s="55"/>
      <c r="ET27" s="152"/>
      <c r="EU27" s="213"/>
      <c r="EV27" s="11"/>
      <c r="EW27" s="215"/>
      <c r="EX27" s="156"/>
      <c r="EY27" s="156"/>
      <c r="EZ27" s="156"/>
      <c r="FA27" s="156"/>
      <c r="FB27" s="156"/>
      <c r="FC27" s="156"/>
      <c r="FD27" s="156"/>
      <c r="FE27" s="156"/>
      <c r="FF27" s="156"/>
      <c r="FG27" s="156"/>
      <c r="FH27" s="156"/>
      <c r="FI27" s="156"/>
      <c r="FJ27" s="156"/>
      <c r="FK27" s="156"/>
      <c r="FL27" s="156"/>
      <c r="FM27" s="156"/>
      <c r="FN27" s="156"/>
      <c r="FO27" s="156"/>
      <c r="FP27" s="156"/>
      <c r="FQ27" s="156"/>
      <c r="FR27" s="156"/>
      <c r="FS27" s="156"/>
      <c r="FT27" s="156"/>
      <c r="FU27" s="156"/>
      <c r="FV27" s="156"/>
      <c r="FW27" s="156"/>
      <c r="FX27" s="156"/>
      <c r="FY27" s="156"/>
      <c r="FZ27" s="156"/>
      <c r="GA27" s="156"/>
      <c r="GB27" s="156"/>
      <c r="GC27" s="156"/>
      <c r="GD27" s="156"/>
      <c r="GE27" s="156"/>
      <c r="GF27" s="156"/>
      <c r="GG27" s="156"/>
      <c r="GH27" s="156"/>
      <c r="GI27" s="156"/>
      <c r="GJ27" s="156"/>
      <c r="GK27" s="156"/>
      <c r="GL27" s="156"/>
      <c r="GM27" s="156"/>
      <c r="GN27" s="156"/>
      <c r="GO27" s="156"/>
      <c r="GP27" s="156"/>
      <c r="GQ27" s="156"/>
      <c r="GR27" s="156"/>
    </row>
    <row r="28" spans="1:200" x14ac:dyDescent="0.3">
      <c r="A28" s="7">
        <v>275</v>
      </c>
      <c r="B28" s="7">
        <v>2</v>
      </c>
      <c r="C28" s="14">
        <v>7379</v>
      </c>
      <c r="D28" s="328" t="s">
        <v>1715</v>
      </c>
      <c r="E28" s="16" t="s">
        <v>478</v>
      </c>
      <c r="F28" s="17">
        <v>9503124851</v>
      </c>
      <c r="G28" s="11">
        <v>22</v>
      </c>
      <c r="H28" s="17" t="s">
        <v>1768</v>
      </c>
      <c r="I28" s="265" t="s">
        <v>1716</v>
      </c>
      <c r="J28" s="19" t="s">
        <v>35</v>
      </c>
      <c r="K28" s="55" t="s">
        <v>36</v>
      </c>
      <c r="L28" s="20">
        <v>9</v>
      </c>
      <c r="M28" s="16" t="s">
        <v>1769</v>
      </c>
      <c r="N28" s="16"/>
      <c r="O28" s="16"/>
      <c r="P28" s="169" t="s">
        <v>823</v>
      </c>
      <c r="Q28" s="169"/>
      <c r="R28" s="50" t="s">
        <v>522</v>
      </c>
      <c r="S28" s="266" t="s">
        <v>523</v>
      </c>
      <c r="T28" s="267" t="s">
        <v>124</v>
      </c>
      <c r="U28" s="51" t="s">
        <v>524</v>
      </c>
      <c r="V28" s="268" t="s">
        <v>126</v>
      </c>
      <c r="W28" s="51" t="s">
        <v>124</v>
      </c>
      <c r="X28" s="51" t="s">
        <v>124</v>
      </c>
      <c r="Y28" s="269"/>
      <c r="Z28" s="270"/>
      <c r="AA28" s="275">
        <v>13987</v>
      </c>
      <c r="AB28" s="276"/>
      <c r="AC28" s="276"/>
      <c r="AD28" s="276"/>
      <c r="AE28" s="276"/>
      <c r="AF28" s="341" t="s">
        <v>128</v>
      </c>
      <c r="AG28" s="220"/>
      <c r="AH28" s="7">
        <v>70.5</v>
      </c>
      <c r="AI28" s="7">
        <v>95.2</v>
      </c>
      <c r="AJ28" s="189">
        <v>67.116</v>
      </c>
      <c r="AK28" s="7">
        <v>469000</v>
      </c>
      <c r="AL28" s="185">
        <v>208.44444444444446</v>
      </c>
      <c r="AM28" s="7">
        <v>4</v>
      </c>
      <c r="AN28" s="38">
        <v>2.0299999999999998</v>
      </c>
      <c r="AO28" s="39">
        <v>8.34</v>
      </c>
      <c r="AP28" s="40">
        <v>88.2</v>
      </c>
      <c r="AQ28" s="41">
        <v>98.570000000000007</v>
      </c>
      <c r="AR28" s="42">
        <v>0.24340527577937648</v>
      </c>
      <c r="AS28" s="43">
        <v>21.468345323741005</v>
      </c>
      <c r="AT28" s="44">
        <v>2.1027553345763412E-2</v>
      </c>
      <c r="AU28" s="45">
        <v>1.7340259999999998</v>
      </c>
      <c r="AV28" s="45">
        <v>85.42</v>
      </c>
      <c r="AW28" s="46">
        <v>0.19447399999999998</v>
      </c>
      <c r="AX28" s="84">
        <v>9.58</v>
      </c>
      <c r="AY28" s="9" t="s">
        <v>121</v>
      </c>
      <c r="AZ28" s="235">
        <v>8.2799999999999994</v>
      </c>
      <c r="BA28" s="192">
        <v>1.4430240181178854E-2</v>
      </c>
      <c r="BB28" s="193">
        <v>0.12405530722927467</v>
      </c>
      <c r="BC28" s="48"/>
      <c r="BD28" s="9">
        <v>50.2</v>
      </c>
      <c r="BE28" s="9">
        <v>49.5</v>
      </c>
      <c r="BF28" s="195">
        <v>1.0141414141414142</v>
      </c>
      <c r="BG28" s="79">
        <v>0.04</v>
      </c>
      <c r="BH28" s="80">
        <v>1.9704433497536948</v>
      </c>
      <c r="BI28" s="9" t="s">
        <v>121</v>
      </c>
      <c r="BJ28" s="9">
        <v>0.76</v>
      </c>
      <c r="BK28" s="187">
        <v>0.83</v>
      </c>
      <c r="BL28" s="197">
        <v>1.0921052631578947</v>
      </c>
      <c r="BM28" s="80">
        <v>67.599999999999994</v>
      </c>
      <c r="BN28" s="279">
        <v>96.2</v>
      </c>
      <c r="BO28" s="280">
        <v>24881</v>
      </c>
      <c r="BP28" s="279">
        <v>3.7999999999999972</v>
      </c>
      <c r="BQ28" s="346">
        <v>8.231580000000001</v>
      </c>
      <c r="BR28" s="279">
        <v>23</v>
      </c>
      <c r="BS28" s="84">
        <v>1.9181999999999999</v>
      </c>
      <c r="BT28" s="279">
        <v>44.6</v>
      </c>
      <c r="BU28" s="84">
        <v>3.7196400000000001</v>
      </c>
      <c r="BV28" s="279">
        <v>31.1</v>
      </c>
      <c r="BW28" s="84">
        <v>2.5937400000000004</v>
      </c>
      <c r="BX28" s="281"/>
      <c r="BY28" s="7"/>
      <c r="BZ28" s="7"/>
      <c r="CA28" s="7"/>
      <c r="CB28" s="7"/>
      <c r="CC28" s="7"/>
      <c r="CD28" s="7"/>
      <c r="CE28" s="7"/>
      <c r="CF28" s="45">
        <v>0.51569506726457393</v>
      </c>
      <c r="CG28" s="121" t="s">
        <v>506</v>
      </c>
      <c r="CH28" s="121" t="s">
        <v>525</v>
      </c>
      <c r="CI28" s="49" t="s">
        <v>1991</v>
      </c>
      <c r="CJ28" s="49" t="s">
        <v>1991</v>
      </c>
      <c r="CK28" s="35"/>
      <c r="CL28" s="35"/>
      <c r="CM28" s="945"/>
      <c r="CN28" s="945"/>
      <c r="CO28" s="945"/>
      <c r="CP28" s="945"/>
      <c r="CQ28" s="947" t="s">
        <v>297</v>
      </c>
      <c r="CR28" s="881" t="s">
        <v>128</v>
      </c>
      <c r="CS28" s="245">
        <v>2</v>
      </c>
      <c r="CT28" s="7"/>
      <c r="CU28" s="7"/>
      <c r="CV28" s="7"/>
      <c r="CW28" s="7"/>
      <c r="CX28" s="7"/>
      <c r="CY28" s="7"/>
      <c r="CZ28" s="11">
        <v>5.8</v>
      </c>
      <c r="DA28" s="11" t="s">
        <v>38</v>
      </c>
      <c r="DB28" s="11">
        <v>13987</v>
      </c>
      <c r="DC28" s="11">
        <v>88.2</v>
      </c>
      <c r="DD28" s="11">
        <v>11.8</v>
      </c>
      <c r="DE28" s="11">
        <v>26.9</v>
      </c>
      <c r="DF28" s="11">
        <v>4109</v>
      </c>
      <c r="DG28" s="11" t="s">
        <v>38</v>
      </c>
      <c r="DH28" s="11">
        <v>2.77</v>
      </c>
      <c r="DI28" s="11">
        <v>0</v>
      </c>
      <c r="DJ28" s="7"/>
      <c r="DK28" s="7"/>
      <c r="DL28" s="125" t="s">
        <v>2033</v>
      </c>
      <c r="DM28" s="125">
        <v>9</v>
      </c>
      <c r="DN28" s="7"/>
      <c r="DO28" s="9">
        <v>2</v>
      </c>
      <c r="DP28" s="9">
        <v>1</v>
      </c>
      <c r="DQ28" s="9">
        <v>185</v>
      </c>
      <c r="DR28" s="9">
        <v>80</v>
      </c>
      <c r="DS28" s="84">
        <v>23.374726077428782</v>
      </c>
      <c r="DT28" s="9">
        <v>1</v>
      </c>
      <c r="DU28" s="9" t="s">
        <v>38</v>
      </c>
      <c r="DV28" s="9">
        <v>0</v>
      </c>
      <c r="DW28" s="9">
        <v>0</v>
      </c>
      <c r="DX28" s="187">
        <v>4</v>
      </c>
      <c r="DY28" s="288">
        <v>43021</v>
      </c>
      <c r="DZ28" s="586">
        <v>7379</v>
      </c>
      <c r="EA28" s="921"/>
      <c r="EB28" s="921"/>
      <c r="EC28" s="921"/>
      <c r="ED28" s="921"/>
      <c r="EE28" s="921"/>
      <c r="EF28" s="960"/>
      <c r="EG28" s="960"/>
      <c r="EH28" s="7">
        <v>70.5</v>
      </c>
      <c r="EI28" s="216"/>
      <c r="EJ28" s="114"/>
      <c r="EK28" s="157">
        <v>70.5</v>
      </c>
      <c r="EL28" s="145">
        <v>6.5694625999999996</v>
      </c>
      <c r="EM28" s="114"/>
      <c r="EN28" s="114"/>
      <c r="EO28" s="114"/>
      <c r="EP28" s="114"/>
      <c r="EQ28" s="114"/>
      <c r="ER28" s="114"/>
      <c r="ES28" s="55"/>
      <c r="ET28" s="152"/>
      <c r="EU28" s="213"/>
      <c r="EV28" s="218">
        <v>26.9</v>
      </c>
      <c r="EW28" s="215"/>
      <c r="EX28" s="156"/>
      <c r="EY28" s="156"/>
      <c r="EZ28" s="156"/>
      <c r="FA28" s="156"/>
      <c r="FB28" s="156"/>
      <c r="FC28" s="156"/>
      <c r="FD28" s="156"/>
      <c r="FE28" s="156"/>
      <c r="FF28" s="156"/>
      <c r="FG28" s="156"/>
      <c r="FH28" s="156"/>
      <c r="FI28" s="156"/>
      <c r="FJ28" s="156"/>
      <c r="FK28" s="156"/>
      <c r="FL28" s="156"/>
      <c r="FM28" s="156"/>
      <c r="FN28" s="156"/>
      <c r="FO28" s="156"/>
      <c r="FP28" s="156"/>
      <c r="FQ28" s="156"/>
      <c r="FR28" s="156"/>
      <c r="FS28" s="156"/>
      <c r="FT28" s="156"/>
      <c r="FU28" s="156"/>
      <c r="FV28" s="156"/>
      <c r="FW28" s="156"/>
      <c r="FX28" s="156"/>
      <c r="FY28" s="156"/>
      <c r="FZ28" s="156"/>
      <c r="GA28" s="156"/>
      <c r="GB28" s="156"/>
      <c r="GC28" s="156"/>
      <c r="GD28" s="156"/>
      <c r="GE28" s="156"/>
      <c r="GF28" s="156"/>
      <c r="GG28" s="156"/>
      <c r="GH28" s="156"/>
      <c r="GI28" s="156"/>
      <c r="GJ28" s="156"/>
      <c r="GK28" s="156"/>
      <c r="GL28" s="156"/>
      <c r="GM28" s="156"/>
      <c r="GN28" s="156"/>
      <c r="GO28" s="156"/>
      <c r="GP28" s="156"/>
      <c r="GQ28" s="156"/>
      <c r="GR28" s="156"/>
    </row>
    <row r="29" spans="1:200" x14ac:dyDescent="0.3">
      <c r="A29" s="7">
        <v>276</v>
      </c>
      <c r="B29" s="7">
        <v>2</v>
      </c>
      <c r="C29" s="14">
        <v>7380</v>
      </c>
      <c r="D29" s="328" t="s">
        <v>1900</v>
      </c>
      <c r="E29" s="16" t="s">
        <v>1901</v>
      </c>
      <c r="F29" s="17">
        <v>6612190002</v>
      </c>
      <c r="G29" s="11">
        <v>51</v>
      </c>
      <c r="H29" s="17" t="s">
        <v>1768</v>
      </c>
      <c r="I29" s="265" t="s">
        <v>1916</v>
      </c>
      <c r="J29" s="19" t="s">
        <v>35</v>
      </c>
      <c r="K29" s="55" t="s">
        <v>36</v>
      </c>
      <c r="L29" s="20">
        <v>6</v>
      </c>
      <c r="M29" s="16" t="s">
        <v>1917</v>
      </c>
      <c r="N29" s="16"/>
      <c r="O29" s="16"/>
      <c r="P29" s="169" t="s">
        <v>823</v>
      </c>
      <c r="Q29" s="169"/>
      <c r="R29" s="50" t="s">
        <v>522</v>
      </c>
      <c r="S29" s="266" t="s">
        <v>523</v>
      </c>
      <c r="T29" s="267" t="s">
        <v>124</v>
      </c>
      <c r="U29" s="51" t="s">
        <v>524</v>
      </c>
      <c r="V29" s="268" t="s">
        <v>126</v>
      </c>
      <c r="W29" s="51" t="s">
        <v>124</v>
      </c>
      <c r="X29" s="51" t="s">
        <v>124</v>
      </c>
      <c r="Y29" s="269"/>
      <c r="Z29" s="299"/>
      <c r="AA29" s="275">
        <v>6143</v>
      </c>
      <c r="AB29" s="276"/>
      <c r="AC29" s="276"/>
      <c r="AD29" s="276"/>
      <c r="AE29" s="276"/>
      <c r="AF29" s="341" t="s">
        <v>444</v>
      </c>
      <c r="AG29" s="220"/>
      <c r="AH29" s="7">
        <v>38.1</v>
      </c>
      <c r="AI29" s="7">
        <v>90.8</v>
      </c>
      <c r="AJ29" s="189">
        <v>34.594799999999999</v>
      </c>
      <c r="AK29" s="7">
        <v>214402</v>
      </c>
      <c r="AL29" s="185">
        <v>142.93466666666666</v>
      </c>
      <c r="AM29" s="7">
        <v>4</v>
      </c>
      <c r="AN29" s="38">
        <v>16.2</v>
      </c>
      <c r="AO29" s="39">
        <v>6.62</v>
      </c>
      <c r="AP29" s="40">
        <v>75.900000000000006</v>
      </c>
      <c r="AQ29" s="41">
        <v>98.72</v>
      </c>
      <c r="AR29" s="42">
        <v>2.4471299093655587</v>
      </c>
      <c r="AS29" s="43">
        <v>185.73716012084591</v>
      </c>
      <c r="AT29" s="44">
        <v>0.19631604459524959</v>
      </c>
      <c r="AU29" s="45">
        <v>14.683679999999999</v>
      </c>
      <c r="AV29" s="45">
        <v>90.64</v>
      </c>
      <c r="AW29" s="46">
        <v>0.70632000000000006</v>
      </c>
      <c r="AX29" s="84">
        <v>4.3600000000000003</v>
      </c>
      <c r="AY29" s="9" t="s">
        <v>121</v>
      </c>
      <c r="AZ29" s="235">
        <v>8</v>
      </c>
      <c r="BA29" s="192">
        <v>1.4525304381005237E-2</v>
      </c>
      <c r="BB29" s="193">
        <v>0.47050863135500121</v>
      </c>
      <c r="BC29" s="48"/>
      <c r="BD29" s="9">
        <v>39.6</v>
      </c>
      <c r="BE29" s="9">
        <v>59.9</v>
      </c>
      <c r="BF29" s="195">
        <v>0.66110183639399001</v>
      </c>
      <c r="BG29" s="79">
        <v>0.8</v>
      </c>
      <c r="BH29" s="80">
        <v>4.9382716049382722</v>
      </c>
      <c r="BI29" s="9" t="s">
        <v>121</v>
      </c>
      <c r="BJ29" s="9">
        <v>10.6</v>
      </c>
      <c r="BK29" s="187">
        <v>14.2</v>
      </c>
      <c r="BL29" s="197">
        <v>1.3396226415094339</v>
      </c>
      <c r="BM29" s="80">
        <v>47.85</v>
      </c>
      <c r="BN29" s="279">
        <v>91.7</v>
      </c>
      <c r="BO29" s="280">
        <v>19429</v>
      </c>
      <c r="BP29" s="279">
        <v>8.2999999999999972</v>
      </c>
      <c r="BQ29" s="80">
        <v>6.4247099999999993</v>
      </c>
      <c r="BR29" s="279">
        <v>6.75</v>
      </c>
      <c r="BS29" s="84">
        <v>0.44685000000000002</v>
      </c>
      <c r="BT29" s="279">
        <v>41.1</v>
      </c>
      <c r="BU29" s="84">
        <v>2.7208199999999998</v>
      </c>
      <c r="BV29" s="279">
        <v>49.2</v>
      </c>
      <c r="BW29" s="84">
        <v>3.2570399999999999</v>
      </c>
      <c r="BX29" s="281"/>
      <c r="BY29" s="7"/>
      <c r="BZ29" s="7"/>
      <c r="CA29" s="7"/>
      <c r="CB29" s="7"/>
      <c r="CC29" s="7"/>
      <c r="CD29" s="7"/>
      <c r="CE29" s="7"/>
      <c r="CF29" s="45">
        <v>0.16423357664233576</v>
      </c>
      <c r="CG29" s="121" t="s">
        <v>2016</v>
      </c>
      <c r="CH29" s="121">
        <v>5</v>
      </c>
      <c r="CI29" s="363" t="s">
        <v>1991</v>
      </c>
      <c r="CJ29" s="9" t="s">
        <v>1991</v>
      </c>
      <c r="CK29" s="35"/>
      <c r="CL29" s="35"/>
      <c r="CM29" s="945"/>
      <c r="CN29" s="945"/>
      <c r="CO29" s="945"/>
      <c r="CP29" s="945"/>
      <c r="CQ29" s="947" t="s">
        <v>297</v>
      </c>
      <c r="CR29" s="1168" t="s">
        <v>444</v>
      </c>
      <c r="CS29" s="245">
        <v>2</v>
      </c>
      <c r="CT29" s="541" t="s">
        <v>2029</v>
      </c>
      <c r="CU29" s="541" t="s">
        <v>2054</v>
      </c>
      <c r="CV29" s="541"/>
      <c r="CW29" s="541">
        <v>0</v>
      </c>
      <c r="CX29" s="705" t="s">
        <v>38</v>
      </c>
      <c r="CY29" s="541" t="s">
        <v>38</v>
      </c>
      <c r="CZ29" s="11">
        <v>1.8</v>
      </c>
      <c r="DA29" s="11" t="s">
        <v>38</v>
      </c>
      <c r="DB29" s="11">
        <v>6143</v>
      </c>
      <c r="DC29" s="11">
        <v>74</v>
      </c>
      <c r="DD29" s="11">
        <v>26</v>
      </c>
      <c r="DE29" s="11">
        <v>1.1000000000000001</v>
      </c>
      <c r="DF29" s="11">
        <v>1770</v>
      </c>
      <c r="DG29" s="11" t="s">
        <v>38</v>
      </c>
      <c r="DH29" s="11">
        <v>3.93</v>
      </c>
      <c r="DI29" s="11">
        <v>0</v>
      </c>
      <c r="DJ29" s="7"/>
      <c r="DK29" s="542">
        <v>5</v>
      </c>
      <c r="DL29" s="1169">
        <v>2</v>
      </c>
      <c r="DM29" s="1169">
        <v>10</v>
      </c>
      <c r="DN29" s="541">
        <v>40</v>
      </c>
      <c r="DO29" s="212">
        <v>3</v>
      </c>
      <c r="DP29" s="541">
        <v>1</v>
      </c>
      <c r="DQ29" s="541">
        <v>188</v>
      </c>
      <c r="DR29" s="541">
        <v>104</v>
      </c>
      <c r="DS29" s="84">
        <v>29.425079221367131</v>
      </c>
      <c r="DT29" s="541">
        <v>1</v>
      </c>
      <c r="DU29" s="706" t="s">
        <v>38</v>
      </c>
      <c r="DV29" s="541">
        <v>3</v>
      </c>
      <c r="DW29" s="541">
        <v>1</v>
      </c>
      <c r="DX29" s="544">
        <v>4</v>
      </c>
      <c r="DY29" s="706">
        <v>42997</v>
      </c>
      <c r="DZ29" s="1206">
        <v>7380</v>
      </c>
      <c r="EA29" s="920"/>
      <c r="EB29" s="921"/>
      <c r="EC29" s="921"/>
      <c r="ED29" s="921"/>
      <c r="EE29" s="921"/>
      <c r="EF29" s="960"/>
      <c r="EG29" s="960"/>
      <c r="EH29" s="7">
        <v>38.1</v>
      </c>
      <c r="EI29" s="216"/>
      <c r="EJ29" s="114"/>
      <c r="EK29" s="157">
        <v>38.1</v>
      </c>
      <c r="EL29" s="145">
        <v>3.14969652</v>
      </c>
      <c r="EM29" s="114"/>
      <c r="EN29" s="114"/>
      <c r="EO29" s="114"/>
      <c r="EP29" s="114"/>
      <c r="EQ29" s="114"/>
      <c r="ER29" s="114"/>
      <c r="ES29" s="55"/>
      <c r="ET29" s="152"/>
      <c r="EU29" s="213"/>
      <c r="EV29" s="218">
        <v>1.1000000000000001</v>
      </c>
      <c r="EW29" s="215"/>
      <c r="EX29" s="156"/>
      <c r="EY29" s="156"/>
      <c r="EZ29" s="156"/>
      <c r="FA29" s="156"/>
      <c r="FB29" s="156"/>
      <c r="FC29" s="156"/>
      <c r="FD29" s="156"/>
      <c r="FE29" s="156"/>
      <c r="FF29" s="156"/>
      <c r="FG29" s="156"/>
      <c r="FH29" s="156"/>
      <c r="FI29" s="156"/>
      <c r="FJ29" s="156"/>
      <c r="FK29" s="156"/>
      <c r="FL29" s="156"/>
      <c r="FM29" s="156"/>
      <c r="FN29" s="156"/>
      <c r="FO29" s="156"/>
      <c r="FP29" s="156"/>
      <c r="FQ29" s="156"/>
      <c r="FR29" s="156"/>
      <c r="FS29" s="156"/>
      <c r="FT29" s="156"/>
      <c r="FU29" s="156"/>
      <c r="FV29" s="156"/>
      <c r="FW29" s="156"/>
      <c r="FX29" s="156"/>
      <c r="FY29" s="156"/>
      <c r="FZ29" s="156"/>
      <c r="GA29" s="156"/>
      <c r="GB29" s="156"/>
      <c r="GC29" s="156"/>
      <c r="GD29" s="156"/>
      <c r="GE29" s="156"/>
      <c r="GF29" s="156"/>
      <c r="GG29" s="156"/>
      <c r="GH29" s="156"/>
      <c r="GI29" s="156"/>
      <c r="GJ29" s="156"/>
      <c r="GK29" s="156"/>
      <c r="GL29" s="156"/>
      <c r="GM29" s="156"/>
      <c r="GN29" s="156"/>
      <c r="GO29" s="156"/>
      <c r="GP29" s="156"/>
      <c r="GQ29" s="156"/>
      <c r="GR29" s="156"/>
    </row>
    <row r="30" spans="1:200" x14ac:dyDescent="0.3">
      <c r="A30" s="7">
        <v>283</v>
      </c>
      <c r="B30" s="7">
        <v>1</v>
      </c>
      <c r="C30" s="14">
        <v>7406</v>
      </c>
      <c r="D30" s="328" t="s">
        <v>1733</v>
      </c>
      <c r="E30" s="16" t="s">
        <v>516</v>
      </c>
      <c r="F30" s="17">
        <v>5805161725</v>
      </c>
      <c r="G30" s="11">
        <v>59</v>
      </c>
      <c r="H30" s="17" t="s">
        <v>904</v>
      </c>
      <c r="I30" s="265" t="s">
        <v>511</v>
      </c>
      <c r="J30" s="19" t="s">
        <v>35</v>
      </c>
      <c r="K30" s="55" t="s">
        <v>36</v>
      </c>
      <c r="L30" s="20">
        <v>7</v>
      </c>
      <c r="M30" s="16">
        <v>8</v>
      </c>
      <c r="N30" s="16"/>
      <c r="O30" s="16"/>
      <c r="P30" s="169" t="s">
        <v>823</v>
      </c>
      <c r="Q30" s="169"/>
      <c r="R30" s="50" t="s">
        <v>522</v>
      </c>
      <c r="S30" s="266" t="s">
        <v>523</v>
      </c>
      <c r="T30" s="267" t="s">
        <v>124</v>
      </c>
      <c r="U30" s="51" t="s">
        <v>524</v>
      </c>
      <c r="V30" s="268" t="s">
        <v>126</v>
      </c>
      <c r="W30" s="51" t="s">
        <v>124</v>
      </c>
      <c r="X30" s="51" t="s">
        <v>124</v>
      </c>
      <c r="Y30" s="269"/>
      <c r="Z30" s="270"/>
      <c r="AA30" s="275">
        <v>24551</v>
      </c>
      <c r="AB30" s="276"/>
      <c r="AC30" s="276"/>
      <c r="AD30" s="276"/>
      <c r="AE30" s="276"/>
      <c r="AF30" s="341" t="s">
        <v>444</v>
      </c>
      <c r="AG30" s="220"/>
      <c r="AH30" s="7">
        <v>89.6</v>
      </c>
      <c r="AI30" s="7">
        <v>97.6</v>
      </c>
      <c r="AJ30" s="189">
        <v>87.44959999999999</v>
      </c>
      <c r="AK30" s="7">
        <v>808000</v>
      </c>
      <c r="AL30" s="185">
        <v>461.71428571428572</v>
      </c>
      <c r="AM30" s="7">
        <v>4</v>
      </c>
      <c r="AN30" s="38">
        <v>0.55000000000000004</v>
      </c>
      <c r="AO30" s="39">
        <v>7.47</v>
      </c>
      <c r="AP30" s="40">
        <v>90.6</v>
      </c>
      <c r="AQ30" s="41">
        <v>98.61999999999999</v>
      </c>
      <c r="AR30" s="42">
        <v>7.3627844712182075E-2</v>
      </c>
      <c r="AS30" s="43">
        <v>6.670682730923696</v>
      </c>
      <c r="AT30" s="44">
        <v>5.6082390129499346E-3</v>
      </c>
      <c r="AU30" s="46">
        <v>0.46750000000000008</v>
      </c>
      <c r="AV30" s="45">
        <v>85</v>
      </c>
      <c r="AW30" s="46">
        <v>5.5E-2</v>
      </c>
      <c r="AX30" s="84">
        <v>10</v>
      </c>
      <c r="AY30" s="9" t="s">
        <v>121</v>
      </c>
      <c r="AZ30" s="235">
        <v>1.2</v>
      </c>
      <c r="BA30" s="192">
        <v>3.5100217725409842E-3</v>
      </c>
      <c r="BB30" s="193">
        <v>5.3839651639344253E-2</v>
      </c>
      <c r="BC30" s="48"/>
      <c r="BD30" s="9">
        <v>77.3</v>
      </c>
      <c r="BE30" s="9">
        <v>22.5</v>
      </c>
      <c r="BF30" s="78">
        <v>3.4355555555555553</v>
      </c>
      <c r="BG30" s="79">
        <v>0.02</v>
      </c>
      <c r="BH30" s="80">
        <v>3.6363636363636362</v>
      </c>
      <c r="BI30" s="9" t="s">
        <v>121</v>
      </c>
      <c r="BJ30" s="9">
        <v>5.59</v>
      </c>
      <c r="BK30" s="187">
        <v>12.6</v>
      </c>
      <c r="BL30" s="197">
        <v>2.2540250447227193</v>
      </c>
      <c r="BM30" s="80">
        <v>95.69</v>
      </c>
      <c r="BN30" s="279">
        <v>99.9</v>
      </c>
      <c r="BO30" s="342">
        <v>58953</v>
      </c>
      <c r="BP30" s="279">
        <v>9.9999999999994316E-2</v>
      </c>
      <c r="BQ30" s="80">
        <v>7.2712979999999998</v>
      </c>
      <c r="BR30" s="279">
        <v>3.89</v>
      </c>
      <c r="BS30" s="84">
        <v>0.29058299999999998</v>
      </c>
      <c r="BT30" s="279">
        <v>91.8</v>
      </c>
      <c r="BU30" s="84">
        <v>6.8574599999999997</v>
      </c>
      <c r="BV30" s="279">
        <v>1.65</v>
      </c>
      <c r="BW30" s="84">
        <v>0.12325499999999998</v>
      </c>
      <c r="BX30" s="281"/>
      <c r="BY30" s="7"/>
      <c r="BZ30" s="7"/>
      <c r="CA30" s="7"/>
      <c r="CB30" s="7"/>
      <c r="CC30" s="7"/>
      <c r="CD30" s="7"/>
      <c r="CE30" s="7"/>
      <c r="CF30" s="45">
        <v>4.237472766884532E-2</v>
      </c>
      <c r="CG30" s="121" t="s">
        <v>510</v>
      </c>
      <c r="CH30" s="121">
        <v>3</v>
      </c>
      <c r="CI30" s="49" t="s">
        <v>1991</v>
      </c>
      <c r="CJ30" s="49" t="s">
        <v>1991</v>
      </c>
      <c r="CK30" s="35"/>
      <c r="CL30" s="35"/>
      <c r="CM30" s="945"/>
      <c r="CN30" s="945"/>
      <c r="CO30" s="945"/>
      <c r="CP30" s="945"/>
      <c r="CQ30" s="947" t="s">
        <v>297</v>
      </c>
      <c r="CR30" s="287" t="s">
        <v>444</v>
      </c>
      <c r="CS30" s="245">
        <v>2</v>
      </c>
      <c r="CT30" s="7"/>
      <c r="CU30" s="7"/>
      <c r="CV30" s="7"/>
      <c r="CW30" s="7"/>
      <c r="CX30" s="7"/>
      <c r="CY30" s="7"/>
      <c r="CZ30" s="11" t="s">
        <v>38</v>
      </c>
      <c r="DA30" s="11" t="s">
        <v>38</v>
      </c>
      <c r="DB30" s="11">
        <v>24551</v>
      </c>
      <c r="DC30" s="11">
        <v>89.2</v>
      </c>
      <c r="DD30" s="11">
        <v>10.8</v>
      </c>
      <c r="DE30" s="11" t="s">
        <v>38</v>
      </c>
      <c r="DF30" s="11" t="s">
        <v>38</v>
      </c>
      <c r="DG30" s="11" t="s">
        <v>38</v>
      </c>
      <c r="DH30" s="11" t="s">
        <v>38</v>
      </c>
      <c r="DI30" s="11" t="s">
        <v>810</v>
      </c>
      <c r="DJ30" s="7"/>
      <c r="DK30" s="7"/>
      <c r="DL30" s="125">
        <v>8</v>
      </c>
      <c r="DM30" s="125">
        <v>7</v>
      </c>
      <c r="DN30" s="7"/>
      <c r="DO30" s="9">
        <v>2</v>
      </c>
      <c r="DP30" s="9">
        <v>1</v>
      </c>
      <c r="DQ30" s="9">
        <v>182</v>
      </c>
      <c r="DR30" s="9">
        <v>106</v>
      </c>
      <c r="DS30" s="84">
        <v>32.000966066900133</v>
      </c>
      <c r="DT30" s="9">
        <v>0</v>
      </c>
      <c r="DU30" s="9" t="s">
        <v>38</v>
      </c>
      <c r="DV30" s="9">
        <v>4</v>
      </c>
      <c r="DW30" s="9">
        <v>2</v>
      </c>
      <c r="DX30" s="187" t="s">
        <v>38</v>
      </c>
      <c r="DY30" s="9"/>
      <c r="DZ30" s="592">
        <v>7406</v>
      </c>
      <c r="EA30" s="921">
        <v>75</v>
      </c>
      <c r="EB30" s="921">
        <v>156418</v>
      </c>
      <c r="EC30" s="921">
        <v>2</v>
      </c>
      <c r="ED30" s="956">
        <v>4171.1466666666665</v>
      </c>
      <c r="EE30" s="956"/>
      <c r="EF30" s="961">
        <v>3737.347413333333</v>
      </c>
      <c r="EG30" s="961"/>
      <c r="EH30" s="7">
        <v>89.6</v>
      </c>
      <c r="EI30" s="216"/>
      <c r="EJ30" s="114"/>
      <c r="EK30" s="157">
        <v>89.6</v>
      </c>
      <c r="EL30" s="145">
        <v>1.1032137386666665</v>
      </c>
      <c r="EM30" s="114"/>
      <c r="EN30" s="114"/>
      <c r="EO30" s="114"/>
      <c r="EP30" s="114"/>
      <c r="EQ30" s="114"/>
      <c r="ER30" s="114"/>
      <c r="ES30" s="55"/>
      <c r="ET30" s="152"/>
      <c r="EU30" s="213"/>
      <c r="EV30" s="11"/>
      <c r="EW30" s="215"/>
      <c r="EX30" s="156"/>
      <c r="EY30" s="156"/>
      <c r="EZ30" s="156"/>
      <c r="FA30" s="156"/>
      <c r="FB30" s="156"/>
      <c r="FC30" s="156"/>
      <c r="FD30" s="156"/>
      <c r="FE30" s="156"/>
      <c r="FF30" s="156"/>
      <c r="FG30" s="156"/>
      <c r="FH30" s="156"/>
      <c r="FI30" s="156"/>
      <c r="FJ30" s="156"/>
      <c r="FK30" s="156"/>
      <c r="FL30" s="156"/>
      <c r="FM30" s="156"/>
      <c r="FN30" s="156"/>
      <c r="FO30" s="156"/>
      <c r="FP30" s="156"/>
      <c r="FQ30" s="156"/>
      <c r="FR30" s="156"/>
      <c r="FS30" s="156"/>
      <c r="FT30" s="156"/>
      <c r="FU30" s="156"/>
      <c r="FV30" s="156"/>
      <c r="FW30" s="156"/>
      <c r="FX30" s="156"/>
      <c r="FY30" s="156"/>
      <c r="FZ30" s="156"/>
      <c r="GA30" s="156"/>
      <c r="GB30" s="156"/>
      <c r="GC30" s="156"/>
      <c r="GD30" s="156"/>
      <c r="GE30" s="156"/>
      <c r="GF30" s="156"/>
      <c r="GG30" s="156"/>
      <c r="GH30" s="156"/>
      <c r="GI30" s="156"/>
      <c r="GJ30" s="156"/>
      <c r="GK30" s="156"/>
      <c r="GL30" s="156"/>
      <c r="GM30" s="156"/>
      <c r="GN30" s="156"/>
      <c r="GO30" s="156"/>
      <c r="GP30" s="156"/>
      <c r="GQ30" s="156"/>
      <c r="GR30" s="156"/>
    </row>
    <row r="31" spans="1:200" x14ac:dyDescent="0.3">
      <c r="A31" s="7">
        <v>287</v>
      </c>
      <c r="B31" s="7">
        <v>2</v>
      </c>
      <c r="C31" s="14">
        <v>7426</v>
      </c>
      <c r="D31" s="328" t="s">
        <v>1416</v>
      </c>
      <c r="E31" s="16" t="s">
        <v>853</v>
      </c>
      <c r="F31" s="17">
        <v>455408485</v>
      </c>
      <c r="G31" s="11">
        <v>72</v>
      </c>
      <c r="H31" s="17" t="s">
        <v>1921</v>
      </c>
      <c r="I31" s="265" t="s">
        <v>1418</v>
      </c>
      <c r="J31" s="19" t="s">
        <v>35</v>
      </c>
      <c r="K31" s="55" t="s">
        <v>36</v>
      </c>
      <c r="L31" s="20">
        <v>10</v>
      </c>
      <c r="M31" s="16">
        <v>8</v>
      </c>
      <c r="N31" s="16" t="s">
        <v>38</v>
      </c>
      <c r="O31" s="16" t="s">
        <v>447</v>
      </c>
      <c r="P31" s="169" t="s">
        <v>519</v>
      </c>
      <c r="Q31" s="169"/>
      <c r="R31" s="50" t="s">
        <v>522</v>
      </c>
      <c r="S31" s="266" t="s">
        <v>523</v>
      </c>
      <c r="T31" s="267" t="s">
        <v>124</v>
      </c>
      <c r="U31" s="51" t="s">
        <v>524</v>
      </c>
      <c r="V31" s="268" t="s">
        <v>126</v>
      </c>
      <c r="W31" s="51" t="s">
        <v>124</v>
      </c>
      <c r="X31" s="51" t="s">
        <v>124</v>
      </c>
      <c r="Y31" s="269"/>
      <c r="Z31" s="270"/>
      <c r="AA31" s="275"/>
      <c r="AB31" s="276"/>
      <c r="AC31" s="276"/>
      <c r="AD31" s="276"/>
      <c r="AE31" s="276"/>
      <c r="AF31" s="341" t="s">
        <v>128</v>
      </c>
      <c r="AG31" s="220"/>
      <c r="AH31" s="7">
        <v>54.4</v>
      </c>
      <c r="AI31" s="7">
        <v>90.2</v>
      </c>
      <c r="AJ31" s="189">
        <v>49.068800000000003</v>
      </c>
      <c r="AK31" s="7">
        <v>319299</v>
      </c>
      <c r="AL31" s="185">
        <v>127.7196</v>
      </c>
      <c r="AM31" s="7">
        <v>4</v>
      </c>
      <c r="AN31" s="38">
        <v>12.3</v>
      </c>
      <c r="AO31" s="39">
        <v>12.2</v>
      </c>
      <c r="AP31" s="40">
        <v>74.5</v>
      </c>
      <c r="AQ31" s="41">
        <v>99</v>
      </c>
      <c r="AR31" s="42">
        <v>1.0081967213114755</v>
      </c>
      <c r="AS31" s="43">
        <v>75.110655737704931</v>
      </c>
      <c r="AT31" s="44">
        <v>0.14186851211072665</v>
      </c>
      <c r="AU31" s="45">
        <v>11.0823</v>
      </c>
      <c r="AV31" s="45">
        <v>90.1</v>
      </c>
      <c r="AW31" s="46">
        <v>0.60270000000000012</v>
      </c>
      <c r="AX31" s="84">
        <v>4.9000000000000004</v>
      </c>
      <c r="AY31" s="9" t="s">
        <v>121</v>
      </c>
      <c r="AZ31" s="235">
        <v>4.34</v>
      </c>
      <c r="BA31" s="192">
        <v>1.5949034824572841E-2</v>
      </c>
      <c r="BB31" s="193">
        <v>0.24431100821703425</v>
      </c>
      <c r="BC31" s="48"/>
      <c r="BD31" s="9">
        <v>66.400000000000006</v>
      </c>
      <c r="BE31" s="9">
        <v>33.299999999999997</v>
      </c>
      <c r="BF31" s="195">
        <v>1.9939939939939944</v>
      </c>
      <c r="BG31" s="79">
        <v>0.3</v>
      </c>
      <c r="BH31" s="80">
        <v>2.4390243902439024</v>
      </c>
      <c r="BI31" s="9" t="s">
        <v>121</v>
      </c>
      <c r="BJ31" s="9">
        <v>2.1</v>
      </c>
      <c r="BK31" s="187">
        <v>4.74</v>
      </c>
      <c r="BL31" s="197">
        <v>2.2571428571428571</v>
      </c>
      <c r="BM31" s="80">
        <v>54.9</v>
      </c>
      <c r="BN31" s="279">
        <v>91.8</v>
      </c>
      <c r="BO31" s="342">
        <v>26633</v>
      </c>
      <c r="BP31" s="279">
        <v>8.2000000000000028</v>
      </c>
      <c r="BQ31" s="80">
        <v>10.784799999999999</v>
      </c>
      <c r="BR31" s="279">
        <v>13.9</v>
      </c>
      <c r="BS31" s="84">
        <v>1.6957999999999998</v>
      </c>
      <c r="BT31" s="279">
        <v>41</v>
      </c>
      <c r="BU31" s="84">
        <v>5.0019999999999998</v>
      </c>
      <c r="BV31" s="279">
        <v>33.5</v>
      </c>
      <c r="BW31" s="84">
        <v>4.0869999999999997</v>
      </c>
      <c r="BX31" s="281"/>
      <c r="BY31" s="7"/>
      <c r="BZ31" s="7"/>
      <c r="CA31" s="7"/>
      <c r="CB31" s="7"/>
      <c r="CC31" s="7"/>
      <c r="CD31" s="7"/>
      <c r="CE31" s="7"/>
      <c r="CF31" s="45">
        <v>0.33902439024390246</v>
      </c>
      <c r="CG31" s="49" t="s">
        <v>1419</v>
      </c>
      <c r="CH31" s="121" t="s">
        <v>525</v>
      </c>
      <c r="CI31" s="49" t="s">
        <v>1993</v>
      </c>
      <c r="CJ31" s="9" t="s">
        <v>1539</v>
      </c>
      <c r="CK31" s="35"/>
      <c r="CL31" s="35"/>
      <c r="CM31" s="945"/>
      <c r="CN31" s="945"/>
      <c r="CO31" s="945"/>
      <c r="CP31" s="945"/>
      <c r="CQ31" s="202" t="s">
        <v>294</v>
      </c>
      <c r="CR31" s="1155" t="s">
        <v>2063</v>
      </c>
      <c r="CS31" s="540">
        <v>2</v>
      </c>
      <c r="CT31" s="704" t="s">
        <v>511</v>
      </c>
      <c r="CU31" s="541" t="s">
        <v>576</v>
      </c>
      <c r="CV31" s="541"/>
      <c r="CW31" s="541">
        <v>1</v>
      </c>
      <c r="CX31" s="706">
        <v>35796</v>
      </c>
      <c r="CY31" s="541">
        <v>1</v>
      </c>
      <c r="CZ31" s="11">
        <v>16.899999999999999</v>
      </c>
      <c r="DA31" s="11">
        <v>32.9</v>
      </c>
      <c r="DB31" s="11">
        <v>1669</v>
      </c>
      <c r="DC31" s="11">
        <v>25.7</v>
      </c>
      <c r="DD31" s="11">
        <v>74.3</v>
      </c>
      <c r="DE31" s="11">
        <v>6</v>
      </c>
      <c r="DF31" s="11">
        <v>4893</v>
      </c>
      <c r="DG31" s="11" t="s">
        <v>38</v>
      </c>
      <c r="DH31" s="11">
        <v>7.19</v>
      </c>
      <c r="DI31" s="11">
        <v>0</v>
      </c>
      <c r="DJ31" s="7"/>
      <c r="DK31" s="542">
        <v>4</v>
      </c>
      <c r="DL31" s="125">
        <v>8</v>
      </c>
      <c r="DM31" s="125">
        <v>10</v>
      </c>
      <c r="DN31" s="7"/>
      <c r="DO31" s="9">
        <v>2</v>
      </c>
      <c r="DP31" s="9">
        <v>1</v>
      </c>
      <c r="DQ31" s="9">
        <v>160</v>
      </c>
      <c r="DR31" s="9">
        <v>85</v>
      </c>
      <c r="DS31" s="84">
        <v>33.203125</v>
      </c>
      <c r="DT31" s="9">
        <v>2</v>
      </c>
      <c r="DU31" s="288">
        <v>43062</v>
      </c>
      <c r="DV31" s="9" t="s">
        <v>121</v>
      </c>
      <c r="DW31" s="9" t="s">
        <v>121</v>
      </c>
      <c r="DX31" s="187" t="s">
        <v>38</v>
      </c>
      <c r="DY31" s="9"/>
      <c r="DZ31" s="586">
        <v>7426</v>
      </c>
      <c r="EA31" s="921"/>
      <c r="EB31" s="921"/>
      <c r="EC31" s="921"/>
      <c r="ED31" s="921"/>
      <c r="EE31" s="921"/>
      <c r="EF31" s="1183"/>
      <c r="EG31" s="1183"/>
      <c r="EH31" s="7">
        <v>54.4</v>
      </c>
      <c r="EI31" s="216"/>
      <c r="EJ31" s="114"/>
      <c r="EK31" s="157">
        <v>54.4</v>
      </c>
      <c r="EL31" s="145">
        <v>0.47152396799999996</v>
      </c>
      <c r="EM31" s="114"/>
      <c r="EN31" s="114"/>
      <c r="EO31" s="114"/>
      <c r="EP31" s="114"/>
      <c r="EQ31" s="114"/>
      <c r="ER31" s="114"/>
      <c r="ES31" s="55"/>
      <c r="ET31" s="152"/>
      <c r="EU31" s="213"/>
      <c r="EV31" s="218">
        <v>6</v>
      </c>
      <c r="EW31" s="215"/>
      <c r="EX31" s="156"/>
      <c r="EY31" s="156"/>
      <c r="EZ31" s="156"/>
      <c r="FA31" s="156"/>
      <c r="FB31" s="156"/>
      <c r="FC31" s="156"/>
      <c r="FD31" s="156"/>
      <c r="FE31" s="156"/>
      <c r="FF31" s="156"/>
      <c r="FG31" s="156"/>
      <c r="FH31" s="156"/>
      <c r="FI31" s="156"/>
      <c r="FJ31" s="156"/>
      <c r="FK31" s="156"/>
      <c r="FL31" s="156"/>
      <c r="FM31" s="156"/>
      <c r="FN31" s="156"/>
      <c r="FO31" s="156"/>
      <c r="FP31" s="156"/>
      <c r="FQ31" s="156"/>
      <c r="FR31" s="156"/>
      <c r="FS31" s="156"/>
      <c r="FT31" s="156"/>
      <c r="FU31" s="156"/>
      <c r="FV31" s="156"/>
      <c r="FW31" s="156"/>
      <c r="FX31" s="156"/>
      <c r="FY31" s="156"/>
      <c r="FZ31" s="156"/>
      <c r="GA31" s="156"/>
      <c r="GB31" s="156"/>
      <c r="GC31" s="156"/>
      <c r="GD31" s="156"/>
      <c r="GE31" s="156"/>
      <c r="GF31" s="156"/>
      <c r="GG31" s="156"/>
      <c r="GH31" s="156"/>
      <c r="GI31" s="156"/>
      <c r="GJ31" s="156"/>
      <c r="GK31" s="156"/>
      <c r="GL31" s="156"/>
      <c r="GM31" s="156"/>
      <c r="GN31" s="156"/>
      <c r="GO31" s="156"/>
      <c r="GP31" s="156"/>
      <c r="GQ31" s="156"/>
      <c r="GR31" s="156"/>
    </row>
    <row r="32" spans="1:200" x14ac:dyDescent="0.3">
      <c r="A32" s="7">
        <v>289</v>
      </c>
      <c r="B32" s="7">
        <v>1</v>
      </c>
      <c r="C32" s="14">
        <v>7449</v>
      </c>
      <c r="D32" s="328" t="s">
        <v>1591</v>
      </c>
      <c r="E32" s="16" t="s">
        <v>548</v>
      </c>
      <c r="F32" s="17">
        <v>9502193580</v>
      </c>
      <c r="G32" s="11">
        <v>22</v>
      </c>
      <c r="H32" s="17" t="s">
        <v>1518</v>
      </c>
      <c r="I32" s="265" t="s">
        <v>1592</v>
      </c>
      <c r="J32" s="19" t="s">
        <v>35</v>
      </c>
      <c r="K32" s="55" t="s">
        <v>36</v>
      </c>
      <c r="L32" s="20">
        <v>7</v>
      </c>
      <c r="M32" s="16">
        <v>9</v>
      </c>
      <c r="N32" s="16" t="s">
        <v>38</v>
      </c>
      <c r="O32" s="16" t="s">
        <v>447</v>
      </c>
      <c r="P32" s="169" t="s">
        <v>519</v>
      </c>
      <c r="Q32" s="169"/>
      <c r="R32" s="50" t="s">
        <v>522</v>
      </c>
      <c r="S32" s="266" t="s">
        <v>523</v>
      </c>
      <c r="T32" s="267" t="s">
        <v>124</v>
      </c>
      <c r="U32" s="51" t="s">
        <v>524</v>
      </c>
      <c r="V32" s="268" t="s">
        <v>126</v>
      </c>
      <c r="W32" s="51" t="s">
        <v>124</v>
      </c>
      <c r="X32" s="51" t="s">
        <v>124</v>
      </c>
      <c r="Y32" s="269"/>
      <c r="Z32" s="270"/>
      <c r="AA32" s="275"/>
      <c r="AB32" s="276"/>
      <c r="AC32" s="276"/>
      <c r="AD32" s="276"/>
      <c r="AE32" s="276"/>
      <c r="AF32" s="341" t="s">
        <v>444</v>
      </c>
      <c r="AG32" s="557"/>
      <c r="AH32" s="7">
        <v>87.2</v>
      </c>
      <c r="AI32" s="7">
        <v>91.4</v>
      </c>
      <c r="AJ32" s="189">
        <v>79.700800000000015</v>
      </c>
      <c r="AK32" s="7">
        <v>789000</v>
      </c>
      <c r="AL32" s="185">
        <v>450.85714285714283</v>
      </c>
      <c r="AM32" s="7">
        <v>4</v>
      </c>
      <c r="AN32" s="38">
        <v>0.73</v>
      </c>
      <c r="AO32" s="39">
        <v>2.87</v>
      </c>
      <c r="AP32" s="40">
        <v>96</v>
      </c>
      <c r="AQ32" s="41">
        <v>99.6</v>
      </c>
      <c r="AR32" s="42">
        <v>0.25435540069686408</v>
      </c>
      <c r="AS32" s="43">
        <v>24.418118466898953</v>
      </c>
      <c r="AT32" s="44">
        <v>7.3834327905330224E-3</v>
      </c>
      <c r="AU32" s="46">
        <v>0.64889700000000006</v>
      </c>
      <c r="AV32" s="45">
        <v>88.89</v>
      </c>
      <c r="AW32" s="46">
        <v>4.4603000000000004E-2</v>
      </c>
      <c r="AX32" s="84">
        <v>6.11</v>
      </c>
      <c r="AY32" s="9" t="s">
        <v>121</v>
      </c>
      <c r="AZ32" s="235" t="s">
        <v>121</v>
      </c>
      <c r="BA32" s="192">
        <v>1.3260845562403386E-2</v>
      </c>
      <c r="BB32" s="193">
        <v>4.3993495673820118E-2</v>
      </c>
      <c r="BC32" s="48"/>
      <c r="BD32" s="9">
        <v>64.5</v>
      </c>
      <c r="BE32" s="9">
        <v>35.200000000000003</v>
      </c>
      <c r="BF32" s="195">
        <v>1.8323863636363635</v>
      </c>
      <c r="BG32" s="79">
        <v>0.02</v>
      </c>
      <c r="BH32" s="80">
        <v>2.7397260273972601</v>
      </c>
      <c r="BI32" s="9" t="s">
        <v>121</v>
      </c>
      <c r="BJ32" s="9">
        <v>3.93</v>
      </c>
      <c r="BK32" s="187">
        <v>5.89</v>
      </c>
      <c r="BL32" s="197">
        <v>1.4987277353689565</v>
      </c>
      <c r="BM32" s="80">
        <v>81.790000000000006</v>
      </c>
      <c r="BN32" s="279">
        <v>99.9</v>
      </c>
      <c r="BO32" s="342">
        <v>33583</v>
      </c>
      <c r="BP32" s="279">
        <v>9.9999999999994316E-2</v>
      </c>
      <c r="BQ32" s="561">
        <v>2.8209230000000001</v>
      </c>
      <c r="BR32" s="279">
        <v>1.29</v>
      </c>
      <c r="BS32" s="84">
        <v>3.7023E-2</v>
      </c>
      <c r="BT32" s="279">
        <v>80.5</v>
      </c>
      <c r="BU32" s="84">
        <v>2.3103500000000001</v>
      </c>
      <c r="BV32" s="279">
        <v>16.5</v>
      </c>
      <c r="BW32" s="84">
        <v>0.47355000000000003</v>
      </c>
      <c r="BX32" s="281"/>
      <c r="BY32" s="7"/>
      <c r="BZ32" s="7"/>
      <c r="CA32" s="7"/>
      <c r="CB32" s="7"/>
      <c r="CC32" s="7"/>
      <c r="CD32" s="7"/>
      <c r="CE32" s="7"/>
      <c r="CF32" s="45">
        <v>1.6024844720496895E-2</v>
      </c>
      <c r="CG32" s="121" t="s">
        <v>506</v>
      </c>
      <c r="CH32" s="121">
        <v>5</v>
      </c>
      <c r="CI32" s="363" t="s">
        <v>1991</v>
      </c>
      <c r="CJ32" s="9" t="s">
        <v>1991</v>
      </c>
      <c r="CK32" s="35"/>
      <c r="CL32" s="35"/>
      <c r="CM32" s="945"/>
      <c r="CN32" s="945"/>
      <c r="CO32" s="945"/>
      <c r="CP32" s="945"/>
      <c r="CQ32" s="947" t="s">
        <v>297</v>
      </c>
      <c r="CR32" s="287" t="s">
        <v>444</v>
      </c>
      <c r="CS32" s="245">
        <v>2</v>
      </c>
      <c r="CT32" s="7"/>
      <c r="CU32" s="7"/>
      <c r="CV32" s="7"/>
      <c r="CW32" s="7"/>
      <c r="CX32" s="7"/>
      <c r="CY32" s="7"/>
      <c r="CZ32" s="11">
        <v>305</v>
      </c>
      <c r="DA32" s="11" t="s">
        <v>38</v>
      </c>
      <c r="DB32" s="11">
        <v>41338</v>
      </c>
      <c r="DC32" s="11">
        <v>94.7</v>
      </c>
      <c r="DD32" s="11">
        <v>5.3</v>
      </c>
      <c r="DE32" s="11" t="s">
        <v>38</v>
      </c>
      <c r="DF32" s="11" t="s">
        <v>38</v>
      </c>
      <c r="DG32" s="11" t="s">
        <v>38</v>
      </c>
      <c r="DH32" s="11" t="s">
        <v>38</v>
      </c>
      <c r="DI32" s="11">
        <v>0</v>
      </c>
      <c r="DJ32" s="7"/>
      <c r="DK32" s="7"/>
      <c r="DL32" s="125">
        <v>9</v>
      </c>
      <c r="DM32" s="125">
        <v>7</v>
      </c>
      <c r="DN32" s="7"/>
      <c r="DO32" s="9">
        <v>2</v>
      </c>
      <c r="DP32" s="9">
        <v>1</v>
      </c>
      <c r="DQ32" s="9">
        <v>187</v>
      </c>
      <c r="DR32" s="9">
        <v>71</v>
      </c>
      <c r="DS32" s="84">
        <v>20.303697560696616</v>
      </c>
      <c r="DT32" s="9">
        <v>2</v>
      </c>
      <c r="DU32" s="288">
        <v>43067</v>
      </c>
      <c r="DV32" s="9">
        <v>0</v>
      </c>
      <c r="DW32" s="9">
        <v>0</v>
      </c>
      <c r="DX32" s="187">
        <v>3</v>
      </c>
      <c r="DY32" s="288">
        <v>43414</v>
      </c>
      <c r="DZ32" s="586">
        <v>7449</v>
      </c>
      <c r="EA32" s="921"/>
      <c r="EB32" s="921"/>
      <c r="EC32" s="921"/>
      <c r="ED32" s="921"/>
      <c r="EE32" s="921"/>
      <c r="EF32" s="958"/>
      <c r="EG32" s="958"/>
      <c r="EH32" s="7">
        <v>87.2</v>
      </c>
      <c r="EI32" s="216"/>
      <c r="EJ32" s="114"/>
      <c r="EK32" s="157">
        <v>87.2</v>
      </c>
      <c r="EL32" s="145">
        <v>19.168594666666671</v>
      </c>
      <c r="EM32" s="114"/>
      <c r="EN32" s="114"/>
      <c r="EO32" s="114"/>
      <c r="EP32" s="114"/>
      <c r="EQ32" s="114"/>
      <c r="ER32" s="114"/>
      <c r="ES32" s="55"/>
      <c r="ET32" s="152"/>
      <c r="EU32" s="213"/>
      <c r="EV32" s="11"/>
      <c r="EW32" s="215"/>
      <c r="EX32" s="156"/>
      <c r="EY32" s="156"/>
      <c r="EZ32" s="156"/>
      <c r="FA32" s="156"/>
      <c r="FB32" s="156"/>
      <c r="FC32" s="156"/>
      <c r="FD32" s="156"/>
      <c r="FE32" s="156"/>
      <c r="FF32" s="156"/>
      <c r="FG32" s="156"/>
      <c r="FH32" s="156"/>
      <c r="FI32" s="156"/>
      <c r="FJ32" s="156"/>
      <c r="FK32" s="156"/>
      <c r="FL32" s="156"/>
      <c r="FM32" s="156"/>
      <c r="FN32" s="156"/>
      <c r="FO32" s="156"/>
      <c r="FP32" s="156"/>
      <c r="FQ32" s="156"/>
      <c r="FR32" s="156"/>
      <c r="FS32" s="156"/>
      <c r="FT32" s="156"/>
      <c r="FU32" s="156"/>
      <c r="FV32" s="156"/>
      <c r="FW32" s="156"/>
      <c r="FX32" s="156"/>
      <c r="FY32" s="156"/>
      <c r="FZ32" s="156"/>
      <c r="GA32" s="156"/>
      <c r="GB32" s="156"/>
      <c r="GC32" s="156"/>
      <c r="GD32" s="156"/>
      <c r="GE32" s="156"/>
      <c r="GF32" s="156"/>
      <c r="GG32" s="156"/>
      <c r="GH32" s="156"/>
      <c r="GI32" s="156"/>
      <c r="GJ32" s="156"/>
      <c r="GK32" s="156"/>
      <c r="GL32" s="156"/>
      <c r="GM32" s="156"/>
      <c r="GN32" s="156"/>
      <c r="GO32" s="156"/>
      <c r="GP32" s="156"/>
      <c r="GQ32" s="156"/>
      <c r="GR32" s="156"/>
    </row>
    <row r="33" spans="1:200" ht="15" thickBot="1" x14ac:dyDescent="0.35">
      <c r="A33" s="364">
        <v>291</v>
      </c>
      <c r="B33" s="7">
        <v>1</v>
      </c>
      <c r="C33" s="570">
        <v>7451</v>
      </c>
      <c r="D33" s="366" t="s">
        <v>1631</v>
      </c>
      <c r="E33" s="367" t="s">
        <v>485</v>
      </c>
      <c r="F33" s="367">
        <v>7104285353</v>
      </c>
      <c r="G33" s="11">
        <v>46</v>
      </c>
      <c r="H33" s="367" t="s">
        <v>1518</v>
      </c>
      <c r="I33" s="368" t="s">
        <v>1632</v>
      </c>
      <c r="J33" s="369" t="s">
        <v>35</v>
      </c>
      <c r="K33" s="370" t="s">
        <v>36</v>
      </c>
      <c r="L33" s="371">
        <v>15</v>
      </c>
      <c r="M33" s="367" t="s">
        <v>1633</v>
      </c>
      <c r="N33" s="367" t="s">
        <v>475</v>
      </c>
      <c r="O33" s="367">
        <v>8</v>
      </c>
      <c r="P33" s="372" t="s">
        <v>519</v>
      </c>
      <c r="Q33" s="372"/>
      <c r="R33" s="382" t="s">
        <v>522</v>
      </c>
      <c r="S33" s="383" t="s">
        <v>523</v>
      </c>
      <c r="T33" s="384" t="s">
        <v>124</v>
      </c>
      <c r="U33" s="385" t="s">
        <v>524</v>
      </c>
      <c r="V33" s="386" t="s">
        <v>126</v>
      </c>
      <c r="W33" s="385" t="s">
        <v>124</v>
      </c>
      <c r="X33" s="385" t="s">
        <v>124</v>
      </c>
      <c r="Y33" s="387"/>
      <c r="Z33" s="388"/>
      <c r="AA33" s="389"/>
      <c r="AB33" s="389"/>
      <c r="AC33" s="389"/>
      <c r="AD33" s="389"/>
      <c r="AE33" s="389"/>
      <c r="AF33" s="390" t="s">
        <v>128</v>
      </c>
      <c r="AG33" s="391"/>
      <c r="AH33" s="364">
        <v>94.4</v>
      </c>
      <c r="AI33" s="364">
        <v>94.7</v>
      </c>
      <c r="AJ33" s="392">
        <v>89.396799999999999</v>
      </c>
      <c r="AK33" s="364">
        <v>946000</v>
      </c>
      <c r="AL33" s="393">
        <v>252.26666666666668</v>
      </c>
      <c r="AM33" s="364">
        <v>4</v>
      </c>
      <c r="AN33" s="394">
        <v>2.71</v>
      </c>
      <c r="AO33" s="395">
        <v>2.39</v>
      </c>
      <c r="AP33" s="396">
        <v>94.9</v>
      </c>
      <c r="AQ33" s="41">
        <v>100</v>
      </c>
      <c r="AR33" s="42">
        <v>1.1338912133891212</v>
      </c>
      <c r="AS33" s="43">
        <v>107.60627615062761</v>
      </c>
      <c r="AT33" s="44">
        <v>2.7854866892794736E-2</v>
      </c>
      <c r="AU33" s="397">
        <v>2.520842</v>
      </c>
      <c r="AV33" s="45">
        <v>93.02</v>
      </c>
      <c r="AW33" s="398">
        <v>5.3658000000000004E-2</v>
      </c>
      <c r="AX33" s="399">
        <v>1.98</v>
      </c>
      <c r="AY33" s="400" t="s">
        <v>121</v>
      </c>
      <c r="AZ33" s="235">
        <v>7.69</v>
      </c>
      <c r="BA33" s="401">
        <v>8.6204427898985206E-3</v>
      </c>
      <c r="BB33" s="402">
        <v>0.17677887351672536</v>
      </c>
      <c r="BC33" s="412"/>
      <c r="BD33" s="400">
        <v>93.2</v>
      </c>
      <c r="BE33" s="400">
        <v>6.77</v>
      </c>
      <c r="BF33" s="413">
        <v>13.76661742983752</v>
      </c>
      <c r="BG33" s="414">
        <v>0.1</v>
      </c>
      <c r="BH33" s="80">
        <v>3.6900369003690039</v>
      </c>
      <c r="BI33" s="400" t="s">
        <v>121</v>
      </c>
      <c r="BJ33" s="400">
        <v>21.6</v>
      </c>
      <c r="BK33" s="415">
        <v>10.7</v>
      </c>
      <c r="BL33" s="416">
        <v>0.49537037037037029</v>
      </c>
      <c r="BM33" s="417">
        <v>76.41</v>
      </c>
      <c r="BN33" s="418">
        <v>99.8</v>
      </c>
      <c r="BO33" s="1086">
        <v>25822</v>
      </c>
      <c r="BP33" s="418">
        <v>0.20000000000000284</v>
      </c>
      <c r="BQ33" s="420">
        <v>2.3233189999999997</v>
      </c>
      <c r="BR33" s="418">
        <v>0.11</v>
      </c>
      <c r="BS33" s="399">
        <v>2.6290000000000003E-3</v>
      </c>
      <c r="BT33" s="418">
        <v>76.3</v>
      </c>
      <c r="BU33" s="399">
        <v>1.8235699999999999</v>
      </c>
      <c r="BV33" s="418">
        <v>20.8</v>
      </c>
      <c r="BW33" s="399">
        <v>0.49712000000000001</v>
      </c>
      <c r="BX33" s="421"/>
      <c r="BY33" s="364"/>
      <c r="BZ33" s="364"/>
      <c r="CA33" s="364"/>
      <c r="CB33" s="364"/>
      <c r="CC33" s="364"/>
      <c r="CD33" s="364"/>
      <c r="CE33" s="364"/>
      <c r="CF33" s="45">
        <v>1.4416775884665794E-3</v>
      </c>
      <c r="CG33" s="423" t="s">
        <v>510</v>
      </c>
      <c r="CH33" s="423">
        <v>5</v>
      </c>
      <c r="CI33" s="1205" t="s">
        <v>1991</v>
      </c>
      <c r="CJ33" s="1205" t="s">
        <v>1991</v>
      </c>
      <c r="CK33" s="425"/>
      <c r="CL33" s="425"/>
      <c r="CM33" s="426"/>
      <c r="CN33" s="426"/>
      <c r="CO33" s="426"/>
      <c r="CP33" s="426"/>
      <c r="CQ33" s="947" t="s">
        <v>297</v>
      </c>
      <c r="CR33" s="807" t="s">
        <v>128</v>
      </c>
      <c r="CS33" s="427">
        <v>2</v>
      </c>
      <c r="CT33" s="364"/>
      <c r="CU33" s="7"/>
      <c r="CV33" s="364"/>
      <c r="CW33" s="364"/>
      <c r="CX33" s="364"/>
      <c r="CY33" s="364"/>
      <c r="CZ33" s="11">
        <v>20.5</v>
      </c>
      <c r="DA33" s="11" t="s">
        <v>38</v>
      </c>
      <c r="DB33" s="11">
        <v>21692</v>
      </c>
      <c r="DC33" s="11">
        <v>92.7</v>
      </c>
      <c r="DD33" s="11">
        <v>7.3</v>
      </c>
      <c r="DE33" s="11" t="s">
        <v>38</v>
      </c>
      <c r="DF33" s="11" t="s">
        <v>38</v>
      </c>
      <c r="DG33" s="11" t="s">
        <v>38</v>
      </c>
      <c r="DH33" s="11" t="s">
        <v>38</v>
      </c>
      <c r="DI33" s="11">
        <v>0</v>
      </c>
      <c r="DJ33" s="364"/>
      <c r="DK33" s="364"/>
      <c r="DL33" s="428" t="s">
        <v>1633</v>
      </c>
      <c r="DM33" s="428">
        <v>15</v>
      </c>
      <c r="DN33" s="364"/>
      <c r="DO33" s="400">
        <v>2</v>
      </c>
      <c r="DP33" s="400">
        <v>0</v>
      </c>
      <c r="DQ33" s="400">
        <v>178</v>
      </c>
      <c r="DR33" s="400">
        <v>96</v>
      </c>
      <c r="DS33" s="84">
        <v>30.299204645878042</v>
      </c>
      <c r="DT33" s="400">
        <v>2</v>
      </c>
      <c r="DU33" s="1055">
        <v>43062</v>
      </c>
      <c r="DV33" s="400">
        <v>1</v>
      </c>
      <c r="DW33" s="400">
        <v>1</v>
      </c>
      <c r="DX33" s="415">
        <v>4</v>
      </c>
      <c r="DY33" s="1055">
        <v>43048</v>
      </c>
      <c r="DZ33" s="586">
        <v>7451</v>
      </c>
      <c r="EA33" s="921"/>
      <c r="EB33" s="921"/>
      <c r="EC33" s="921"/>
      <c r="ED33" s="921"/>
      <c r="EE33" s="921"/>
      <c r="EF33" s="958"/>
      <c r="EG33" s="958"/>
      <c r="EH33" s="7">
        <v>94.4</v>
      </c>
      <c r="EI33" s="437"/>
      <c r="EJ33" s="391"/>
      <c r="EK33" s="438">
        <v>94.4</v>
      </c>
      <c r="EL33" s="439">
        <v>25.179201612903228</v>
      </c>
      <c r="EM33" s="391"/>
      <c r="EN33" s="391"/>
      <c r="EO33" s="391"/>
      <c r="EP33" s="391"/>
      <c r="EQ33" s="391"/>
      <c r="ER33" s="391"/>
      <c r="ES33" s="55"/>
      <c r="ET33" s="152"/>
      <c r="EU33" s="213"/>
      <c r="EV33" s="11"/>
      <c r="EW33" s="215"/>
      <c r="EX33" s="156"/>
      <c r="EY33" s="156"/>
      <c r="EZ33" s="156"/>
      <c r="FA33" s="156"/>
      <c r="FB33" s="156"/>
      <c r="FC33" s="156"/>
      <c r="FD33" s="156"/>
      <c r="FE33" s="156"/>
      <c r="FF33" s="156"/>
      <c r="FG33" s="156"/>
      <c r="FH33" s="156"/>
      <c r="FI33" s="156"/>
      <c r="FJ33" s="156"/>
      <c r="FK33" s="156"/>
      <c r="FL33" s="156"/>
      <c r="FM33" s="156"/>
      <c r="FN33" s="156"/>
      <c r="FO33" s="156"/>
      <c r="FP33" s="156"/>
      <c r="FQ33" s="156"/>
      <c r="FR33" s="156"/>
      <c r="FS33" s="156"/>
      <c r="FT33" s="156"/>
      <c r="FU33" s="156"/>
      <c r="FV33" s="156"/>
      <c r="FW33" s="156"/>
      <c r="FX33" s="156"/>
      <c r="FY33" s="156"/>
      <c r="FZ33" s="156"/>
      <c r="GA33" s="156"/>
      <c r="GB33" s="156"/>
      <c r="GC33" s="156"/>
      <c r="GD33" s="156"/>
      <c r="GE33" s="156"/>
      <c r="GF33" s="156"/>
      <c r="GG33" s="156"/>
      <c r="GH33" s="156"/>
      <c r="GI33" s="156"/>
      <c r="GJ33" s="156"/>
      <c r="GK33" s="156"/>
      <c r="GL33" s="156"/>
      <c r="GM33" s="156"/>
      <c r="GN33" s="156"/>
      <c r="GO33" s="156"/>
      <c r="GP33" s="156"/>
      <c r="GQ33" s="156"/>
      <c r="GR33" s="156"/>
    </row>
    <row r="34" spans="1:200" x14ac:dyDescent="0.3">
      <c r="A34" s="7">
        <v>293</v>
      </c>
      <c r="B34" s="7">
        <v>1</v>
      </c>
      <c r="C34" s="1197">
        <v>7456</v>
      </c>
      <c r="D34" s="1036" t="s">
        <v>1956</v>
      </c>
      <c r="E34" s="374" t="s">
        <v>1453</v>
      </c>
      <c r="F34" s="374">
        <v>515505061</v>
      </c>
      <c r="G34" s="11">
        <v>66</v>
      </c>
      <c r="H34" s="374" t="s">
        <v>781</v>
      </c>
      <c r="I34" s="375" t="s">
        <v>544</v>
      </c>
      <c r="J34" s="1060" t="s">
        <v>553</v>
      </c>
      <c r="K34" s="377" t="s">
        <v>36</v>
      </c>
      <c r="L34" s="378">
        <v>2</v>
      </c>
      <c r="M34" s="374">
        <v>9</v>
      </c>
      <c r="N34" s="374"/>
      <c r="O34" s="374" t="s">
        <v>447</v>
      </c>
      <c r="P34" s="573" t="s">
        <v>519</v>
      </c>
      <c r="Q34" s="573"/>
      <c r="R34" s="406" t="s">
        <v>522</v>
      </c>
      <c r="S34" s="403" t="s">
        <v>523</v>
      </c>
      <c r="T34" s="404" t="s">
        <v>124</v>
      </c>
      <c r="U34" s="406" t="s">
        <v>524</v>
      </c>
      <c r="V34" s="1000" t="s">
        <v>126</v>
      </c>
      <c r="W34" s="406" t="s">
        <v>124</v>
      </c>
      <c r="X34" s="406" t="s">
        <v>124</v>
      </c>
      <c r="Y34" s="1003"/>
      <c r="Z34" s="1005"/>
      <c r="AA34" s="1085"/>
      <c r="AB34" s="1079"/>
      <c r="AC34" s="1079"/>
      <c r="AD34" s="1079"/>
      <c r="AE34" s="1079"/>
      <c r="AF34" s="1007" t="s">
        <v>742</v>
      </c>
      <c r="AG34" s="114"/>
      <c r="AH34" s="7">
        <v>0.62</v>
      </c>
      <c r="AI34" s="7">
        <v>85.6</v>
      </c>
      <c r="AJ34" s="189">
        <v>0.53071999999999997</v>
      </c>
      <c r="AK34" s="7">
        <v>5177</v>
      </c>
      <c r="AL34" s="185">
        <v>10.353999999999999</v>
      </c>
      <c r="AM34" s="7">
        <v>4</v>
      </c>
      <c r="AN34" s="411">
        <v>16.8</v>
      </c>
      <c r="AO34" s="39">
        <v>9.66</v>
      </c>
      <c r="AP34" s="40">
        <v>71.5</v>
      </c>
      <c r="AQ34" s="41">
        <v>97.960000000000008</v>
      </c>
      <c r="AR34" s="42">
        <v>1.7391304347826086</v>
      </c>
      <c r="AS34" s="43">
        <v>124.34782608695652</v>
      </c>
      <c r="AT34" s="44">
        <v>0.20699852143913258</v>
      </c>
      <c r="AU34" s="45">
        <v>15.180479999999999</v>
      </c>
      <c r="AV34" s="45">
        <v>90.36</v>
      </c>
      <c r="AW34" s="46">
        <v>0.77951999999999999</v>
      </c>
      <c r="AX34" s="84">
        <v>4.6399999999999997</v>
      </c>
      <c r="AY34" s="9" t="s">
        <v>121</v>
      </c>
      <c r="AZ34" s="235">
        <v>0</v>
      </c>
      <c r="BA34" s="192">
        <v>0.70206511908350921</v>
      </c>
      <c r="BB34" s="193">
        <v>2.2400000000000002</v>
      </c>
      <c r="BC34" s="48"/>
      <c r="BD34" s="9">
        <v>77.400000000000006</v>
      </c>
      <c r="BE34" s="9">
        <v>22.6</v>
      </c>
      <c r="BF34" s="78">
        <v>3.4247787610619471</v>
      </c>
      <c r="BG34" s="79">
        <v>0.2</v>
      </c>
      <c r="BH34" s="80">
        <v>1.1904761904761905</v>
      </c>
      <c r="BI34" s="9" t="s">
        <v>121</v>
      </c>
      <c r="BJ34" s="9">
        <v>5.44</v>
      </c>
      <c r="BK34" s="187">
        <v>14</v>
      </c>
      <c r="BL34" s="197">
        <v>2.5735294117647056</v>
      </c>
      <c r="BM34" s="80">
        <v>84.12</v>
      </c>
      <c r="BN34" s="279">
        <v>96.4</v>
      </c>
      <c r="BO34" s="342">
        <v>19429</v>
      </c>
      <c r="BP34" s="279">
        <v>3.5999999999999943</v>
      </c>
      <c r="BQ34" s="561">
        <v>9.0514200000000002</v>
      </c>
      <c r="BR34" s="279">
        <v>7.92</v>
      </c>
      <c r="BS34" s="84">
        <v>0.76507199999999997</v>
      </c>
      <c r="BT34" s="279">
        <v>76.2</v>
      </c>
      <c r="BU34" s="84">
        <v>7.3609200000000001</v>
      </c>
      <c r="BV34" s="279">
        <v>9.58</v>
      </c>
      <c r="BW34" s="84">
        <v>0.92542800000000003</v>
      </c>
      <c r="BX34" s="281"/>
      <c r="BY34" s="7"/>
      <c r="BZ34" s="7"/>
      <c r="CA34" s="7"/>
      <c r="CB34" s="7"/>
      <c r="CC34" s="7"/>
      <c r="CD34" s="7"/>
      <c r="CE34" s="7"/>
      <c r="CF34" s="45">
        <v>0.10393700787401575</v>
      </c>
      <c r="CG34" s="121" t="s">
        <v>453</v>
      </c>
      <c r="CH34" s="121">
        <v>4</v>
      </c>
      <c r="CI34" s="363" t="s">
        <v>1993</v>
      </c>
      <c r="CJ34" s="9" t="s">
        <v>1539</v>
      </c>
      <c r="CK34" s="35"/>
      <c r="CL34" s="35"/>
      <c r="CM34" s="945"/>
      <c r="CN34" s="945"/>
      <c r="CO34" s="945"/>
      <c r="CP34" s="945"/>
      <c r="CQ34" s="202" t="s">
        <v>294</v>
      </c>
      <c r="CR34" s="287" t="s">
        <v>742</v>
      </c>
      <c r="CS34" s="7">
        <v>2</v>
      </c>
      <c r="CT34" s="7"/>
      <c r="CU34" s="7"/>
      <c r="CV34" s="7"/>
      <c r="CW34" s="7"/>
      <c r="CX34" s="7"/>
      <c r="CY34" s="7"/>
      <c r="CZ34" s="11">
        <v>88</v>
      </c>
      <c r="DA34" s="11" t="s">
        <v>38</v>
      </c>
      <c r="DB34" s="11" t="s">
        <v>38</v>
      </c>
      <c r="DC34" s="11" t="s">
        <v>38</v>
      </c>
      <c r="DD34" s="11" t="s">
        <v>38</v>
      </c>
      <c r="DE34" s="11" t="s">
        <v>38</v>
      </c>
      <c r="DF34" s="11" t="s">
        <v>38</v>
      </c>
      <c r="DG34" s="11" t="s">
        <v>38</v>
      </c>
      <c r="DH34" s="11" t="s">
        <v>38</v>
      </c>
      <c r="DI34" s="11">
        <v>0</v>
      </c>
      <c r="DJ34" s="7"/>
      <c r="DK34" s="7"/>
      <c r="DL34" s="125">
        <v>9</v>
      </c>
      <c r="DM34" s="125">
        <v>2</v>
      </c>
      <c r="DN34" s="7"/>
      <c r="DO34" s="9">
        <v>1</v>
      </c>
      <c r="DP34" s="9">
        <v>0</v>
      </c>
      <c r="DQ34" s="9">
        <v>151</v>
      </c>
      <c r="DR34" s="9">
        <v>60</v>
      </c>
      <c r="DS34" s="84">
        <v>26.314635323012148</v>
      </c>
      <c r="DT34" s="9">
        <v>2</v>
      </c>
      <c r="DU34" s="288">
        <v>43062</v>
      </c>
      <c r="DV34" s="9">
        <v>3</v>
      </c>
      <c r="DW34" s="9">
        <v>2</v>
      </c>
      <c r="DX34" s="9" t="s">
        <v>38</v>
      </c>
      <c r="DY34" s="9"/>
      <c r="DZ34" s="366">
        <v>7456</v>
      </c>
      <c r="EA34" s="1005"/>
      <c r="EB34" s="1005"/>
      <c r="EC34" s="1005"/>
      <c r="ED34" s="1005"/>
      <c r="EE34" s="865"/>
      <c r="EF34" s="1156"/>
      <c r="EG34" s="958"/>
      <c r="EH34" s="7">
        <v>0.62</v>
      </c>
      <c r="EI34" s="216"/>
      <c r="EJ34" s="114"/>
      <c r="EK34" s="157">
        <v>0.62</v>
      </c>
      <c r="EL34" s="145">
        <v>0.14024934731934735</v>
      </c>
      <c r="EM34" s="114"/>
      <c r="EN34" s="114"/>
      <c r="EO34" s="114"/>
      <c r="EP34" s="114"/>
      <c r="EQ34" s="114"/>
      <c r="ER34" s="114"/>
      <c r="ES34" s="55"/>
      <c r="ET34" s="152"/>
      <c r="EU34" s="213"/>
      <c r="EV34" s="20"/>
      <c r="EW34" s="215"/>
      <c r="EX34" s="156"/>
      <c r="EY34" s="156"/>
      <c r="EZ34" s="156"/>
      <c r="FA34" s="156"/>
      <c r="FB34" s="156"/>
      <c r="FC34" s="156"/>
      <c r="FD34" s="156"/>
      <c r="FE34" s="156"/>
      <c r="FF34" s="156"/>
      <c r="FG34" s="156"/>
      <c r="FH34" s="156"/>
      <c r="FI34" s="156"/>
      <c r="FJ34" s="156"/>
      <c r="FK34" s="156"/>
      <c r="FL34" s="156"/>
      <c r="FM34" s="156"/>
      <c r="FN34" s="156"/>
      <c r="FO34" s="156"/>
      <c r="FP34" s="156"/>
      <c r="FQ34" s="156"/>
      <c r="FR34" s="156"/>
      <c r="FS34" s="156"/>
      <c r="FT34" s="156"/>
      <c r="FU34" s="156"/>
      <c r="FV34" s="156"/>
      <c r="FW34" s="156"/>
      <c r="FX34" s="156"/>
      <c r="FY34" s="156"/>
      <c r="FZ34" s="156"/>
      <c r="GA34" s="156"/>
      <c r="GB34" s="156"/>
      <c r="GC34" s="156"/>
      <c r="GD34" s="156"/>
      <c r="GE34" s="156"/>
      <c r="GF34" s="156"/>
      <c r="GG34" s="156"/>
      <c r="GH34" s="156"/>
      <c r="GI34" s="156"/>
      <c r="GJ34" s="156"/>
      <c r="GK34" s="156"/>
      <c r="GL34" s="156"/>
      <c r="GM34" s="156"/>
      <c r="GN34" s="156"/>
      <c r="GO34" s="156"/>
      <c r="GP34" s="156"/>
      <c r="GQ34" s="156"/>
      <c r="GR34" s="156"/>
    </row>
    <row r="35" spans="1:200" x14ac:dyDescent="0.3">
      <c r="A35" s="7">
        <v>294</v>
      </c>
      <c r="B35" s="7">
        <v>1</v>
      </c>
      <c r="C35" s="652">
        <v>7461</v>
      </c>
      <c r="D35" s="335" t="s">
        <v>1416</v>
      </c>
      <c r="E35" s="17" t="s">
        <v>853</v>
      </c>
      <c r="F35" s="17">
        <v>455408485</v>
      </c>
      <c r="G35" s="11">
        <v>72</v>
      </c>
      <c r="H35" s="17" t="s">
        <v>781</v>
      </c>
      <c r="I35" s="379" t="s">
        <v>1418</v>
      </c>
      <c r="J35" s="445" t="s">
        <v>1563</v>
      </c>
      <c r="K35" s="55" t="s">
        <v>36</v>
      </c>
      <c r="L35" s="11">
        <v>9</v>
      </c>
      <c r="M35" s="17" t="s">
        <v>740</v>
      </c>
      <c r="N35" s="16"/>
      <c r="O35" s="16" t="s">
        <v>447</v>
      </c>
      <c r="P35" s="169" t="s">
        <v>519</v>
      </c>
      <c r="Q35" s="381"/>
      <c r="R35" s="50" t="s">
        <v>522</v>
      </c>
      <c r="S35" s="266" t="s">
        <v>523</v>
      </c>
      <c r="T35" s="267" t="s">
        <v>124</v>
      </c>
      <c r="U35" s="51" t="s">
        <v>524</v>
      </c>
      <c r="V35" s="268" t="s">
        <v>126</v>
      </c>
      <c r="W35" s="51" t="s">
        <v>124</v>
      </c>
      <c r="X35" s="51" t="s">
        <v>124</v>
      </c>
      <c r="Y35" s="269"/>
      <c r="Z35" s="270"/>
      <c r="AA35" s="275"/>
      <c r="AB35" s="276"/>
      <c r="AC35" s="276"/>
      <c r="AD35" s="276"/>
      <c r="AE35" s="276"/>
      <c r="AF35" s="341" t="s">
        <v>742</v>
      </c>
      <c r="AG35" s="557"/>
      <c r="AH35" s="7">
        <v>78</v>
      </c>
      <c r="AI35" s="7">
        <v>91.2</v>
      </c>
      <c r="AJ35" s="189">
        <v>71.13600000000001</v>
      </c>
      <c r="AK35" s="7">
        <v>680000</v>
      </c>
      <c r="AL35" s="185">
        <v>302.22222222222223</v>
      </c>
      <c r="AM35" s="7">
        <v>4</v>
      </c>
      <c r="AN35" s="411">
        <v>4.43</v>
      </c>
      <c r="AO35" s="39">
        <v>11.6</v>
      </c>
      <c r="AP35" s="40">
        <v>83.1</v>
      </c>
      <c r="AQ35" s="41">
        <v>99.13</v>
      </c>
      <c r="AR35" s="42">
        <v>0.38189655172413794</v>
      </c>
      <c r="AS35" s="43">
        <v>31.73560344827586</v>
      </c>
      <c r="AT35" s="44">
        <v>4.6779303062302012E-2</v>
      </c>
      <c r="AU35" s="45">
        <v>3.8443539999999996</v>
      </c>
      <c r="AV35" s="45">
        <v>86.78</v>
      </c>
      <c r="AW35" s="46">
        <v>0.36414600000000003</v>
      </c>
      <c r="AX35" s="84">
        <v>8.2200000000000006</v>
      </c>
      <c r="AY35" s="9" t="s">
        <v>121</v>
      </c>
      <c r="AZ35" s="235">
        <v>7.31</v>
      </c>
      <c r="BA35" s="192">
        <v>4.855459964012594E-3</v>
      </c>
      <c r="BB35" s="193">
        <v>0.13093927125506077</v>
      </c>
      <c r="BC35" s="48"/>
      <c r="BD35" s="9">
        <v>70.2</v>
      </c>
      <c r="BE35" s="9">
        <v>29.3</v>
      </c>
      <c r="BF35" s="195">
        <v>2.3959044368600684</v>
      </c>
      <c r="BG35" s="79">
        <v>0.1</v>
      </c>
      <c r="BH35" s="80">
        <v>2.2573363431151243</v>
      </c>
      <c r="BI35" s="9" t="s">
        <v>121</v>
      </c>
      <c r="BJ35" s="9">
        <v>4.76</v>
      </c>
      <c r="BK35" s="187">
        <v>13.2</v>
      </c>
      <c r="BL35" s="197">
        <v>2.7731092436974789</v>
      </c>
      <c r="BM35" s="80">
        <v>78.400000000000006</v>
      </c>
      <c r="BN35" s="279">
        <v>99.7</v>
      </c>
      <c r="BO35" s="342">
        <v>21583</v>
      </c>
      <c r="BP35" s="279">
        <v>0.29999999999999716</v>
      </c>
      <c r="BQ35" s="346">
        <v>11.0548</v>
      </c>
      <c r="BR35" s="279">
        <v>14.5</v>
      </c>
      <c r="BS35" s="84">
        <v>1.6819999999999999</v>
      </c>
      <c r="BT35" s="279">
        <v>63.9</v>
      </c>
      <c r="BU35" s="84">
        <v>7.4123999999999999</v>
      </c>
      <c r="BV35" s="279">
        <v>16.899999999999999</v>
      </c>
      <c r="BW35" s="84">
        <v>1.9603999999999997</v>
      </c>
      <c r="BX35" s="281"/>
      <c r="BY35" s="7"/>
      <c r="BZ35" s="7"/>
      <c r="CA35" s="7"/>
      <c r="CB35" s="7"/>
      <c r="CC35" s="7"/>
      <c r="CD35" s="7"/>
      <c r="CE35" s="7"/>
      <c r="CF35" s="45">
        <v>0.2269170579029734</v>
      </c>
      <c r="CG35" s="49" t="s">
        <v>1419</v>
      </c>
      <c r="CH35" s="49">
        <v>4</v>
      </c>
      <c r="CI35" s="363" t="s">
        <v>1993</v>
      </c>
      <c r="CJ35" s="9" t="s">
        <v>1993</v>
      </c>
      <c r="CK35" s="35"/>
      <c r="CL35" s="35"/>
      <c r="CM35" s="457"/>
      <c r="CN35" s="457"/>
      <c r="CO35" s="457"/>
      <c r="CP35" s="457"/>
      <c r="CQ35" s="202" t="s">
        <v>294</v>
      </c>
      <c r="CR35" s="287" t="s">
        <v>742</v>
      </c>
      <c r="CS35" s="540">
        <v>2</v>
      </c>
      <c r="CT35" s="704" t="s">
        <v>511</v>
      </c>
      <c r="CU35" s="541" t="s">
        <v>576</v>
      </c>
      <c r="CV35" s="541"/>
      <c r="CW35" s="541">
        <v>1</v>
      </c>
      <c r="CX35" s="706">
        <v>35796</v>
      </c>
      <c r="CY35" s="541">
        <v>1</v>
      </c>
      <c r="CZ35" s="11">
        <v>41.6</v>
      </c>
      <c r="DA35" s="11" t="s">
        <v>38</v>
      </c>
      <c r="DB35" s="11">
        <v>4256</v>
      </c>
      <c r="DC35" s="11">
        <v>76.2</v>
      </c>
      <c r="DD35" s="11">
        <v>23.8</v>
      </c>
      <c r="DE35" s="11" t="s">
        <v>38</v>
      </c>
      <c r="DF35" s="11" t="s">
        <v>38</v>
      </c>
      <c r="DG35" s="11" t="s">
        <v>38</v>
      </c>
      <c r="DH35" s="11" t="s">
        <v>38</v>
      </c>
      <c r="DI35" s="11">
        <v>2</v>
      </c>
      <c r="DJ35" s="9" t="s">
        <v>2044</v>
      </c>
      <c r="DK35" s="542">
        <v>4</v>
      </c>
      <c r="DL35" s="125" t="s">
        <v>740</v>
      </c>
      <c r="DM35" s="125">
        <v>9</v>
      </c>
      <c r="DN35" s="7"/>
      <c r="DO35" s="9">
        <v>2</v>
      </c>
      <c r="DP35" s="9">
        <v>1</v>
      </c>
      <c r="DQ35" s="9">
        <v>160</v>
      </c>
      <c r="DR35" s="9">
        <v>85</v>
      </c>
      <c r="DS35" s="84">
        <v>33.203125</v>
      </c>
      <c r="DT35" s="9">
        <v>2</v>
      </c>
      <c r="DU35" s="288">
        <v>43062</v>
      </c>
      <c r="DV35" s="9" t="s">
        <v>121</v>
      </c>
      <c r="DW35" s="9" t="s">
        <v>121</v>
      </c>
      <c r="DX35" s="9" t="s">
        <v>38</v>
      </c>
      <c r="DY35" s="9"/>
      <c r="DZ35" s="328">
        <v>7461</v>
      </c>
      <c r="EA35" s="270"/>
      <c r="EB35" s="270"/>
      <c r="EC35" s="270"/>
      <c r="ED35" s="270"/>
      <c r="EE35" s="434"/>
      <c r="EF35" s="1015"/>
      <c r="EG35" s="1018"/>
      <c r="EH35" s="7">
        <v>78</v>
      </c>
      <c r="EI35" s="216"/>
      <c r="EJ35" s="114"/>
      <c r="EK35" s="157">
        <v>78</v>
      </c>
      <c r="EL35" s="145">
        <v>2.98382448</v>
      </c>
      <c r="EM35" s="114"/>
      <c r="EN35" s="114"/>
      <c r="EO35" s="114"/>
      <c r="EP35" s="114"/>
      <c r="EQ35" s="114"/>
      <c r="ER35" s="114"/>
      <c r="ES35" s="55"/>
      <c r="ET35" s="152"/>
      <c r="EU35" s="213"/>
      <c r="EV35" s="11"/>
      <c r="EW35" s="215"/>
      <c r="EX35" s="156"/>
      <c r="EY35" s="156"/>
      <c r="EZ35" s="156"/>
      <c r="FA35" s="156"/>
      <c r="FB35" s="156"/>
      <c r="FC35" s="156"/>
      <c r="FD35" s="156"/>
      <c r="FE35" s="156"/>
      <c r="FF35" s="156"/>
      <c r="FG35" s="156"/>
      <c r="FH35" s="156"/>
      <c r="FI35" s="156"/>
      <c r="FJ35" s="156"/>
      <c r="FK35" s="156"/>
      <c r="FL35" s="156"/>
      <c r="FM35" s="156"/>
      <c r="FN35" s="156"/>
      <c r="FO35" s="156"/>
      <c r="FP35" s="156"/>
      <c r="FQ35" s="156"/>
      <c r="FR35" s="156"/>
      <c r="FS35" s="156"/>
      <c r="FT35" s="156"/>
      <c r="FU35" s="156"/>
      <c r="FV35" s="156"/>
      <c r="FW35" s="156"/>
      <c r="FX35" s="156"/>
      <c r="FY35" s="156"/>
      <c r="FZ35" s="156"/>
      <c r="GA35" s="156"/>
      <c r="GB35" s="156"/>
      <c r="GC35" s="156"/>
      <c r="GD35" s="156"/>
      <c r="GE35" s="156"/>
      <c r="GF35" s="156"/>
      <c r="GG35" s="156"/>
      <c r="GH35" s="156"/>
      <c r="GI35" s="156"/>
      <c r="GJ35" s="156"/>
      <c r="GK35" s="156"/>
      <c r="GL35" s="156"/>
      <c r="GM35" s="156"/>
      <c r="GN35" s="156"/>
      <c r="GO35" s="156"/>
      <c r="GP35" s="156"/>
      <c r="GQ35" s="156"/>
      <c r="GR35" s="156"/>
    </row>
    <row r="36" spans="1:200" x14ac:dyDescent="0.3">
      <c r="A36" s="7">
        <v>9</v>
      </c>
      <c r="B36" s="7">
        <v>1</v>
      </c>
      <c r="C36" s="442">
        <v>7798</v>
      </c>
      <c r="D36" s="443" t="s">
        <v>1822</v>
      </c>
      <c r="E36" s="16" t="s">
        <v>548</v>
      </c>
      <c r="F36" s="16">
        <v>6905275696</v>
      </c>
      <c r="G36" s="11">
        <v>49</v>
      </c>
      <c r="H36" s="16" t="s">
        <v>1823</v>
      </c>
      <c r="I36" s="265" t="s">
        <v>1824</v>
      </c>
      <c r="J36" s="19" t="s">
        <v>35</v>
      </c>
      <c r="K36" s="220" t="s">
        <v>36</v>
      </c>
      <c r="L36" s="20">
        <v>4</v>
      </c>
      <c r="M36" s="16">
        <v>2</v>
      </c>
      <c r="N36" s="16" t="s">
        <v>38</v>
      </c>
      <c r="O36" s="16" t="s">
        <v>447</v>
      </c>
      <c r="P36" s="169" t="s">
        <v>1022</v>
      </c>
      <c r="Q36" s="663"/>
      <c r="R36" s="51" t="s">
        <v>522</v>
      </c>
      <c r="S36" s="266" t="s">
        <v>123</v>
      </c>
      <c r="T36" s="267"/>
      <c r="U36" s="51" t="s">
        <v>447</v>
      </c>
      <c r="V36" s="637" t="s">
        <v>126</v>
      </c>
      <c r="W36" s="51"/>
      <c r="X36" s="51"/>
      <c r="Y36" s="269"/>
      <c r="Z36" s="270"/>
      <c r="AA36" s="276"/>
      <c r="AB36" s="276"/>
      <c r="AC36" s="276"/>
      <c r="AD36" s="276"/>
      <c r="AE36" s="276"/>
      <c r="AF36" s="58" t="s">
        <v>128</v>
      </c>
      <c r="AG36" s="114" t="s">
        <v>1979</v>
      </c>
      <c r="AH36" s="7"/>
      <c r="AI36" s="7"/>
      <c r="AJ36" s="189"/>
      <c r="AK36" s="7"/>
      <c r="AL36" s="185"/>
      <c r="AM36" s="7"/>
      <c r="AN36" s="934">
        <v>3.86</v>
      </c>
      <c r="AO36" s="39">
        <v>8.51</v>
      </c>
      <c r="AP36" s="40">
        <v>84.9</v>
      </c>
      <c r="AQ36" s="41">
        <v>97.27000000000001</v>
      </c>
      <c r="AR36" s="42">
        <v>0.45358401880141008</v>
      </c>
      <c r="AS36" s="43">
        <v>38.509283196239721</v>
      </c>
      <c r="AT36" s="44">
        <v>4.1323198800984902E-2</v>
      </c>
      <c r="AU36" s="45">
        <v>3.6669999999999998</v>
      </c>
      <c r="AV36" s="45">
        <v>95</v>
      </c>
      <c r="AW36" s="46">
        <v>0</v>
      </c>
      <c r="AX36" s="84">
        <v>0</v>
      </c>
      <c r="AY36" s="9" t="s">
        <v>121</v>
      </c>
      <c r="AZ36" s="235">
        <v>0</v>
      </c>
      <c r="BA36" s="192">
        <v>0</v>
      </c>
      <c r="BB36" s="193">
        <v>0.77200000000000002</v>
      </c>
      <c r="BC36" s="48"/>
      <c r="BD36" s="9" t="s">
        <v>121</v>
      </c>
      <c r="BE36" s="9" t="s">
        <v>121</v>
      </c>
      <c r="BF36" s="195" t="s">
        <v>121</v>
      </c>
      <c r="BG36" s="79">
        <v>8.8999999999999996E-2</v>
      </c>
      <c r="BH36" s="80">
        <v>2.3056994818652852</v>
      </c>
      <c r="BI36" s="9" t="s">
        <v>121</v>
      </c>
      <c r="BJ36" s="84"/>
      <c r="BK36" s="282"/>
      <c r="BL36" s="197"/>
      <c r="BM36" s="80">
        <v>35.700000000000003</v>
      </c>
      <c r="BN36" s="279">
        <v>99.2</v>
      </c>
      <c r="BO36" s="280">
        <v>21919</v>
      </c>
      <c r="BP36" s="279">
        <v>0.79999999999999716</v>
      </c>
      <c r="BQ36" s="561">
        <v>8.39086</v>
      </c>
      <c r="BR36" s="279">
        <v>13.4</v>
      </c>
      <c r="BS36" s="84">
        <v>1.1403400000000001</v>
      </c>
      <c r="BT36" s="279">
        <v>22.3</v>
      </c>
      <c r="BU36" s="84">
        <v>1.8977299999999999</v>
      </c>
      <c r="BV36" s="279">
        <v>62.9</v>
      </c>
      <c r="BW36" s="84">
        <v>5.3527899999999997</v>
      </c>
      <c r="BX36" s="279"/>
      <c r="BY36" s="7"/>
      <c r="BZ36" s="7"/>
      <c r="CA36" s="7"/>
      <c r="CB36" s="7"/>
      <c r="CC36" s="7"/>
      <c r="CD36" s="7"/>
      <c r="CE36" s="7"/>
      <c r="CF36" s="45">
        <v>0.60089686098654704</v>
      </c>
      <c r="CG36" s="121" t="s">
        <v>506</v>
      </c>
      <c r="CH36" s="121" t="s">
        <v>525</v>
      </c>
      <c r="CI36" s="49" t="s">
        <v>1991</v>
      </c>
      <c r="CJ36" s="9" t="s">
        <v>1991</v>
      </c>
      <c r="CK36" s="35"/>
      <c r="CL36" s="35"/>
      <c r="CM36" s="11"/>
      <c r="CN36" s="11"/>
      <c r="CO36" s="11"/>
      <c r="CP36" s="11"/>
      <c r="CQ36" s="947" t="s">
        <v>297</v>
      </c>
      <c r="CR36" s="1065" t="s">
        <v>128</v>
      </c>
      <c r="CS36" s="245">
        <v>2</v>
      </c>
      <c r="CT36" s="7"/>
      <c r="CU36" s="7"/>
      <c r="CV36" s="7"/>
      <c r="CW36" s="7"/>
      <c r="CX36" s="7"/>
      <c r="CY36" s="7"/>
      <c r="CZ36" s="11" t="s">
        <v>38</v>
      </c>
      <c r="DA36" s="11" t="s">
        <v>38</v>
      </c>
      <c r="DB36" s="11">
        <v>19091</v>
      </c>
      <c r="DC36" s="11">
        <v>83.5</v>
      </c>
      <c r="DD36" s="11">
        <v>16.5</v>
      </c>
      <c r="DE36" s="11" t="s">
        <v>38</v>
      </c>
      <c r="DF36" s="11" t="s">
        <v>38</v>
      </c>
      <c r="DG36" s="11" t="s">
        <v>38</v>
      </c>
      <c r="DH36" s="11" t="s">
        <v>38</v>
      </c>
      <c r="DI36" s="11">
        <v>0</v>
      </c>
      <c r="DJ36" s="7"/>
      <c r="DK36" s="7"/>
      <c r="DL36" s="125">
        <v>2</v>
      </c>
      <c r="DM36" s="125">
        <v>4</v>
      </c>
      <c r="DN36" s="7"/>
      <c r="DO36" s="9">
        <v>2</v>
      </c>
      <c r="DP36" s="9">
        <v>1</v>
      </c>
      <c r="DQ36" s="9">
        <v>165</v>
      </c>
      <c r="DR36" s="9">
        <v>77</v>
      </c>
      <c r="DS36" s="84">
        <v>28.28282828282828</v>
      </c>
      <c r="DT36" s="9">
        <v>2</v>
      </c>
      <c r="DU36" s="9" t="s">
        <v>38</v>
      </c>
      <c r="DV36" s="9">
        <v>0</v>
      </c>
      <c r="DW36" s="9">
        <v>0</v>
      </c>
      <c r="DX36" s="565">
        <v>1</v>
      </c>
      <c r="DY36" s="288">
        <v>43023</v>
      </c>
      <c r="DZ36" s="443">
        <v>7798</v>
      </c>
      <c r="EA36" s="270">
        <v>75</v>
      </c>
      <c r="EB36" s="299">
        <v>460000</v>
      </c>
      <c r="EC36" s="270">
        <v>2</v>
      </c>
      <c r="ED36" s="433">
        <v>12266.666666666666</v>
      </c>
      <c r="EE36" s="434">
        <v>411000</v>
      </c>
      <c r="EF36" s="435">
        <v>10960</v>
      </c>
      <c r="EG36" s="436">
        <v>43840</v>
      </c>
      <c r="EH36" s="157">
        <v>89.347826086956516</v>
      </c>
      <c r="EI36" s="145">
        <v>10.96</v>
      </c>
      <c r="EJ36" s="114"/>
      <c r="EK36" s="157">
        <v>89.347826086956516</v>
      </c>
      <c r="EL36" s="145">
        <v>10.96</v>
      </c>
      <c r="EM36" s="147">
        <v>1.7418795620437957</v>
      </c>
      <c r="EN36" s="114"/>
      <c r="EO36" s="114"/>
      <c r="EP36" s="114"/>
      <c r="EQ36" s="114"/>
      <c r="ER36" s="114"/>
      <c r="ES36" s="55"/>
      <c r="ET36" s="152"/>
      <c r="EU36" s="213"/>
      <c r="EV36" s="378"/>
      <c r="EW36" s="215"/>
      <c r="EX36" s="156"/>
      <c r="EY36" s="156"/>
      <c r="EZ36" s="156"/>
      <c r="FA36" s="156"/>
      <c r="FB36" s="156"/>
      <c r="FC36" s="156"/>
      <c r="FD36" s="156"/>
      <c r="FE36" s="156"/>
      <c r="FF36" s="156"/>
      <c r="FG36" s="156"/>
      <c r="FH36" s="156"/>
      <c r="FI36" s="156"/>
      <c r="FJ36" s="156"/>
      <c r="FK36" s="156"/>
      <c r="FL36" s="156"/>
      <c r="FM36" s="156"/>
      <c r="FN36" s="156"/>
      <c r="FO36" s="156"/>
      <c r="FP36" s="156"/>
      <c r="FQ36" s="156"/>
      <c r="FR36" s="156"/>
      <c r="FS36" s="156"/>
      <c r="FT36" s="156"/>
      <c r="FU36" s="156"/>
      <c r="FV36" s="156"/>
      <c r="FW36" s="156"/>
      <c r="FX36" s="156"/>
      <c r="FY36" s="156"/>
      <c r="FZ36" s="156"/>
      <c r="GA36" s="156"/>
      <c r="GB36" s="156"/>
      <c r="GC36" s="156"/>
      <c r="GD36" s="156"/>
      <c r="GE36" s="156"/>
      <c r="GF36" s="156"/>
      <c r="GG36" s="156"/>
      <c r="GH36" s="156"/>
      <c r="GI36" s="156"/>
      <c r="GJ36" s="156"/>
      <c r="GK36" s="156"/>
      <c r="GL36" s="156"/>
      <c r="GM36" s="156"/>
      <c r="GN36" s="156"/>
      <c r="GO36" s="156"/>
      <c r="GP36" s="156"/>
      <c r="GQ36" s="156"/>
      <c r="GR36" s="156"/>
    </row>
    <row r="37" spans="1:200" x14ac:dyDescent="0.3">
      <c r="A37" s="7">
        <v>11</v>
      </c>
      <c r="B37" s="7">
        <v>1</v>
      </c>
      <c r="C37" s="442">
        <v>7807</v>
      </c>
      <c r="D37" s="441" t="s">
        <v>1715</v>
      </c>
      <c r="E37" s="16" t="s">
        <v>478</v>
      </c>
      <c r="F37" s="16">
        <v>9503124851</v>
      </c>
      <c r="G37" s="11">
        <v>23</v>
      </c>
      <c r="H37" s="16" t="s">
        <v>1585</v>
      </c>
      <c r="I37" s="265" t="s">
        <v>1716</v>
      </c>
      <c r="J37" s="19" t="s">
        <v>35</v>
      </c>
      <c r="K37" s="220" t="s">
        <v>36</v>
      </c>
      <c r="L37" s="20">
        <v>9</v>
      </c>
      <c r="M37" s="16" t="s">
        <v>733</v>
      </c>
      <c r="N37" s="16" t="s">
        <v>38</v>
      </c>
      <c r="O37" s="16" t="s">
        <v>447</v>
      </c>
      <c r="P37" s="169" t="s">
        <v>1022</v>
      </c>
      <c r="Q37" s="169"/>
      <c r="R37" s="454" t="s">
        <v>522</v>
      </c>
      <c r="S37" s="453" t="s">
        <v>523</v>
      </c>
      <c r="T37" s="267" t="s">
        <v>124</v>
      </c>
      <c r="U37" s="51" t="s">
        <v>524</v>
      </c>
      <c r="V37" s="637" t="s">
        <v>126</v>
      </c>
      <c r="W37" s="51" t="s">
        <v>124</v>
      </c>
      <c r="X37" s="51" t="s">
        <v>124</v>
      </c>
      <c r="Y37" s="269"/>
      <c r="Z37" s="270"/>
      <c r="AA37" s="275"/>
      <c r="AB37" s="276"/>
      <c r="AC37" s="276"/>
      <c r="AD37" s="276"/>
      <c r="AE37" s="276"/>
      <c r="AF37" s="58" t="s">
        <v>128</v>
      </c>
      <c r="AG37" s="557"/>
      <c r="AH37" s="7"/>
      <c r="AI37" s="7"/>
      <c r="AJ37" s="189"/>
      <c r="AK37" s="7"/>
      <c r="AL37" s="185"/>
      <c r="AM37" s="7"/>
      <c r="AN37" s="934">
        <v>2.25</v>
      </c>
      <c r="AO37" s="39">
        <v>4.3899999999999997</v>
      </c>
      <c r="AP37" s="40">
        <v>91.5</v>
      </c>
      <c r="AQ37" s="41">
        <v>98.14</v>
      </c>
      <c r="AR37" s="42">
        <v>0.51252847380410027</v>
      </c>
      <c r="AS37" s="43">
        <v>46.896355353075172</v>
      </c>
      <c r="AT37" s="44">
        <v>2.3464386275941183E-2</v>
      </c>
      <c r="AU37" s="45">
        <v>2.1116250000000001</v>
      </c>
      <c r="AV37" s="45">
        <v>93.85</v>
      </c>
      <c r="AW37" s="46">
        <v>2.5874999999999999E-2</v>
      </c>
      <c r="AX37" s="84">
        <v>1.1499999999999999</v>
      </c>
      <c r="AY37" s="9" t="s">
        <v>121</v>
      </c>
      <c r="AZ37" s="235">
        <v>0.2</v>
      </c>
      <c r="BA37" s="192">
        <v>1.4999999999999999E-2</v>
      </c>
      <c r="BB37" s="193">
        <v>0.24</v>
      </c>
      <c r="BC37" s="48"/>
      <c r="BD37" s="9">
        <v>68.2</v>
      </c>
      <c r="BE37" s="9">
        <v>31.7</v>
      </c>
      <c r="BF37" s="195">
        <v>2.1514195583596214</v>
      </c>
      <c r="BG37" s="79">
        <v>1.4E-2</v>
      </c>
      <c r="BH37" s="80">
        <v>0.62222222222222223</v>
      </c>
      <c r="BI37" s="9" t="s">
        <v>121</v>
      </c>
      <c r="BJ37" s="84">
        <v>2.5999999999999999E-2</v>
      </c>
      <c r="BK37" s="282">
        <v>6.4000000000000001E-2</v>
      </c>
      <c r="BL37" s="197"/>
      <c r="BM37" s="80">
        <v>67.2</v>
      </c>
      <c r="BN37" s="279">
        <v>99.9</v>
      </c>
      <c r="BO37" s="280">
        <v>21851</v>
      </c>
      <c r="BP37" s="279">
        <v>9.9999999999994316E-2</v>
      </c>
      <c r="BQ37" s="80">
        <v>4.3022</v>
      </c>
      <c r="BR37" s="279">
        <v>21.2</v>
      </c>
      <c r="BS37" s="84">
        <v>0.93067999999999984</v>
      </c>
      <c r="BT37" s="279">
        <v>46</v>
      </c>
      <c r="BU37" s="84">
        <v>2.0194000000000001</v>
      </c>
      <c r="BV37" s="279">
        <v>30.8</v>
      </c>
      <c r="BW37" s="84">
        <v>1.35212</v>
      </c>
      <c r="BX37" s="279"/>
      <c r="BY37" s="7"/>
      <c r="BZ37" s="7"/>
      <c r="CA37" s="7"/>
      <c r="CB37" s="7"/>
      <c r="CC37" s="7"/>
      <c r="CD37" s="7"/>
      <c r="CE37" s="7"/>
      <c r="CF37" s="45">
        <v>0.46086956521739131</v>
      </c>
      <c r="CG37" s="121" t="s">
        <v>506</v>
      </c>
      <c r="CH37" s="121" t="s">
        <v>525</v>
      </c>
      <c r="CI37" s="49" t="s">
        <v>1991</v>
      </c>
      <c r="CJ37" s="49" t="s">
        <v>1991</v>
      </c>
      <c r="CK37" s="35"/>
      <c r="CL37" s="35"/>
      <c r="CM37" s="11"/>
      <c r="CN37" s="11"/>
      <c r="CO37" s="11"/>
      <c r="CP37" s="11"/>
      <c r="CQ37" s="947" t="s">
        <v>297</v>
      </c>
      <c r="CR37" s="287" t="s">
        <v>128</v>
      </c>
      <c r="CS37" s="245">
        <v>2</v>
      </c>
      <c r="CT37" s="7"/>
      <c r="CU37" s="7"/>
      <c r="CV37" s="7"/>
      <c r="CW37" s="7"/>
      <c r="CX37" s="7"/>
      <c r="CY37" s="7"/>
      <c r="CZ37" s="11" t="s">
        <v>38</v>
      </c>
      <c r="DA37" s="11" t="s">
        <v>38</v>
      </c>
      <c r="DB37" s="11">
        <v>36017</v>
      </c>
      <c r="DC37" s="11">
        <v>93.4</v>
      </c>
      <c r="DD37" s="11">
        <v>6.6</v>
      </c>
      <c r="DE37" s="11" t="s">
        <v>38</v>
      </c>
      <c r="DF37" s="11" t="s">
        <v>38</v>
      </c>
      <c r="DG37" s="11" t="s">
        <v>38</v>
      </c>
      <c r="DH37" s="11" t="s">
        <v>38</v>
      </c>
      <c r="DI37" s="11">
        <v>0</v>
      </c>
      <c r="DJ37" s="7"/>
      <c r="DK37" s="7"/>
      <c r="DL37" s="125" t="s">
        <v>733</v>
      </c>
      <c r="DM37" s="125">
        <v>9</v>
      </c>
      <c r="DN37" s="7"/>
      <c r="DO37" s="9">
        <v>2</v>
      </c>
      <c r="DP37" s="9">
        <v>0</v>
      </c>
      <c r="DQ37" s="9">
        <v>185</v>
      </c>
      <c r="DR37" s="9">
        <v>80</v>
      </c>
      <c r="DS37" s="84">
        <v>23.374726077428782</v>
      </c>
      <c r="DT37" s="9">
        <v>0</v>
      </c>
      <c r="DU37" s="9" t="s">
        <v>38</v>
      </c>
      <c r="DV37" s="9">
        <v>0</v>
      </c>
      <c r="DW37" s="9">
        <v>0</v>
      </c>
      <c r="DX37" s="565">
        <v>4</v>
      </c>
      <c r="DY37" s="288">
        <v>43021</v>
      </c>
      <c r="DZ37" s="443">
        <v>7807</v>
      </c>
      <c r="EA37" s="299">
        <v>75</v>
      </c>
      <c r="EB37" s="299">
        <v>1470000</v>
      </c>
      <c r="EC37" s="270">
        <v>2</v>
      </c>
      <c r="ED37" s="433">
        <v>39200</v>
      </c>
      <c r="EE37" s="434">
        <v>1010000</v>
      </c>
      <c r="EF37" s="435">
        <v>26933.333333333332</v>
      </c>
      <c r="EG37" s="436">
        <v>242400</v>
      </c>
      <c r="EH37" s="157">
        <v>68.707482993197274</v>
      </c>
      <c r="EI37" s="145">
        <v>26.933333333333334</v>
      </c>
      <c r="EJ37" s="114"/>
      <c r="EK37" s="157">
        <v>68.707482993197274</v>
      </c>
      <c r="EL37" s="145">
        <v>26.933333333333334</v>
      </c>
      <c r="EM37" s="147">
        <v>1.3372648514851486</v>
      </c>
      <c r="EN37" s="114"/>
      <c r="EO37" s="114"/>
      <c r="EP37" s="114"/>
      <c r="EQ37" s="114"/>
      <c r="ER37" s="114"/>
      <c r="ES37" s="55"/>
      <c r="ET37" s="152"/>
      <c r="EU37" s="213"/>
      <c r="EV37" s="11"/>
      <c r="EW37" s="215"/>
      <c r="EX37" s="156"/>
      <c r="EY37" s="156"/>
      <c r="EZ37" s="156"/>
      <c r="FA37" s="156"/>
      <c r="FB37" s="156"/>
      <c r="FC37" s="156"/>
      <c r="FD37" s="156"/>
      <c r="FE37" s="156"/>
      <c r="FF37" s="156"/>
      <c r="FG37" s="156"/>
      <c r="FH37" s="156"/>
      <c r="FI37" s="156"/>
      <c r="FJ37" s="156"/>
      <c r="FK37" s="156"/>
      <c r="FL37" s="156"/>
      <c r="FM37" s="156"/>
      <c r="FN37" s="156"/>
      <c r="FO37" s="156"/>
      <c r="FP37" s="156"/>
      <c r="FQ37" s="156"/>
      <c r="FR37" s="156"/>
      <c r="FS37" s="156"/>
      <c r="FT37" s="156"/>
      <c r="FU37" s="156"/>
      <c r="FV37" s="156"/>
      <c r="FW37" s="156"/>
      <c r="FX37" s="156"/>
      <c r="FY37" s="156"/>
      <c r="FZ37" s="156"/>
      <c r="GA37" s="156"/>
      <c r="GB37" s="156"/>
      <c r="GC37" s="156"/>
      <c r="GD37" s="156"/>
      <c r="GE37" s="156"/>
      <c r="GF37" s="156"/>
      <c r="GG37" s="156"/>
      <c r="GH37" s="156"/>
      <c r="GI37" s="156"/>
      <c r="GJ37" s="156"/>
      <c r="GK37" s="156"/>
      <c r="GL37" s="156"/>
      <c r="GM37" s="156"/>
      <c r="GN37" s="156"/>
      <c r="GO37" s="156"/>
      <c r="GP37" s="156"/>
      <c r="GQ37" s="156"/>
      <c r="GR37" s="156"/>
    </row>
    <row r="38" spans="1:200" x14ac:dyDescent="0.3">
      <c r="A38" s="7">
        <v>12</v>
      </c>
      <c r="B38" s="7">
        <v>1</v>
      </c>
      <c r="C38" s="442">
        <v>7821</v>
      </c>
      <c r="D38" s="443" t="s">
        <v>1897</v>
      </c>
      <c r="E38" s="16" t="s">
        <v>736</v>
      </c>
      <c r="F38" s="16">
        <v>465506434</v>
      </c>
      <c r="G38" s="11">
        <v>72</v>
      </c>
      <c r="H38" s="16" t="s">
        <v>1806</v>
      </c>
      <c r="I38" s="265" t="s">
        <v>511</v>
      </c>
      <c r="J38" s="19" t="s">
        <v>35</v>
      </c>
      <c r="K38" s="220" t="s">
        <v>36</v>
      </c>
      <c r="L38" s="20">
        <v>5</v>
      </c>
      <c r="M38" s="16" t="s">
        <v>1711</v>
      </c>
      <c r="N38" s="16" t="s">
        <v>435</v>
      </c>
      <c r="O38" s="16" t="s">
        <v>447</v>
      </c>
      <c r="P38" s="169" t="s">
        <v>1022</v>
      </c>
      <c r="Q38" s="169"/>
      <c r="R38" s="51" t="s">
        <v>522</v>
      </c>
      <c r="S38" s="814" t="s">
        <v>523</v>
      </c>
      <c r="T38" s="267" t="s">
        <v>124</v>
      </c>
      <c r="U38" s="51" t="s">
        <v>524</v>
      </c>
      <c r="V38" s="653" t="s">
        <v>126</v>
      </c>
      <c r="W38" s="51" t="s">
        <v>124</v>
      </c>
      <c r="X38" s="51" t="s">
        <v>124</v>
      </c>
      <c r="Y38" s="269"/>
      <c r="Z38" s="270"/>
      <c r="AA38" s="275"/>
      <c r="AB38" s="275"/>
      <c r="AC38" s="275"/>
      <c r="AD38" s="275"/>
      <c r="AE38" s="275"/>
      <c r="AF38" s="504" t="s">
        <v>128</v>
      </c>
      <c r="AG38" s="114"/>
      <c r="AH38" s="7"/>
      <c r="AI38" s="7"/>
      <c r="AJ38" s="189"/>
      <c r="AK38" s="7"/>
      <c r="AL38" s="185"/>
      <c r="AM38" s="7"/>
      <c r="AN38" s="934">
        <v>13.7</v>
      </c>
      <c r="AO38" s="39">
        <v>5.64</v>
      </c>
      <c r="AP38" s="40">
        <v>78.3</v>
      </c>
      <c r="AQ38" s="41">
        <v>97.64</v>
      </c>
      <c r="AR38" s="42">
        <v>2.4290780141843973</v>
      </c>
      <c r="AS38" s="43">
        <v>190.19680851063831</v>
      </c>
      <c r="AT38" s="44">
        <v>0.16321181796521325</v>
      </c>
      <c r="AU38" s="45">
        <v>12.9328</v>
      </c>
      <c r="AV38" s="45">
        <v>94.4</v>
      </c>
      <c r="AW38" s="46">
        <v>8.2199999999999995E-2</v>
      </c>
      <c r="AX38" s="84">
        <v>0.6</v>
      </c>
      <c r="AY38" s="9" t="s">
        <v>121</v>
      </c>
      <c r="AZ38" s="235">
        <v>2.31</v>
      </c>
      <c r="BA38" s="192">
        <v>3.9E-2</v>
      </c>
      <c r="BB38" s="193">
        <v>0.55999999999999983</v>
      </c>
      <c r="BC38" s="48"/>
      <c r="BD38" s="9">
        <v>66.900000000000006</v>
      </c>
      <c r="BE38" s="9">
        <v>33.1</v>
      </c>
      <c r="BF38" s="195">
        <v>2.0211480362537766</v>
      </c>
      <c r="BG38" s="79">
        <v>1.1100000000000001</v>
      </c>
      <c r="BH38" s="80">
        <v>8.1021897810218988</v>
      </c>
      <c r="BI38" s="9" t="s">
        <v>121</v>
      </c>
      <c r="BJ38" s="84">
        <v>7.3</v>
      </c>
      <c r="BK38" s="282">
        <v>12.2</v>
      </c>
      <c r="BL38" s="197"/>
      <c r="BM38" s="80">
        <v>40.900000000000006</v>
      </c>
      <c r="BN38" s="279">
        <v>97.7</v>
      </c>
      <c r="BO38" s="280">
        <v>24576</v>
      </c>
      <c r="BP38" s="279">
        <v>2.2999999999999972</v>
      </c>
      <c r="BQ38" s="561">
        <v>5.5328400000000002</v>
      </c>
      <c r="BR38" s="279">
        <v>20.100000000000001</v>
      </c>
      <c r="BS38" s="84">
        <v>1.13364</v>
      </c>
      <c r="BT38" s="279">
        <v>20.8</v>
      </c>
      <c r="BU38" s="84">
        <v>1.1731199999999999</v>
      </c>
      <c r="BV38" s="279">
        <v>57.2</v>
      </c>
      <c r="BW38" s="84">
        <v>3.2260800000000001</v>
      </c>
      <c r="BX38" s="279"/>
      <c r="BY38" s="7"/>
      <c r="BZ38" s="7"/>
      <c r="CA38" s="7"/>
      <c r="CB38" s="7"/>
      <c r="CC38" s="7"/>
      <c r="CD38" s="7"/>
      <c r="CE38" s="7"/>
      <c r="CF38" s="45">
        <v>0.96634615384615385</v>
      </c>
      <c r="CG38" s="121" t="s">
        <v>510</v>
      </c>
      <c r="CH38" s="121">
        <v>5</v>
      </c>
      <c r="CI38" s="49" t="s">
        <v>1993</v>
      </c>
      <c r="CJ38" s="9" t="s">
        <v>1993</v>
      </c>
      <c r="CK38" s="35"/>
      <c r="CL38" s="35"/>
      <c r="CM38" s="11"/>
      <c r="CN38" s="11"/>
      <c r="CO38" s="11"/>
      <c r="CP38" s="11"/>
      <c r="CQ38" s="202" t="s">
        <v>294</v>
      </c>
      <c r="CR38" s="287" t="s">
        <v>128</v>
      </c>
      <c r="CS38" s="245">
        <v>2</v>
      </c>
      <c r="CT38" s="7"/>
      <c r="CU38" s="7"/>
      <c r="CV38" s="7"/>
      <c r="CW38" s="7"/>
      <c r="CX38" s="7"/>
      <c r="CY38" s="7"/>
      <c r="CZ38" s="11" t="s">
        <v>38</v>
      </c>
      <c r="DA38" s="11" t="s">
        <v>38</v>
      </c>
      <c r="DB38" s="11">
        <v>11269</v>
      </c>
      <c r="DC38" s="11">
        <v>72.5</v>
      </c>
      <c r="DD38" s="11">
        <v>27.5</v>
      </c>
      <c r="DE38" s="11" t="s">
        <v>38</v>
      </c>
      <c r="DF38" s="11" t="s">
        <v>38</v>
      </c>
      <c r="DG38" s="11" t="s">
        <v>38</v>
      </c>
      <c r="DH38" s="11" t="s">
        <v>38</v>
      </c>
      <c r="DI38" s="11">
        <v>0</v>
      </c>
      <c r="DJ38" s="7"/>
      <c r="DK38" s="7"/>
      <c r="DL38" s="125" t="s">
        <v>1711</v>
      </c>
      <c r="DM38" s="125">
        <v>5</v>
      </c>
      <c r="DN38" s="7"/>
      <c r="DO38" s="9">
        <v>2</v>
      </c>
      <c r="DP38" s="9">
        <v>0</v>
      </c>
      <c r="DQ38" s="9" t="s">
        <v>121</v>
      </c>
      <c r="DR38" s="9" t="s">
        <v>121</v>
      </c>
      <c r="DS38" s="9" t="s">
        <v>121</v>
      </c>
      <c r="DT38" s="9">
        <v>1</v>
      </c>
      <c r="DU38" s="9" t="s">
        <v>38</v>
      </c>
      <c r="DV38" s="9">
        <v>2</v>
      </c>
      <c r="DW38" s="9">
        <v>1</v>
      </c>
      <c r="DX38" s="565" t="s">
        <v>38</v>
      </c>
      <c r="DY38" s="9"/>
      <c r="DZ38" s="443">
        <v>7821</v>
      </c>
      <c r="EA38" s="299" t="s">
        <v>121</v>
      </c>
      <c r="EB38" s="270" t="s">
        <v>121</v>
      </c>
      <c r="EC38" s="270" t="s">
        <v>121</v>
      </c>
      <c r="ED38" s="270" t="s">
        <v>121</v>
      </c>
      <c r="EE38" s="434" t="s">
        <v>121</v>
      </c>
      <c r="EF38" s="1182">
        <v>12900</v>
      </c>
      <c r="EG38" s="436">
        <v>64500</v>
      </c>
      <c r="EH38" s="157">
        <v>88.4</v>
      </c>
      <c r="EI38" s="145">
        <v>12.9</v>
      </c>
      <c r="EJ38" s="114"/>
      <c r="EK38" s="157">
        <v>88.4</v>
      </c>
      <c r="EL38" s="145">
        <v>12.9</v>
      </c>
      <c r="EM38" s="147">
        <v>0.87356589147286823</v>
      </c>
      <c r="EN38" s="114"/>
      <c r="EO38" s="114"/>
      <c r="EP38" s="114"/>
      <c r="EQ38" s="114"/>
      <c r="ER38" s="114"/>
      <c r="ES38" s="55"/>
      <c r="ET38" s="152"/>
      <c r="EU38" s="213"/>
      <c r="EV38" s="329"/>
      <c r="EW38" s="215"/>
      <c r="EX38" s="156"/>
      <c r="EY38" s="156"/>
      <c r="EZ38" s="156"/>
      <c r="FA38" s="156"/>
      <c r="FB38" s="156"/>
      <c r="FC38" s="156"/>
      <c r="FD38" s="156"/>
      <c r="FE38" s="156"/>
      <c r="FF38" s="156"/>
      <c r="FG38" s="156"/>
      <c r="FH38" s="156"/>
      <c r="FI38" s="156"/>
      <c r="FJ38" s="156"/>
      <c r="FK38" s="156"/>
      <c r="FL38" s="156"/>
      <c r="FM38" s="156"/>
      <c r="FN38" s="156"/>
      <c r="FO38" s="156"/>
      <c r="FP38" s="156"/>
      <c r="FQ38" s="156"/>
      <c r="FR38" s="156"/>
      <c r="FS38" s="156"/>
      <c r="FT38" s="156"/>
      <c r="FU38" s="156"/>
      <c r="FV38" s="156"/>
      <c r="FW38" s="156"/>
      <c r="FX38" s="156"/>
      <c r="FY38" s="156"/>
      <c r="FZ38" s="156"/>
      <c r="GA38" s="156"/>
      <c r="GB38" s="156"/>
      <c r="GC38" s="156"/>
      <c r="GD38" s="156"/>
      <c r="GE38" s="156"/>
      <c r="GF38" s="156"/>
      <c r="GG38" s="156"/>
      <c r="GH38" s="156"/>
      <c r="GI38" s="156"/>
      <c r="GJ38" s="156"/>
      <c r="GK38" s="156"/>
      <c r="GL38" s="156"/>
      <c r="GM38" s="156"/>
      <c r="GN38" s="156"/>
      <c r="GO38" s="156"/>
      <c r="GP38" s="156"/>
      <c r="GQ38" s="156"/>
      <c r="GR38" s="156"/>
    </row>
    <row r="39" spans="1:200" x14ac:dyDescent="0.3">
      <c r="A39" s="7">
        <v>13</v>
      </c>
      <c r="B39" s="7">
        <v>2</v>
      </c>
      <c r="C39" s="442">
        <v>7822</v>
      </c>
      <c r="D39" s="443" t="s">
        <v>1805</v>
      </c>
      <c r="E39" s="16" t="s">
        <v>643</v>
      </c>
      <c r="F39" s="16">
        <v>6601070685</v>
      </c>
      <c r="G39" s="11">
        <v>52</v>
      </c>
      <c r="H39" s="16" t="s">
        <v>1806</v>
      </c>
      <c r="I39" s="265" t="s">
        <v>1001</v>
      </c>
      <c r="J39" s="380" t="s">
        <v>35</v>
      </c>
      <c r="K39" s="220" t="s">
        <v>36</v>
      </c>
      <c r="L39" s="20">
        <v>6</v>
      </c>
      <c r="M39" s="16" t="s">
        <v>965</v>
      </c>
      <c r="N39" s="16" t="s">
        <v>435</v>
      </c>
      <c r="O39" s="16" t="s">
        <v>447</v>
      </c>
      <c r="P39" s="169" t="s">
        <v>1022</v>
      </c>
      <c r="Q39" s="169"/>
      <c r="R39" s="454" t="s">
        <v>522</v>
      </c>
      <c r="S39" s="453" t="s">
        <v>523</v>
      </c>
      <c r="T39" s="601" t="s">
        <v>124</v>
      </c>
      <c r="U39" s="51" t="s">
        <v>524</v>
      </c>
      <c r="V39" s="1001" t="s">
        <v>126</v>
      </c>
      <c r="W39" s="51" t="s">
        <v>124</v>
      </c>
      <c r="X39" s="51" t="s">
        <v>124</v>
      </c>
      <c r="Y39" s="720"/>
      <c r="Z39" s="709"/>
      <c r="AA39" s="275"/>
      <c r="AB39" s="1006"/>
      <c r="AC39" s="1006"/>
      <c r="AD39" s="1006"/>
      <c r="AE39" s="1006"/>
      <c r="AF39" s="58" t="s">
        <v>444</v>
      </c>
      <c r="AG39" s="220"/>
      <c r="AH39" s="7"/>
      <c r="AI39" s="7"/>
      <c r="AJ39" s="189"/>
      <c r="AK39" s="7"/>
      <c r="AL39" s="185"/>
      <c r="AM39" s="7"/>
      <c r="AN39" s="934">
        <v>1.9</v>
      </c>
      <c r="AO39" s="39">
        <v>5.69</v>
      </c>
      <c r="AP39" s="40">
        <v>85.9</v>
      </c>
      <c r="AQ39" s="41">
        <v>93.490000000000009</v>
      </c>
      <c r="AR39" s="42">
        <v>0.33391915641476272</v>
      </c>
      <c r="AS39" s="43">
        <v>28.68365553602812</v>
      </c>
      <c r="AT39" s="44">
        <v>2.0744622775412162E-2</v>
      </c>
      <c r="AU39" s="45">
        <v>1.7084799999999998</v>
      </c>
      <c r="AV39" s="45">
        <v>89.92</v>
      </c>
      <c r="AW39" s="46">
        <v>9.6519999999999995E-2</v>
      </c>
      <c r="AX39" s="84">
        <v>5.08</v>
      </c>
      <c r="AY39" s="9" t="s">
        <v>121</v>
      </c>
      <c r="AZ39" s="235">
        <v>0.87</v>
      </c>
      <c r="BA39" s="192">
        <v>8.1499999999999993E-3</v>
      </c>
      <c r="BB39" s="193">
        <v>0.37180000000000002</v>
      </c>
      <c r="BC39" s="48"/>
      <c r="BD39" s="9">
        <v>76.7</v>
      </c>
      <c r="BE39" s="9">
        <v>23.3</v>
      </c>
      <c r="BF39" s="78">
        <v>3.2918454935622319</v>
      </c>
      <c r="BG39" s="79">
        <v>3.2000000000000002E-3</v>
      </c>
      <c r="BH39" s="80">
        <v>0.16842105263157897</v>
      </c>
      <c r="BI39" s="9" t="s">
        <v>121</v>
      </c>
      <c r="BJ39" s="84">
        <v>7.39</v>
      </c>
      <c r="BK39" s="282">
        <v>11.8</v>
      </c>
      <c r="BL39" s="197"/>
      <c r="BM39" s="80">
        <v>63.7</v>
      </c>
      <c r="BN39" s="279">
        <v>95.7</v>
      </c>
      <c r="BO39" s="280">
        <v>23462</v>
      </c>
      <c r="BP39" s="279">
        <v>4.2999999999999972</v>
      </c>
      <c r="BQ39" s="80">
        <v>5.2575600000000007</v>
      </c>
      <c r="BR39" s="279">
        <v>17.5</v>
      </c>
      <c r="BS39" s="84">
        <v>0.99575000000000002</v>
      </c>
      <c r="BT39" s="279">
        <v>46.2</v>
      </c>
      <c r="BU39" s="84">
        <v>2.6287800000000003</v>
      </c>
      <c r="BV39" s="279">
        <v>28.7</v>
      </c>
      <c r="BW39" s="84">
        <v>1.63303</v>
      </c>
      <c r="BX39" s="279"/>
      <c r="BY39" s="7"/>
      <c r="BZ39" s="7"/>
      <c r="CA39" s="7"/>
      <c r="CB39" s="7"/>
      <c r="CC39" s="7"/>
      <c r="CD39" s="7"/>
      <c r="CE39" s="7"/>
      <c r="CF39" s="45">
        <v>0.37878787878787878</v>
      </c>
      <c r="CG39" s="121"/>
      <c r="CH39" s="121">
        <v>5</v>
      </c>
      <c r="CI39" s="49" t="s">
        <v>1991</v>
      </c>
      <c r="CJ39" s="9" t="s">
        <v>1991</v>
      </c>
      <c r="CK39" s="35"/>
      <c r="CL39" s="35"/>
      <c r="CM39" s="11"/>
      <c r="CN39" s="11"/>
      <c r="CO39" s="11"/>
      <c r="CP39" s="11"/>
      <c r="CQ39" s="947" t="s">
        <v>297</v>
      </c>
      <c r="CR39" s="287" t="s">
        <v>444</v>
      </c>
      <c r="CS39" s="245">
        <v>2</v>
      </c>
      <c r="CT39" s="7"/>
      <c r="CU39" s="7"/>
      <c r="CV39" s="7"/>
      <c r="CW39" s="7"/>
      <c r="CX39" s="7"/>
      <c r="CY39" s="7"/>
      <c r="CZ39" s="11" t="s">
        <v>38</v>
      </c>
      <c r="DA39" s="11" t="s">
        <v>38</v>
      </c>
      <c r="DB39" s="11">
        <v>20178</v>
      </c>
      <c r="DC39" s="11">
        <v>84</v>
      </c>
      <c r="DD39" s="11">
        <v>16</v>
      </c>
      <c r="DE39" s="11" t="s">
        <v>38</v>
      </c>
      <c r="DF39" s="11" t="s">
        <v>38</v>
      </c>
      <c r="DG39" s="11" t="s">
        <v>38</v>
      </c>
      <c r="DH39" s="11" t="s">
        <v>38</v>
      </c>
      <c r="DI39" s="11">
        <v>0</v>
      </c>
      <c r="DJ39" s="7"/>
      <c r="DK39" s="7"/>
      <c r="DL39" s="125" t="s">
        <v>965</v>
      </c>
      <c r="DM39" s="125">
        <v>6</v>
      </c>
      <c r="DN39" s="7"/>
      <c r="DO39" s="9">
        <v>2</v>
      </c>
      <c r="DP39" s="9">
        <v>0</v>
      </c>
      <c r="DQ39" s="9" t="s">
        <v>121</v>
      </c>
      <c r="DR39" s="9" t="s">
        <v>121</v>
      </c>
      <c r="DS39" s="9" t="s">
        <v>121</v>
      </c>
      <c r="DT39" s="9">
        <v>2</v>
      </c>
      <c r="DU39" s="9" t="s">
        <v>38</v>
      </c>
      <c r="DV39" s="9">
        <v>4</v>
      </c>
      <c r="DW39" s="9">
        <v>2</v>
      </c>
      <c r="DX39" s="565" t="s">
        <v>38</v>
      </c>
      <c r="DY39" s="9"/>
      <c r="DZ39" s="443">
        <v>7822</v>
      </c>
      <c r="EA39" s="721" t="s">
        <v>121</v>
      </c>
      <c r="EB39" s="709" t="s">
        <v>121</v>
      </c>
      <c r="EC39" s="709" t="s">
        <v>121</v>
      </c>
      <c r="ED39" s="709" t="s">
        <v>121</v>
      </c>
      <c r="EE39" s="723" t="s">
        <v>121</v>
      </c>
      <c r="EF39" s="1181">
        <v>26172</v>
      </c>
      <c r="EG39" s="436">
        <v>157032</v>
      </c>
      <c r="EH39" s="157">
        <v>68.400000000000006</v>
      </c>
      <c r="EI39" s="145">
        <v>26.172000000000001</v>
      </c>
      <c r="EJ39" s="114"/>
      <c r="EK39" s="157">
        <v>68.400000000000006</v>
      </c>
      <c r="EL39" s="145">
        <v>26.172000000000001</v>
      </c>
      <c r="EM39" s="147">
        <v>0.77097661623108671</v>
      </c>
      <c r="EN39" s="114"/>
      <c r="EO39" s="114"/>
      <c r="EP39" s="114"/>
      <c r="EQ39" s="114"/>
      <c r="ER39" s="114"/>
      <c r="ES39" s="55"/>
      <c r="ET39" s="152"/>
      <c r="EU39" s="213"/>
      <c r="EV39" s="11"/>
      <c r="EW39" s="215"/>
      <c r="EX39" s="156"/>
      <c r="EY39" s="156"/>
      <c r="EZ39" s="156"/>
      <c r="FA39" s="156"/>
      <c r="FB39" s="156"/>
      <c r="FC39" s="156"/>
      <c r="FD39" s="156"/>
      <c r="FE39" s="156"/>
      <c r="FF39" s="156"/>
      <c r="FG39" s="156"/>
      <c r="FH39" s="156"/>
      <c r="FI39" s="156"/>
      <c r="FJ39" s="156"/>
      <c r="FK39" s="156"/>
      <c r="FL39" s="156"/>
      <c r="FM39" s="156"/>
      <c r="FN39" s="156"/>
      <c r="FO39" s="156"/>
      <c r="FP39" s="156"/>
      <c r="FQ39" s="156"/>
      <c r="FR39" s="156"/>
      <c r="FS39" s="156"/>
      <c r="FT39" s="156"/>
      <c r="FU39" s="156"/>
      <c r="FV39" s="156"/>
      <c r="FW39" s="156"/>
      <c r="FX39" s="156"/>
      <c r="FY39" s="156"/>
      <c r="FZ39" s="156"/>
      <c r="GA39" s="156"/>
      <c r="GB39" s="156"/>
      <c r="GC39" s="156"/>
      <c r="GD39" s="156"/>
      <c r="GE39" s="156"/>
      <c r="GF39" s="156"/>
      <c r="GG39" s="156"/>
      <c r="GH39" s="156"/>
      <c r="GI39" s="156"/>
      <c r="GJ39" s="156"/>
      <c r="GK39" s="156"/>
      <c r="GL39" s="156"/>
      <c r="GM39" s="156"/>
      <c r="GN39" s="156"/>
      <c r="GO39" s="156"/>
      <c r="GP39" s="156"/>
      <c r="GQ39" s="156"/>
      <c r="GR39" s="156"/>
    </row>
    <row r="40" spans="1:200" x14ac:dyDescent="0.3">
      <c r="A40" s="7">
        <v>14</v>
      </c>
      <c r="B40" s="7">
        <v>1</v>
      </c>
      <c r="C40" s="442">
        <v>7823</v>
      </c>
      <c r="D40" s="443" t="s">
        <v>1817</v>
      </c>
      <c r="E40" s="16" t="s">
        <v>1721</v>
      </c>
      <c r="F40" s="16">
        <v>460703156</v>
      </c>
      <c r="G40" s="11">
        <v>72</v>
      </c>
      <c r="H40" s="16" t="s">
        <v>1806</v>
      </c>
      <c r="I40" s="265" t="s">
        <v>1818</v>
      </c>
      <c r="J40" s="446" t="s">
        <v>35</v>
      </c>
      <c r="K40" s="220" t="s">
        <v>36</v>
      </c>
      <c r="L40" s="20">
        <v>6</v>
      </c>
      <c r="M40" s="16">
        <v>2</v>
      </c>
      <c r="N40" s="16" t="s">
        <v>38</v>
      </c>
      <c r="O40" s="16" t="s">
        <v>447</v>
      </c>
      <c r="P40" s="169" t="s">
        <v>1022</v>
      </c>
      <c r="Q40" s="169"/>
      <c r="R40" s="50" t="s">
        <v>522</v>
      </c>
      <c r="S40" s="453" t="s">
        <v>523</v>
      </c>
      <c r="T40" s="820" t="s">
        <v>124</v>
      </c>
      <c r="U40" s="51" t="s">
        <v>524</v>
      </c>
      <c r="V40" s="637" t="s">
        <v>126</v>
      </c>
      <c r="W40" s="454" t="s">
        <v>124</v>
      </c>
      <c r="X40" s="454" t="s">
        <v>124</v>
      </c>
      <c r="Y40" s="603"/>
      <c r="Z40" s="604"/>
      <c r="AA40" s="276"/>
      <c r="AB40" s="276"/>
      <c r="AC40" s="276"/>
      <c r="AD40" s="276"/>
      <c r="AE40" s="276"/>
      <c r="AF40" s="58" t="s">
        <v>444</v>
      </c>
      <c r="AG40" s="114"/>
      <c r="AH40" s="7"/>
      <c r="AI40" s="7"/>
      <c r="AJ40" s="189"/>
      <c r="AK40" s="7"/>
      <c r="AL40" s="185"/>
      <c r="AM40" s="7"/>
      <c r="AN40" s="934">
        <v>0.59</v>
      </c>
      <c r="AO40" s="39">
        <v>7.89</v>
      </c>
      <c r="AP40" s="40">
        <v>85.3</v>
      </c>
      <c r="AQ40" s="41">
        <v>93.78</v>
      </c>
      <c r="AR40" s="42">
        <v>7.477820025348543E-2</v>
      </c>
      <c r="AS40" s="43">
        <v>6.3785804816223068</v>
      </c>
      <c r="AT40" s="44">
        <v>6.3311514110956108E-3</v>
      </c>
      <c r="AU40" s="46">
        <v>0.50798999999999994</v>
      </c>
      <c r="AV40" s="45">
        <v>86.1</v>
      </c>
      <c r="AW40" s="46">
        <v>5.2510000000000001E-2</v>
      </c>
      <c r="AX40" s="84">
        <v>8.9</v>
      </c>
      <c r="AY40" s="9" t="s">
        <v>121</v>
      </c>
      <c r="AZ40" s="235">
        <v>1.33</v>
      </c>
      <c r="BA40" s="192">
        <v>1.9E-2</v>
      </c>
      <c r="BB40" s="193">
        <v>1.7999999999999995E-2</v>
      </c>
      <c r="BC40" s="48"/>
      <c r="BD40" s="9">
        <v>29.3</v>
      </c>
      <c r="BE40" s="9">
        <v>70.099999999999994</v>
      </c>
      <c r="BF40" s="78">
        <v>0.41797432239657634</v>
      </c>
      <c r="BG40" s="79">
        <v>2.1999999999999999E-2</v>
      </c>
      <c r="BH40" s="80">
        <v>3.7288135593220337</v>
      </c>
      <c r="BI40" s="9" t="s">
        <v>121</v>
      </c>
      <c r="BJ40" s="84">
        <v>11.9</v>
      </c>
      <c r="BK40" s="282">
        <v>10.4</v>
      </c>
      <c r="BL40" s="197"/>
      <c r="BM40" s="80">
        <v>94.9</v>
      </c>
      <c r="BN40" s="279">
        <v>96.2</v>
      </c>
      <c r="BO40" s="280">
        <v>12069</v>
      </c>
      <c r="BP40" s="279">
        <v>3.7999999999999972</v>
      </c>
      <c r="BQ40" s="561">
        <v>7.7172090000000004</v>
      </c>
      <c r="BR40" s="279">
        <v>20.6</v>
      </c>
      <c r="BS40" s="84">
        <v>1.62534</v>
      </c>
      <c r="BT40" s="279">
        <v>74.3</v>
      </c>
      <c r="BU40" s="84">
        <v>5.8622699999999996</v>
      </c>
      <c r="BV40" s="279">
        <v>2.91</v>
      </c>
      <c r="BW40" s="84">
        <v>0.229599</v>
      </c>
      <c r="BX40" s="279"/>
      <c r="BY40" s="7"/>
      <c r="BZ40" s="7"/>
      <c r="CA40" s="7"/>
      <c r="CB40" s="7"/>
      <c r="CC40" s="7"/>
      <c r="CD40" s="7"/>
      <c r="CE40" s="7"/>
      <c r="CF40" s="45">
        <v>0.27725437415881565</v>
      </c>
      <c r="CG40" s="121"/>
      <c r="CH40" s="121">
        <v>5</v>
      </c>
      <c r="CI40" s="49" t="s">
        <v>1991</v>
      </c>
      <c r="CJ40" s="9" t="s">
        <v>1991</v>
      </c>
      <c r="CK40" s="35"/>
      <c r="CL40" s="35"/>
      <c r="CM40" s="11"/>
      <c r="CN40" s="11"/>
      <c r="CO40" s="11"/>
      <c r="CP40" s="11"/>
      <c r="CQ40" s="947" t="s">
        <v>297</v>
      </c>
      <c r="CR40" s="287" t="s">
        <v>444</v>
      </c>
      <c r="CS40" s="245">
        <v>2</v>
      </c>
      <c r="CT40" s="7"/>
      <c r="CU40" s="7"/>
      <c r="CV40" s="7"/>
      <c r="CW40" s="7"/>
      <c r="CX40" s="7"/>
      <c r="CY40" s="7"/>
      <c r="CZ40" s="11">
        <v>441.3</v>
      </c>
      <c r="DA40" s="11">
        <v>293.39999999999998</v>
      </c>
      <c r="DB40" s="11">
        <v>16508</v>
      </c>
      <c r="DC40" s="11">
        <v>18.899999999999999</v>
      </c>
      <c r="DD40" s="11">
        <v>81.099999999999994</v>
      </c>
      <c r="DE40" s="11" t="s">
        <v>38</v>
      </c>
      <c r="DF40" s="11" t="s">
        <v>38</v>
      </c>
      <c r="DG40" s="11" t="s">
        <v>38</v>
      </c>
      <c r="DH40" s="11" t="s">
        <v>38</v>
      </c>
      <c r="DI40" s="11" t="s">
        <v>2041</v>
      </c>
      <c r="DJ40" s="7"/>
      <c r="DK40" s="7"/>
      <c r="DL40" s="125">
        <v>2</v>
      </c>
      <c r="DM40" s="125">
        <v>6</v>
      </c>
      <c r="DN40" s="7"/>
      <c r="DO40" s="9">
        <v>2</v>
      </c>
      <c r="DP40" s="9">
        <v>0</v>
      </c>
      <c r="DQ40" s="9" t="s">
        <v>121</v>
      </c>
      <c r="DR40" s="9" t="s">
        <v>121</v>
      </c>
      <c r="DS40" s="9" t="s">
        <v>121</v>
      </c>
      <c r="DT40" s="9">
        <v>2</v>
      </c>
      <c r="DU40" s="288">
        <v>43130</v>
      </c>
      <c r="DV40" s="9" t="s">
        <v>121</v>
      </c>
      <c r="DW40" s="9" t="s">
        <v>121</v>
      </c>
      <c r="DX40" s="565" t="s">
        <v>38</v>
      </c>
      <c r="DY40" s="9"/>
      <c r="DZ40" s="443">
        <v>7823</v>
      </c>
      <c r="EA40" s="299" t="s">
        <v>121</v>
      </c>
      <c r="EB40" s="270" t="s">
        <v>121</v>
      </c>
      <c r="EC40" s="270" t="s">
        <v>121</v>
      </c>
      <c r="ED40" s="270" t="s">
        <v>121</v>
      </c>
      <c r="EE40" s="434" t="s">
        <v>121</v>
      </c>
      <c r="EF40" s="1182">
        <v>7014</v>
      </c>
      <c r="EG40" s="436">
        <v>42084</v>
      </c>
      <c r="EH40" s="157">
        <v>63.9</v>
      </c>
      <c r="EI40" s="145">
        <v>7.0140000000000002</v>
      </c>
      <c r="EJ40" s="114"/>
      <c r="EK40" s="157">
        <v>63.9</v>
      </c>
      <c r="EL40" s="145">
        <v>7.0140000000000002</v>
      </c>
      <c r="EM40" s="147">
        <v>2.3535785571713714</v>
      </c>
      <c r="EN40" s="114"/>
      <c r="EO40" s="114"/>
      <c r="EP40" s="114"/>
      <c r="EQ40" s="114"/>
      <c r="ER40" s="114"/>
      <c r="ES40" s="55"/>
      <c r="ET40" s="152"/>
      <c r="EU40" s="213"/>
      <c r="EV40" s="11"/>
      <c r="EW40" s="215"/>
      <c r="EX40" s="156"/>
      <c r="EY40" s="156"/>
      <c r="EZ40" s="156"/>
      <c r="FA40" s="156"/>
      <c r="FB40" s="156"/>
      <c r="FC40" s="156"/>
      <c r="FD40" s="156"/>
      <c r="FE40" s="156"/>
      <c r="FF40" s="156"/>
      <c r="FG40" s="156"/>
      <c r="FH40" s="156"/>
      <c r="FI40" s="156"/>
      <c r="FJ40" s="156"/>
      <c r="FK40" s="156"/>
      <c r="FL40" s="156"/>
      <c r="FM40" s="156"/>
      <c r="FN40" s="156"/>
      <c r="FO40" s="156"/>
      <c r="FP40" s="156"/>
      <c r="FQ40" s="156"/>
      <c r="FR40" s="156"/>
      <c r="FS40" s="156"/>
      <c r="FT40" s="156"/>
      <c r="FU40" s="156"/>
      <c r="FV40" s="156"/>
      <c r="FW40" s="156"/>
      <c r="FX40" s="156"/>
      <c r="FY40" s="156"/>
      <c r="FZ40" s="156"/>
      <c r="GA40" s="156"/>
      <c r="GB40" s="156"/>
      <c r="GC40" s="156"/>
      <c r="GD40" s="156"/>
      <c r="GE40" s="156"/>
      <c r="GF40" s="156"/>
      <c r="GG40" s="156"/>
      <c r="GH40" s="156"/>
      <c r="GI40" s="156"/>
      <c r="GJ40" s="156"/>
      <c r="GK40" s="156"/>
      <c r="GL40" s="156"/>
      <c r="GM40" s="156"/>
      <c r="GN40" s="156"/>
      <c r="GO40" s="156"/>
      <c r="GP40" s="156"/>
      <c r="GQ40" s="156"/>
      <c r="GR40" s="156"/>
    </row>
    <row r="41" spans="1:200" x14ac:dyDescent="0.3">
      <c r="A41" s="7">
        <v>28</v>
      </c>
      <c r="B41" s="7">
        <v>1</v>
      </c>
      <c r="C41" s="14">
        <v>7935</v>
      </c>
      <c r="D41" s="328" t="s">
        <v>1162</v>
      </c>
      <c r="E41" s="17" t="s">
        <v>564</v>
      </c>
      <c r="F41" s="17">
        <v>6105170126</v>
      </c>
      <c r="G41" s="11">
        <v>57</v>
      </c>
      <c r="H41" s="17" t="s">
        <v>1904</v>
      </c>
      <c r="I41" s="379" t="s">
        <v>1848</v>
      </c>
      <c r="J41" s="380" t="s">
        <v>35</v>
      </c>
      <c r="K41" s="55" t="s">
        <v>36</v>
      </c>
      <c r="L41" s="11">
        <v>47</v>
      </c>
      <c r="M41" s="17">
        <v>6</v>
      </c>
      <c r="N41" s="17" t="s">
        <v>475</v>
      </c>
      <c r="O41" s="17"/>
      <c r="P41" s="381" t="s">
        <v>1022</v>
      </c>
      <c r="Q41" s="381"/>
      <c r="R41" s="454" t="s">
        <v>522</v>
      </c>
      <c r="S41" s="453" t="s">
        <v>123</v>
      </c>
      <c r="T41" s="601" t="s">
        <v>124</v>
      </c>
      <c r="U41" s="454" t="s">
        <v>524</v>
      </c>
      <c r="V41" s="653" t="s">
        <v>126</v>
      </c>
      <c r="W41" s="766" t="s">
        <v>124</v>
      </c>
      <c r="X41" s="454" t="s">
        <v>124</v>
      </c>
      <c r="Y41" s="603"/>
      <c r="Z41" s="604"/>
      <c r="AA41" s="275"/>
      <c r="AB41" s="275"/>
      <c r="AC41" s="275"/>
      <c r="AD41" s="275"/>
      <c r="AE41" s="275"/>
      <c r="AF41" s="58" t="s">
        <v>444</v>
      </c>
      <c r="AG41" s="220"/>
      <c r="AH41" s="7"/>
      <c r="AI41" s="7"/>
      <c r="AJ41" s="189"/>
      <c r="AK41" s="7"/>
      <c r="AL41" s="185"/>
      <c r="AM41" s="7"/>
      <c r="AN41" s="934">
        <v>9.52</v>
      </c>
      <c r="AO41" s="39">
        <v>8.18</v>
      </c>
      <c r="AP41" s="40">
        <v>77.3</v>
      </c>
      <c r="AQ41" s="41">
        <v>95</v>
      </c>
      <c r="AR41" s="42">
        <v>1.1638141809290954</v>
      </c>
      <c r="AS41" s="43">
        <v>89.962836185819071</v>
      </c>
      <c r="AT41" s="44">
        <v>0.11137108095460928</v>
      </c>
      <c r="AU41" s="45">
        <v>8.3547519999999995</v>
      </c>
      <c r="AV41" s="45">
        <v>87.76</v>
      </c>
      <c r="AW41" s="46">
        <v>0.68924800000000008</v>
      </c>
      <c r="AX41" s="84">
        <v>7.24</v>
      </c>
      <c r="AY41" s="9" t="s">
        <v>121</v>
      </c>
      <c r="AZ41" s="235">
        <v>0.77</v>
      </c>
      <c r="BA41" s="192">
        <v>7.2100000000000003E-3</v>
      </c>
      <c r="BB41" s="193">
        <v>0.84399999999999997</v>
      </c>
      <c r="BC41" s="48"/>
      <c r="BD41" s="9">
        <v>63.6</v>
      </c>
      <c r="BE41" s="9">
        <v>36.299999999999997</v>
      </c>
      <c r="BF41" s="195">
        <v>1.7520661157024795</v>
      </c>
      <c r="BG41" s="79">
        <v>0.39</v>
      </c>
      <c r="BH41" s="80">
        <v>4.0966386554621854</v>
      </c>
      <c r="BI41" s="9" t="s">
        <v>121</v>
      </c>
      <c r="BJ41" s="84">
        <v>2.83</v>
      </c>
      <c r="BK41" s="282">
        <v>7.41</v>
      </c>
      <c r="BL41" s="197"/>
      <c r="BM41" s="80">
        <v>82.6</v>
      </c>
      <c r="BN41" s="80">
        <v>92.4</v>
      </c>
      <c r="BO41" s="305">
        <v>11774</v>
      </c>
      <c r="BP41" s="80">
        <v>7.5999999999999943</v>
      </c>
      <c r="BQ41" s="561">
        <v>9.39</v>
      </c>
      <c r="BR41" s="80">
        <v>24.9</v>
      </c>
      <c r="BS41" s="80">
        <v>2.78</v>
      </c>
      <c r="BT41" s="80">
        <v>57.7</v>
      </c>
      <c r="BU41" s="80">
        <v>6.45</v>
      </c>
      <c r="BV41" s="80">
        <v>1.44</v>
      </c>
      <c r="BW41" s="80">
        <v>0.16</v>
      </c>
      <c r="BX41" s="80">
        <v>0.47</v>
      </c>
      <c r="BY41" s="7"/>
      <c r="BZ41" s="7"/>
      <c r="CA41" s="7"/>
      <c r="CB41" s="7"/>
      <c r="CC41" s="7"/>
      <c r="CD41" s="7"/>
      <c r="CE41" s="7"/>
      <c r="CF41" s="45">
        <v>0.43154246100519927</v>
      </c>
      <c r="CG41" s="121"/>
      <c r="CH41" s="121">
        <v>7</v>
      </c>
      <c r="CI41" s="49" t="s">
        <v>1991</v>
      </c>
      <c r="CJ41" s="9" t="s">
        <v>1991</v>
      </c>
      <c r="CK41" s="35"/>
      <c r="CL41" s="35"/>
      <c r="CM41" s="11"/>
      <c r="CN41" s="11"/>
      <c r="CO41" s="11"/>
      <c r="CP41" s="11"/>
      <c r="CQ41" s="947" t="s">
        <v>297</v>
      </c>
      <c r="CR41" s="287" t="s">
        <v>444</v>
      </c>
      <c r="CS41" s="245">
        <v>2</v>
      </c>
      <c r="CT41" s="7"/>
      <c r="CU41" s="49" t="s">
        <v>2013</v>
      </c>
      <c r="CV41" s="7"/>
      <c r="CW41" s="7"/>
      <c r="CX41" s="7"/>
      <c r="CY41" s="7"/>
      <c r="CZ41" s="11">
        <v>239.2</v>
      </c>
      <c r="DA41" s="11" t="s">
        <v>38</v>
      </c>
      <c r="DB41" s="11">
        <v>54352</v>
      </c>
      <c r="DC41" s="11">
        <v>85.1</v>
      </c>
      <c r="DD41" s="11">
        <v>14.9</v>
      </c>
      <c r="DE41" s="11">
        <v>49.5</v>
      </c>
      <c r="DF41" s="11" t="s">
        <v>1995</v>
      </c>
      <c r="DG41" s="11">
        <v>3007.6</v>
      </c>
      <c r="DH41" s="11">
        <v>13.14</v>
      </c>
      <c r="DI41" s="11" t="s">
        <v>2055</v>
      </c>
      <c r="DJ41" s="7" t="s">
        <v>2056</v>
      </c>
      <c r="DK41" s="7"/>
      <c r="DL41" s="125">
        <v>6</v>
      </c>
      <c r="DM41" s="125">
        <v>47</v>
      </c>
      <c r="DN41" s="7">
        <v>114</v>
      </c>
      <c r="DO41" s="7">
        <v>3</v>
      </c>
      <c r="DP41" s="7">
        <v>0</v>
      </c>
      <c r="DQ41" s="9">
        <v>180</v>
      </c>
      <c r="DR41" s="9">
        <v>86</v>
      </c>
      <c r="DS41" s="84">
        <v>26.543209876543209</v>
      </c>
      <c r="DT41" s="9">
        <v>2</v>
      </c>
      <c r="DU41" s="9" t="s">
        <v>38</v>
      </c>
      <c r="DV41" s="9">
        <v>3</v>
      </c>
      <c r="DW41" s="9">
        <v>2</v>
      </c>
      <c r="DX41" s="565">
        <v>4</v>
      </c>
      <c r="DY41" s="288">
        <v>43140</v>
      </c>
      <c r="DZ41" s="328">
        <v>7935</v>
      </c>
      <c r="EA41" s="476">
        <v>75</v>
      </c>
      <c r="EB41" s="604">
        <v>336155</v>
      </c>
      <c r="EC41" s="604">
        <v>2</v>
      </c>
      <c r="ED41" s="494">
        <v>8964.1333333333332</v>
      </c>
      <c r="EE41" s="607">
        <v>220794</v>
      </c>
      <c r="EF41" s="496">
        <v>5887.84</v>
      </c>
      <c r="EG41" s="489">
        <v>276728.48</v>
      </c>
      <c r="EH41" s="157">
        <v>65.682200175514268</v>
      </c>
      <c r="EI41" s="145">
        <v>5.8878399999999997</v>
      </c>
      <c r="EJ41" s="114"/>
      <c r="EK41" s="157">
        <v>65.682200175514268</v>
      </c>
      <c r="EL41" s="145">
        <v>5.8878399999999997</v>
      </c>
      <c r="EM41" s="147">
        <v>9.2312291094866712</v>
      </c>
      <c r="EN41" s="49" t="s">
        <v>421</v>
      </c>
      <c r="EO41" s="112" t="s">
        <v>2204</v>
      </c>
      <c r="EP41" s="49" t="s">
        <v>423</v>
      </c>
      <c r="EQ41" s="112" t="s">
        <v>2205</v>
      </c>
      <c r="ER41" s="112" t="s">
        <v>2206</v>
      </c>
      <c r="ES41" s="158">
        <v>7935</v>
      </c>
      <c r="ET41" s="159" t="s">
        <v>2078</v>
      </c>
      <c r="EU41" s="350" t="s">
        <v>2079</v>
      </c>
      <c r="EV41" s="440">
        <v>17.6392180347821</v>
      </c>
      <c r="EW41" s="162">
        <v>0.93595296499999991</v>
      </c>
      <c r="EX41" s="163"/>
      <c r="EY41" s="163"/>
      <c r="EZ41" s="163"/>
      <c r="FA41" s="163"/>
      <c r="FB41" s="163"/>
      <c r="FC41" s="163"/>
      <c r="FD41" s="163"/>
      <c r="FE41" s="163"/>
      <c r="FF41" s="163"/>
      <c r="FG41" s="163"/>
      <c r="FH41" s="163"/>
      <c r="FI41" s="163"/>
      <c r="FJ41" s="163"/>
      <c r="FK41" s="163"/>
      <c r="FL41" s="163"/>
      <c r="FM41" s="166"/>
      <c r="FN41" s="163"/>
      <c r="FO41" s="163"/>
      <c r="FP41" s="163"/>
      <c r="FQ41" s="163"/>
      <c r="FR41" s="163"/>
      <c r="FS41" s="163"/>
      <c r="FT41" s="163"/>
      <c r="FU41" s="163"/>
      <c r="FV41" s="163"/>
      <c r="FW41" s="163"/>
      <c r="FX41" s="163"/>
      <c r="FY41" s="163"/>
      <c r="FZ41" s="163"/>
      <c r="GA41" s="163"/>
      <c r="GB41" s="163"/>
      <c r="GC41" s="163"/>
      <c r="GD41" s="163"/>
      <c r="GE41" s="163"/>
      <c r="GF41" s="163"/>
      <c r="GG41" s="163"/>
      <c r="GH41" s="163"/>
      <c r="GI41" s="163"/>
      <c r="GJ41" s="163"/>
      <c r="GK41" s="163"/>
      <c r="GL41" s="163"/>
      <c r="GM41" s="163"/>
      <c r="GN41" s="163"/>
      <c r="GO41" s="163"/>
      <c r="GP41" s="163"/>
      <c r="GQ41" s="163"/>
      <c r="GR41" s="163"/>
    </row>
    <row r="42" spans="1:200" x14ac:dyDescent="0.3">
      <c r="A42" s="7">
        <v>30</v>
      </c>
      <c r="B42" s="7">
        <v>1</v>
      </c>
      <c r="C42" s="14">
        <v>7989</v>
      </c>
      <c r="D42" s="328" t="s">
        <v>1858</v>
      </c>
      <c r="E42" s="17" t="s">
        <v>1583</v>
      </c>
      <c r="F42" s="17">
        <v>7756155352</v>
      </c>
      <c r="G42" s="11">
        <v>41</v>
      </c>
      <c r="H42" s="17" t="s">
        <v>1017</v>
      </c>
      <c r="I42" s="379" t="s">
        <v>1859</v>
      </c>
      <c r="J42" s="380" t="s">
        <v>35</v>
      </c>
      <c r="K42" s="55" t="s">
        <v>36</v>
      </c>
      <c r="L42" s="11">
        <v>5</v>
      </c>
      <c r="M42" s="17">
        <v>2</v>
      </c>
      <c r="N42" s="17" t="s">
        <v>38</v>
      </c>
      <c r="O42" s="17"/>
      <c r="P42" s="381" t="s">
        <v>937</v>
      </c>
      <c r="Q42" s="381"/>
      <c r="R42" s="454" t="s">
        <v>522</v>
      </c>
      <c r="S42" s="453" t="s">
        <v>123</v>
      </c>
      <c r="T42" s="601" t="s">
        <v>124</v>
      </c>
      <c r="U42" s="454" t="s">
        <v>524</v>
      </c>
      <c r="V42" s="653" t="s">
        <v>126</v>
      </c>
      <c r="W42" s="766" t="s">
        <v>124</v>
      </c>
      <c r="X42" s="454" t="s">
        <v>124</v>
      </c>
      <c r="Y42" s="603"/>
      <c r="Z42" s="604"/>
      <c r="AA42" s="275"/>
      <c r="AB42" s="275"/>
      <c r="AC42" s="275"/>
      <c r="AD42" s="275"/>
      <c r="AE42" s="275"/>
      <c r="AF42" s="58" t="s">
        <v>444</v>
      </c>
      <c r="AG42" s="220"/>
      <c r="AH42" s="7"/>
      <c r="AI42" s="7"/>
      <c r="AJ42" s="189"/>
      <c r="AK42" s="7"/>
      <c r="AL42" s="185"/>
      <c r="AM42" s="7"/>
      <c r="AN42" s="934">
        <v>4.3499999999999996</v>
      </c>
      <c r="AO42" s="39">
        <v>6.74</v>
      </c>
      <c r="AP42" s="40">
        <v>81.900000000000006</v>
      </c>
      <c r="AQ42" s="340">
        <v>92.990000000000009</v>
      </c>
      <c r="AR42" s="42">
        <v>0.64540059347181</v>
      </c>
      <c r="AS42" s="43">
        <v>52.858308605341243</v>
      </c>
      <c r="AT42" s="44">
        <v>4.9074909747292415E-2</v>
      </c>
      <c r="AU42" s="45">
        <v>4.1324999999999994</v>
      </c>
      <c r="AV42" s="45">
        <v>95</v>
      </c>
      <c r="AW42" s="46">
        <v>0</v>
      </c>
      <c r="AX42" s="84">
        <v>0</v>
      </c>
      <c r="AY42" s="9" t="s">
        <v>121</v>
      </c>
      <c r="AZ42" s="235">
        <v>0</v>
      </c>
      <c r="BA42" s="192">
        <v>2.8000000000000001E-2</v>
      </c>
      <c r="BB42" s="193">
        <v>0.83799999999999986</v>
      </c>
      <c r="BC42" s="48"/>
      <c r="BD42" s="9">
        <v>53.6</v>
      </c>
      <c r="BE42" s="9">
        <v>46.4</v>
      </c>
      <c r="BF42" s="195">
        <v>1.1551724137931034</v>
      </c>
      <c r="BG42" s="79">
        <v>4.8500000000000001E-3</v>
      </c>
      <c r="BH42" s="80">
        <v>0.11149425287356322</v>
      </c>
      <c r="BI42" s="9" t="s">
        <v>121</v>
      </c>
      <c r="BJ42" s="84">
        <v>0</v>
      </c>
      <c r="BK42" s="282">
        <v>15.4</v>
      </c>
      <c r="BL42" s="197"/>
      <c r="BM42" s="80">
        <v>76.099999999999994</v>
      </c>
      <c r="BN42" s="80">
        <v>88.2</v>
      </c>
      <c r="BO42" s="305">
        <v>15266</v>
      </c>
      <c r="BP42" s="80">
        <v>11.799999999999997</v>
      </c>
      <c r="BQ42" s="346">
        <v>7.25</v>
      </c>
      <c r="BR42" s="80">
        <v>40.6</v>
      </c>
      <c r="BS42" s="80">
        <v>3.42</v>
      </c>
      <c r="BT42" s="80">
        <v>35.5</v>
      </c>
      <c r="BU42" s="80">
        <v>2.99</v>
      </c>
      <c r="BV42" s="80">
        <v>9.91</v>
      </c>
      <c r="BW42" s="80">
        <v>0.84</v>
      </c>
      <c r="BX42" s="80">
        <v>7.9000000000000001E-2</v>
      </c>
      <c r="BY42" s="7"/>
      <c r="BZ42" s="7"/>
      <c r="CA42" s="7"/>
      <c r="CB42" s="7"/>
      <c r="CC42" s="7"/>
      <c r="CD42" s="7"/>
      <c r="CE42" s="7"/>
      <c r="CF42" s="45">
        <v>1.1436619718309859</v>
      </c>
      <c r="CG42" s="121"/>
      <c r="CH42" s="121">
        <v>1</v>
      </c>
      <c r="CI42" s="49" t="s">
        <v>1993</v>
      </c>
      <c r="CJ42" s="9" t="s">
        <v>1993</v>
      </c>
      <c r="CK42" s="35"/>
      <c r="CL42" s="35"/>
      <c r="CM42" s="11"/>
      <c r="CN42" s="11"/>
      <c r="CO42" s="11"/>
      <c r="CP42" s="11"/>
      <c r="CQ42" s="202" t="s">
        <v>294</v>
      </c>
      <c r="CR42" s="287" t="s">
        <v>444</v>
      </c>
      <c r="CS42" s="245">
        <v>2</v>
      </c>
      <c r="CT42" s="7"/>
      <c r="CU42" s="7"/>
      <c r="CV42" s="7"/>
      <c r="CW42" s="7"/>
      <c r="CX42" s="7"/>
      <c r="CY42" s="7"/>
      <c r="CZ42" s="11" t="s">
        <v>38</v>
      </c>
      <c r="DA42" s="11" t="s">
        <v>38</v>
      </c>
      <c r="DB42" s="11">
        <v>535</v>
      </c>
      <c r="DC42" s="11">
        <v>49.9</v>
      </c>
      <c r="DD42" s="11">
        <v>50.1</v>
      </c>
      <c r="DE42" s="11" t="s">
        <v>38</v>
      </c>
      <c r="DF42" s="11" t="s">
        <v>38</v>
      </c>
      <c r="DG42" s="11" t="s">
        <v>38</v>
      </c>
      <c r="DH42" s="11" t="s">
        <v>38</v>
      </c>
      <c r="DI42" s="11">
        <v>0</v>
      </c>
      <c r="DJ42" s="7"/>
      <c r="DK42" s="7"/>
      <c r="DL42" s="125">
        <v>2</v>
      </c>
      <c r="DM42" s="125">
        <v>5</v>
      </c>
      <c r="DN42" s="7"/>
      <c r="DO42" s="9">
        <v>2</v>
      </c>
      <c r="DP42" s="9">
        <v>0</v>
      </c>
      <c r="DQ42" s="9" t="s">
        <v>121</v>
      </c>
      <c r="DR42" s="9" t="s">
        <v>121</v>
      </c>
      <c r="DS42" s="9" t="s">
        <v>121</v>
      </c>
      <c r="DT42" s="9">
        <v>1</v>
      </c>
      <c r="DU42" s="9" t="s">
        <v>38</v>
      </c>
      <c r="DV42" s="9">
        <v>0</v>
      </c>
      <c r="DW42" s="9">
        <v>0</v>
      </c>
      <c r="DX42" s="565" t="s">
        <v>38</v>
      </c>
      <c r="DY42" s="9"/>
      <c r="DZ42" s="328">
        <v>7989</v>
      </c>
      <c r="EA42" s="476">
        <v>75</v>
      </c>
      <c r="EB42" s="604">
        <v>31975</v>
      </c>
      <c r="EC42" s="604">
        <v>2</v>
      </c>
      <c r="ED42" s="494">
        <v>852.66666666666663</v>
      </c>
      <c r="EE42" s="607">
        <v>5309</v>
      </c>
      <c r="EF42" s="496">
        <v>141.57333333333332</v>
      </c>
      <c r="EG42" s="489">
        <v>707.86666666666656</v>
      </c>
      <c r="EH42" s="157">
        <v>16.603596559812352</v>
      </c>
      <c r="EI42" s="145">
        <v>0.14157333333333333</v>
      </c>
      <c r="EJ42" s="114"/>
      <c r="EK42" s="157">
        <v>16.603596559812352</v>
      </c>
      <c r="EL42" s="145">
        <v>0.14157333333333333</v>
      </c>
      <c r="EM42" s="147">
        <v>3.7789602561687703</v>
      </c>
      <c r="EN42" s="114"/>
      <c r="EO42" s="114"/>
      <c r="EP42" s="114"/>
      <c r="EQ42" s="114"/>
      <c r="ER42" s="114"/>
      <c r="ES42" s="55"/>
      <c r="ET42" s="152"/>
      <c r="EU42" s="213"/>
      <c r="EV42" s="11"/>
      <c r="EW42" s="215"/>
      <c r="EX42" s="156"/>
      <c r="EY42" s="156"/>
      <c r="EZ42" s="156"/>
      <c r="FA42" s="156"/>
      <c r="FB42" s="156"/>
      <c r="FC42" s="156"/>
      <c r="FD42" s="156"/>
      <c r="FE42" s="156"/>
      <c r="FF42" s="156"/>
      <c r="FG42" s="156"/>
      <c r="FH42" s="156"/>
      <c r="FI42" s="156"/>
      <c r="FJ42" s="156"/>
      <c r="FK42" s="156"/>
      <c r="FL42" s="156"/>
      <c r="FM42" s="156"/>
      <c r="FN42" s="156"/>
      <c r="FO42" s="156"/>
      <c r="FP42" s="156"/>
      <c r="FQ42" s="156"/>
      <c r="FR42" s="156"/>
      <c r="FS42" s="156"/>
      <c r="FT42" s="156"/>
      <c r="FU42" s="156"/>
      <c r="FV42" s="156"/>
      <c r="FW42" s="156"/>
      <c r="FX42" s="156"/>
      <c r="FY42" s="156"/>
      <c r="FZ42" s="156"/>
      <c r="GA42" s="156"/>
      <c r="GB42" s="156"/>
      <c r="GC42" s="156"/>
      <c r="GD42" s="156"/>
      <c r="GE42" s="156"/>
      <c r="GF42" s="156"/>
      <c r="GG42" s="156"/>
      <c r="GH42" s="156"/>
      <c r="GI42" s="156"/>
      <c r="GJ42" s="156"/>
      <c r="GK42" s="156"/>
      <c r="GL42" s="156"/>
      <c r="GM42" s="156"/>
      <c r="GN42" s="156"/>
      <c r="GO42" s="156"/>
      <c r="GP42" s="156"/>
      <c r="GQ42" s="156"/>
      <c r="GR42" s="156"/>
    </row>
    <row r="43" spans="1:200" x14ac:dyDescent="0.3">
      <c r="A43" s="7">
        <v>35</v>
      </c>
      <c r="B43" s="7">
        <v>1</v>
      </c>
      <c r="C43" s="1131">
        <v>8018</v>
      </c>
      <c r="D43" s="1132" t="s">
        <v>592</v>
      </c>
      <c r="E43" s="1133" t="s">
        <v>894</v>
      </c>
      <c r="F43" s="1133">
        <v>5708261460</v>
      </c>
      <c r="G43" s="11">
        <v>61</v>
      </c>
      <c r="H43" s="1133" t="s">
        <v>1564</v>
      </c>
      <c r="I43" s="1198" t="s">
        <v>673</v>
      </c>
      <c r="J43" s="849" t="s">
        <v>35</v>
      </c>
      <c r="K43" s="325" t="s">
        <v>36</v>
      </c>
      <c r="L43" s="1137">
        <v>10</v>
      </c>
      <c r="M43" s="1137">
        <v>7</v>
      </c>
      <c r="N43" s="1133" t="s">
        <v>38</v>
      </c>
      <c r="O43" s="1137"/>
      <c r="P43" s="17" t="s">
        <v>1022</v>
      </c>
      <c r="Q43" s="1137"/>
      <c r="R43" s="1199" t="s">
        <v>522</v>
      </c>
      <c r="S43" s="1148" t="s">
        <v>123</v>
      </c>
      <c r="T43" s="1200" t="s">
        <v>124</v>
      </c>
      <c r="U43" s="1147" t="s">
        <v>524</v>
      </c>
      <c r="V43" s="1147" t="s">
        <v>126</v>
      </c>
      <c r="W43" s="1149" t="s">
        <v>124</v>
      </c>
      <c r="X43" s="1147" t="s">
        <v>124</v>
      </c>
      <c r="Y43" s="1201"/>
      <c r="Z43" s="1137"/>
      <c r="AA43" s="1137"/>
      <c r="AB43" s="1137"/>
      <c r="AC43" s="1137"/>
      <c r="AD43" s="1137"/>
      <c r="AE43" s="1137"/>
      <c r="AF43" s="58" t="s">
        <v>128</v>
      </c>
      <c r="AG43" s="1142" t="s">
        <v>1962</v>
      </c>
      <c r="AH43" s="7"/>
      <c r="AI43" s="7"/>
      <c r="AJ43" s="189"/>
      <c r="AK43" s="7"/>
      <c r="AL43" s="185"/>
      <c r="AM43" s="7"/>
      <c r="AN43" s="934">
        <v>0.41</v>
      </c>
      <c r="AO43" s="39">
        <v>1.22</v>
      </c>
      <c r="AP43" s="40">
        <v>97.9</v>
      </c>
      <c r="AQ43" s="41">
        <v>99.53</v>
      </c>
      <c r="AR43" s="42">
        <v>0.33606557377049179</v>
      </c>
      <c r="AS43" s="43">
        <v>32.900819672131149</v>
      </c>
      <c r="AT43" s="44">
        <v>4.1364003228410006E-3</v>
      </c>
      <c r="AU43" s="46">
        <v>0.37367399999999995</v>
      </c>
      <c r="AV43" s="45">
        <v>91.14</v>
      </c>
      <c r="AW43" s="46">
        <v>1.5825999999999996E-2</v>
      </c>
      <c r="AX43" s="84">
        <v>3.86</v>
      </c>
      <c r="AY43" s="9" t="s">
        <v>121</v>
      </c>
      <c r="AZ43" s="235">
        <v>3.27</v>
      </c>
      <c r="BA43" s="192">
        <v>1.6E-2</v>
      </c>
      <c r="BB43" s="193">
        <v>2.5999999999999988E-2</v>
      </c>
      <c r="BC43" s="48"/>
      <c r="BD43" s="9">
        <v>83.6</v>
      </c>
      <c r="BE43" s="9">
        <v>16.100000000000001</v>
      </c>
      <c r="BF43" s="78">
        <v>5.1925465838509313</v>
      </c>
      <c r="BG43" s="79">
        <v>1.2999999999999999E-2</v>
      </c>
      <c r="BH43" s="80">
        <v>3.1707317073170733</v>
      </c>
      <c r="BI43" s="9" t="s">
        <v>121</v>
      </c>
      <c r="BJ43" s="84">
        <v>12.9</v>
      </c>
      <c r="BK43" s="282">
        <v>31.7</v>
      </c>
      <c r="BL43" s="197"/>
      <c r="BM43" s="80">
        <v>73.11999999999999</v>
      </c>
      <c r="BN43" s="80">
        <v>85.4</v>
      </c>
      <c r="BO43" s="305">
        <v>5818</v>
      </c>
      <c r="BP43" s="80">
        <v>14.599999999999994</v>
      </c>
      <c r="BQ43" s="346">
        <v>1.0109999999999999</v>
      </c>
      <c r="BR43" s="80">
        <v>5.0199999999999996</v>
      </c>
      <c r="BS43" s="80">
        <v>6.6000000000000003E-2</v>
      </c>
      <c r="BT43" s="80">
        <v>68.099999999999994</v>
      </c>
      <c r="BU43" s="80">
        <v>0.89</v>
      </c>
      <c r="BV43" s="80">
        <v>4.17</v>
      </c>
      <c r="BW43" s="80">
        <v>5.5E-2</v>
      </c>
      <c r="BX43" s="80">
        <v>1.9599999999999999E-3</v>
      </c>
      <c r="BY43" s="7"/>
      <c r="BZ43" s="7"/>
      <c r="CA43" s="7"/>
      <c r="CB43" s="7"/>
      <c r="CC43" s="7"/>
      <c r="CD43" s="7"/>
      <c r="CE43" s="7"/>
      <c r="CF43" s="45">
        <v>7.3715124816446403E-2</v>
      </c>
      <c r="CG43" s="121"/>
      <c r="CH43" s="121">
        <v>5</v>
      </c>
      <c r="CI43" s="49" t="s">
        <v>1991</v>
      </c>
      <c r="CJ43" s="49" t="s">
        <v>1991</v>
      </c>
      <c r="CK43" s="35"/>
      <c r="CL43" s="35"/>
      <c r="CM43" s="11"/>
      <c r="CN43" s="11"/>
      <c r="CO43" s="11"/>
      <c r="CP43" s="11"/>
      <c r="CQ43" s="947" t="s">
        <v>297</v>
      </c>
      <c r="CR43" s="123" t="s">
        <v>128</v>
      </c>
      <c r="CS43" s="9">
        <v>2</v>
      </c>
      <c r="CT43" s="7"/>
      <c r="CU43" s="49" t="s">
        <v>511</v>
      </c>
      <c r="CV43" s="7"/>
      <c r="CW43" s="7"/>
      <c r="CX43" s="7"/>
      <c r="CY43" s="7"/>
      <c r="CZ43" s="11">
        <v>184.8</v>
      </c>
      <c r="DA43" s="11" t="s">
        <v>38</v>
      </c>
      <c r="DB43" s="11">
        <v>29978</v>
      </c>
      <c r="DC43" s="11">
        <v>97.4</v>
      </c>
      <c r="DD43" s="11">
        <v>2.6</v>
      </c>
      <c r="DE43" s="11" t="s">
        <v>38</v>
      </c>
      <c r="DF43" s="11" t="s">
        <v>38</v>
      </c>
      <c r="DG43" s="11" t="s">
        <v>38</v>
      </c>
      <c r="DH43" s="11" t="s">
        <v>38</v>
      </c>
      <c r="DI43" s="11" t="s">
        <v>1996</v>
      </c>
      <c r="DJ43" s="7"/>
      <c r="DK43" s="7"/>
      <c r="DL43" s="125"/>
      <c r="DM43" s="125"/>
      <c r="DN43" s="7">
        <v>20</v>
      </c>
      <c r="DO43" s="7">
        <v>2</v>
      </c>
      <c r="DP43" s="7">
        <v>1</v>
      </c>
      <c r="DQ43" s="7"/>
      <c r="DR43" s="7"/>
      <c r="DS43" s="115"/>
      <c r="DT43" s="116">
        <v>2</v>
      </c>
      <c r="DU43" s="7"/>
      <c r="DV43" s="116">
        <v>2</v>
      </c>
      <c r="DW43" s="116">
        <v>2</v>
      </c>
      <c r="DX43" s="557"/>
      <c r="DY43" s="114"/>
      <c r="DZ43" s="608">
        <v>8018</v>
      </c>
      <c r="EA43" s="476">
        <v>75</v>
      </c>
      <c r="EB43" s="604">
        <v>1040000</v>
      </c>
      <c r="EC43" s="604">
        <v>2</v>
      </c>
      <c r="ED43" s="494">
        <v>27733.333333333332</v>
      </c>
      <c r="EE43" s="607">
        <v>855000</v>
      </c>
      <c r="EF43" s="496">
        <v>22800</v>
      </c>
      <c r="EG43" s="489">
        <v>228000</v>
      </c>
      <c r="EH43" s="157">
        <v>82.211538461538467</v>
      </c>
      <c r="EI43" s="145">
        <v>22.8</v>
      </c>
      <c r="EJ43" s="114"/>
      <c r="EK43" s="157">
        <v>82.211538461538467</v>
      </c>
      <c r="EL43" s="145">
        <v>22.8</v>
      </c>
      <c r="EM43" s="147">
        <v>1.3148245614035088</v>
      </c>
      <c r="EN43" s="49" t="s">
        <v>421</v>
      </c>
      <c r="EO43" s="112" t="s">
        <v>2075</v>
      </c>
      <c r="EP43" s="49" t="s">
        <v>421</v>
      </c>
      <c r="EQ43" s="112" t="s">
        <v>2076</v>
      </c>
      <c r="ER43" s="112" t="s">
        <v>2077</v>
      </c>
      <c r="ES43" s="158">
        <v>8018</v>
      </c>
      <c r="ET43" s="159" t="s">
        <v>2078</v>
      </c>
      <c r="EU43" s="350" t="s">
        <v>2079</v>
      </c>
      <c r="EV43" s="993">
        <v>86.467653704949896</v>
      </c>
      <c r="EW43" s="162">
        <v>1.3183840849999975</v>
      </c>
      <c r="EX43" s="163"/>
      <c r="EY43" s="163"/>
      <c r="EZ43" s="163"/>
      <c r="FA43" s="163"/>
      <c r="FB43" s="163"/>
      <c r="FC43" s="163"/>
      <c r="FD43" s="163"/>
      <c r="FE43" s="163"/>
      <c r="FF43" s="163"/>
      <c r="FG43" s="163"/>
      <c r="FH43" s="163"/>
      <c r="FI43" s="163"/>
      <c r="FJ43" s="163"/>
      <c r="FK43" s="163"/>
      <c r="FL43" s="163"/>
      <c r="FM43" s="166"/>
      <c r="FN43" s="163"/>
      <c r="FO43" s="163"/>
      <c r="FP43" s="163"/>
      <c r="FQ43" s="163"/>
      <c r="FR43" s="163"/>
      <c r="FS43" s="163"/>
      <c r="FT43" s="163"/>
      <c r="FU43" s="163"/>
      <c r="FV43" s="163"/>
      <c r="FW43" s="163"/>
      <c r="FX43" s="163"/>
      <c r="FY43" s="163"/>
      <c r="FZ43" s="163"/>
      <c r="GA43" s="163"/>
      <c r="GB43" s="163"/>
      <c r="GC43" s="163"/>
      <c r="GD43" s="163"/>
      <c r="GE43" s="163"/>
      <c r="GF43" s="163"/>
      <c r="GG43" s="163"/>
      <c r="GH43" s="163"/>
      <c r="GI43" s="163"/>
      <c r="GJ43" s="163"/>
      <c r="GK43" s="163"/>
      <c r="GL43" s="163"/>
      <c r="GM43" s="163"/>
      <c r="GN43" s="163"/>
      <c r="GO43" s="163"/>
      <c r="GP43" s="163"/>
      <c r="GQ43" s="163"/>
      <c r="GR43" s="163"/>
    </row>
    <row r="44" spans="1:200" x14ac:dyDescent="0.3">
      <c r="A44" s="7">
        <v>40</v>
      </c>
      <c r="B44" s="7">
        <v>1</v>
      </c>
      <c r="C44" s="14">
        <v>8031</v>
      </c>
      <c r="D44" s="328" t="s">
        <v>783</v>
      </c>
      <c r="E44" s="17" t="s">
        <v>1864</v>
      </c>
      <c r="F44" s="1136" t="s">
        <v>1865</v>
      </c>
      <c r="G44" s="11">
        <v>15</v>
      </c>
      <c r="H44" s="17" t="s">
        <v>1866</v>
      </c>
      <c r="I44" s="379" t="s">
        <v>1867</v>
      </c>
      <c r="J44" s="873" t="s">
        <v>470</v>
      </c>
      <c r="K44" s="55" t="s">
        <v>36</v>
      </c>
      <c r="L44" s="11">
        <v>6</v>
      </c>
      <c r="M44" s="17" t="s">
        <v>37</v>
      </c>
      <c r="N44" s="17" t="s">
        <v>38</v>
      </c>
      <c r="O44" s="11"/>
      <c r="P44" s="17" t="s">
        <v>937</v>
      </c>
      <c r="Q44" s="11"/>
      <c r="R44" s="600" t="s">
        <v>522</v>
      </c>
      <c r="S44" s="453" t="s">
        <v>123</v>
      </c>
      <c r="T44" s="601" t="s">
        <v>124</v>
      </c>
      <c r="U44" s="454" t="s">
        <v>524</v>
      </c>
      <c r="V44" s="653"/>
      <c r="W44" s="766" t="s">
        <v>124</v>
      </c>
      <c r="X44" s="454" t="s">
        <v>124</v>
      </c>
      <c r="Y44" s="603"/>
      <c r="Z44" s="604"/>
      <c r="AA44" s="11"/>
      <c r="AB44" s="11"/>
      <c r="AC44" s="11"/>
      <c r="AD44" s="11"/>
      <c r="AE44" s="11"/>
      <c r="AF44" s="58" t="s">
        <v>1294</v>
      </c>
      <c r="AG44" s="554"/>
      <c r="AH44" s="7">
        <v>88.3</v>
      </c>
      <c r="AI44" s="7">
        <v>90.6</v>
      </c>
      <c r="AJ44" s="189">
        <v>79.999799999999993</v>
      </c>
      <c r="AK44" s="7"/>
      <c r="AL44" s="185"/>
      <c r="AM44" s="7"/>
      <c r="AN44" s="934">
        <v>11.2</v>
      </c>
      <c r="AO44" s="39">
        <v>6.4</v>
      </c>
      <c r="AP44" s="40">
        <v>81.3</v>
      </c>
      <c r="AQ44" s="41">
        <v>98.9</v>
      </c>
      <c r="AR44" s="42">
        <v>1.7499999999999998</v>
      </c>
      <c r="AS44" s="43">
        <v>142.27499999999998</v>
      </c>
      <c r="AT44" s="44">
        <v>0.12770809578107181</v>
      </c>
      <c r="AU44" s="45">
        <v>9.9344000000000001</v>
      </c>
      <c r="AV44" s="45">
        <v>88.7</v>
      </c>
      <c r="AW44" s="46">
        <v>0.70559999999999989</v>
      </c>
      <c r="AX44" s="84">
        <v>6.3</v>
      </c>
      <c r="AY44" s="9" t="s">
        <v>121</v>
      </c>
      <c r="AZ44" s="235">
        <v>2.15</v>
      </c>
      <c r="BA44" s="192">
        <v>6.0600000000000003E-3</v>
      </c>
      <c r="BB44" s="193">
        <v>0.86599999999999988</v>
      </c>
      <c r="BC44" s="48"/>
      <c r="BD44" s="9">
        <v>63.7</v>
      </c>
      <c r="BE44" s="9">
        <v>36.299999999999997</v>
      </c>
      <c r="BF44" s="195">
        <v>1.7548209366391188</v>
      </c>
      <c r="BG44" s="79">
        <v>0.9</v>
      </c>
      <c r="BH44" s="80">
        <v>8.0357142857142865</v>
      </c>
      <c r="BI44" s="9" t="s">
        <v>121</v>
      </c>
      <c r="BJ44" s="84">
        <v>3</v>
      </c>
      <c r="BK44" s="282">
        <v>4.46</v>
      </c>
      <c r="BL44" s="197"/>
      <c r="BM44" s="80">
        <v>86.62</v>
      </c>
      <c r="BN44" s="80">
        <v>99.5</v>
      </c>
      <c r="BO44" s="305">
        <v>41698</v>
      </c>
      <c r="BP44" s="80">
        <v>0.5</v>
      </c>
      <c r="BQ44" s="561">
        <v>6.88</v>
      </c>
      <c r="BR44" s="80">
        <v>80.900000000000006</v>
      </c>
      <c r="BS44" s="80">
        <v>5.8</v>
      </c>
      <c r="BT44" s="80">
        <v>5.72</v>
      </c>
      <c r="BU44" s="80">
        <v>0.41</v>
      </c>
      <c r="BV44" s="80">
        <v>9.34</v>
      </c>
      <c r="BW44" s="80">
        <v>0.67</v>
      </c>
      <c r="BX44" s="80">
        <v>5.2999999999999999E-2</v>
      </c>
      <c r="BY44" s="7"/>
      <c r="BZ44" s="7"/>
      <c r="CA44" s="7"/>
      <c r="CB44" s="7"/>
      <c r="CC44" s="7"/>
      <c r="CD44" s="7"/>
      <c r="CE44" s="7"/>
      <c r="CF44" s="45">
        <v>14.143356643356645</v>
      </c>
      <c r="CG44" s="121"/>
      <c r="CH44" s="121">
        <v>5</v>
      </c>
      <c r="CI44" s="49" t="s">
        <v>1993</v>
      </c>
      <c r="CJ44" s="9" t="s">
        <v>1993</v>
      </c>
      <c r="CK44" s="201" t="s">
        <v>2050</v>
      </c>
      <c r="CL44" s="35"/>
      <c r="CM44" s="11"/>
      <c r="CN44" s="11"/>
      <c r="CO44" s="11"/>
      <c r="CP44" s="11"/>
      <c r="CQ44" s="202" t="s">
        <v>294</v>
      </c>
      <c r="CR44" s="123" t="s">
        <v>1294</v>
      </c>
      <c r="CS44" s="9">
        <v>1</v>
      </c>
      <c r="CT44" s="7"/>
      <c r="CU44" s="7"/>
      <c r="CV44" s="7"/>
      <c r="CW44" s="7"/>
      <c r="CX44" s="7"/>
      <c r="CY44" s="7"/>
      <c r="CZ44" s="11">
        <v>209.3</v>
      </c>
      <c r="DA44" s="11" t="s">
        <v>38</v>
      </c>
      <c r="DB44" s="11" t="s">
        <v>38</v>
      </c>
      <c r="DC44" s="11" t="s">
        <v>38</v>
      </c>
      <c r="DD44" s="11" t="s">
        <v>38</v>
      </c>
      <c r="DE44" s="11" t="s">
        <v>38</v>
      </c>
      <c r="DF44" s="11" t="s">
        <v>38</v>
      </c>
      <c r="DG44" s="11" t="s">
        <v>38</v>
      </c>
      <c r="DH44" s="11" t="s">
        <v>38</v>
      </c>
      <c r="DI44" s="11">
        <v>0</v>
      </c>
      <c r="DJ44" s="7"/>
      <c r="DK44" s="7"/>
      <c r="DL44" s="125"/>
      <c r="DM44" s="125"/>
      <c r="DN44" s="114"/>
      <c r="DO44" s="7">
        <v>3</v>
      </c>
      <c r="DP44" s="114"/>
      <c r="DQ44" s="114"/>
      <c r="DR44" s="114"/>
      <c r="DS44" s="114"/>
      <c r="DT44" s="114"/>
      <c r="DU44" s="114"/>
      <c r="DV44" s="114"/>
      <c r="DW44" s="114"/>
      <c r="DX44" s="557"/>
      <c r="DY44" s="114"/>
      <c r="DZ44" s="608">
        <v>8031</v>
      </c>
      <c r="EA44" s="476">
        <v>75</v>
      </c>
      <c r="EB44" s="604">
        <v>405000</v>
      </c>
      <c r="EC44" s="604">
        <v>2</v>
      </c>
      <c r="ED44" s="494">
        <v>10800</v>
      </c>
      <c r="EE44" s="607">
        <v>383438</v>
      </c>
      <c r="EF44" s="496">
        <v>10225.013333333334</v>
      </c>
      <c r="EG44" s="489">
        <v>61350.080000000002</v>
      </c>
      <c r="EH44" s="157">
        <v>94.676049382716045</v>
      </c>
      <c r="EI44" s="145">
        <v>10.225013333333335</v>
      </c>
      <c r="EJ44" s="114"/>
      <c r="EK44" s="157">
        <v>94.676049382716045</v>
      </c>
      <c r="EL44" s="145">
        <v>10.225013333333335</v>
      </c>
      <c r="EM44" s="114"/>
      <c r="EN44" s="114"/>
      <c r="EO44" s="114"/>
      <c r="EP44" s="114"/>
      <c r="EQ44" s="114"/>
      <c r="ER44" s="114"/>
      <c r="ES44" s="55"/>
      <c r="ET44" s="152"/>
      <c r="EU44" s="350" t="s">
        <v>2079</v>
      </c>
      <c r="EV44" s="11">
        <v>13.89</v>
      </c>
      <c r="EW44" s="1172">
        <v>0.629</v>
      </c>
      <c r="EX44" s="156"/>
      <c r="EY44" s="156"/>
      <c r="EZ44" s="156"/>
      <c r="FA44" s="156"/>
      <c r="FB44" s="156"/>
      <c r="FC44" s="156"/>
      <c r="FD44" s="156"/>
      <c r="FE44" s="156"/>
      <c r="FF44" s="156"/>
      <c r="FG44" s="156"/>
      <c r="FH44" s="156"/>
      <c r="FI44" s="156"/>
      <c r="FJ44" s="156"/>
      <c r="FK44" s="156"/>
      <c r="FL44" s="156"/>
      <c r="FM44" s="156"/>
      <c r="FN44" s="156"/>
      <c r="FO44" s="156"/>
      <c r="FP44" s="156"/>
      <c r="FQ44" s="156"/>
      <c r="FR44" s="156"/>
      <c r="FS44" s="156"/>
      <c r="FT44" s="156"/>
      <c r="FU44" s="156"/>
      <c r="FV44" s="156"/>
      <c r="FW44" s="156"/>
      <c r="FX44" s="156"/>
      <c r="FY44" s="156"/>
      <c r="FZ44" s="156"/>
      <c r="GA44" s="156"/>
      <c r="GB44" s="156"/>
      <c r="GC44" s="156"/>
      <c r="GD44" s="156"/>
      <c r="GE44" s="156"/>
      <c r="GF44" s="156"/>
      <c r="GG44" s="156"/>
      <c r="GH44" s="156"/>
      <c r="GI44" s="156"/>
      <c r="GJ44" s="156"/>
      <c r="GK44" s="156"/>
      <c r="GL44" s="156"/>
      <c r="GM44" s="156"/>
      <c r="GN44" s="156"/>
      <c r="GO44" s="156"/>
      <c r="GP44" s="156"/>
      <c r="GQ44" s="156"/>
      <c r="GR44" s="156"/>
    </row>
    <row r="45" spans="1:200" x14ac:dyDescent="0.3">
      <c r="A45" s="7">
        <v>43</v>
      </c>
      <c r="B45" s="7">
        <v>2</v>
      </c>
      <c r="C45" s="14">
        <v>8039</v>
      </c>
      <c r="D45" s="328" t="s">
        <v>592</v>
      </c>
      <c r="E45" s="17" t="s">
        <v>894</v>
      </c>
      <c r="F45" s="17">
        <v>5708261460</v>
      </c>
      <c r="G45" s="11">
        <v>61</v>
      </c>
      <c r="H45" s="17" t="s">
        <v>1617</v>
      </c>
      <c r="I45" s="379" t="s">
        <v>1618</v>
      </c>
      <c r="J45" s="380" t="s">
        <v>35</v>
      </c>
      <c r="K45" s="55" t="s">
        <v>36</v>
      </c>
      <c r="L45" s="11">
        <v>9</v>
      </c>
      <c r="M45" s="11">
        <v>6</v>
      </c>
      <c r="N45" s="17" t="s">
        <v>435</v>
      </c>
      <c r="O45" s="11"/>
      <c r="P45" s="17" t="s">
        <v>937</v>
      </c>
      <c r="Q45" s="11"/>
      <c r="R45" s="600" t="s">
        <v>522</v>
      </c>
      <c r="S45" s="453" t="s">
        <v>123</v>
      </c>
      <c r="T45" s="601" t="s">
        <v>124</v>
      </c>
      <c r="U45" s="602" t="s">
        <v>125</v>
      </c>
      <c r="V45" s="454" t="s">
        <v>126</v>
      </c>
      <c r="W45" s="766" t="s">
        <v>124</v>
      </c>
      <c r="X45" s="454" t="s">
        <v>124</v>
      </c>
      <c r="Y45" s="603"/>
      <c r="Z45" s="604"/>
      <c r="AA45" s="20"/>
      <c r="AB45" s="20"/>
      <c r="AC45" s="20"/>
      <c r="AD45" s="20"/>
      <c r="AE45" s="20"/>
      <c r="AF45" s="58" t="s">
        <v>128</v>
      </c>
      <c r="AG45" s="178"/>
      <c r="AH45" s="7"/>
      <c r="AI45" s="7"/>
      <c r="AJ45" s="189"/>
      <c r="AK45" s="7"/>
      <c r="AL45" s="185"/>
      <c r="AM45" s="7"/>
      <c r="AN45" s="934">
        <v>1.41</v>
      </c>
      <c r="AO45" s="39">
        <v>1.88</v>
      </c>
      <c r="AP45" s="40">
        <v>95.4</v>
      </c>
      <c r="AQ45" s="41">
        <v>98.690000000000012</v>
      </c>
      <c r="AR45" s="42">
        <v>0.75</v>
      </c>
      <c r="AS45" s="43">
        <v>71.550000000000011</v>
      </c>
      <c r="AT45" s="44">
        <v>1.4494243421052631E-2</v>
      </c>
      <c r="AU45" s="46">
        <v>1.289445</v>
      </c>
      <c r="AV45" s="45">
        <v>91.45</v>
      </c>
      <c r="AW45" s="46">
        <v>5.0054999999999995E-2</v>
      </c>
      <c r="AX45" s="84">
        <v>3.55</v>
      </c>
      <c r="AY45" s="9" t="s">
        <v>121</v>
      </c>
      <c r="AZ45" s="235">
        <v>0.96</v>
      </c>
      <c r="BA45" s="192">
        <v>1.2999999999999999E-2</v>
      </c>
      <c r="BB45" s="193">
        <v>0.10399999999999998</v>
      </c>
      <c r="BC45" s="48"/>
      <c r="BD45" s="9">
        <v>75.400000000000006</v>
      </c>
      <c r="BE45" s="9">
        <v>23.7</v>
      </c>
      <c r="BF45" s="78">
        <v>3.1814345991561184</v>
      </c>
      <c r="BG45" s="79">
        <v>5.1999999999999998E-2</v>
      </c>
      <c r="BH45" s="80">
        <v>3.687943262411348</v>
      </c>
      <c r="BI45" s="9" t="s">
        <v>121</v>
      </c>
      <c r="BJ45" s="84">
        <v>5.12</v>
      </c>
      <c r="BK45" s="282">
        <v>11.6</v>
      </c>
      <c r="BL45" s="197"/>
      <c r="BM45" s="80">
        <v>89.100000000000009</v>
      </c>
      <c r="BN45" s="80">
        <v>98.6</v>
      </c>
      <c r="BO45" s="305">
        <v>36058</v>
      </c>
      <c r="BP45" s="80">
        <v>1.4000000000000057</v>
      </c>
      <c r="BQ45" s="346">
        <v>2.0499999999999998</v>
      </c>
      <c r="BR45" s="80">
        <v>71.900000000000006</v>
      </c>
      <c r="BS45" s="80">
        <v>1.6</v>
      </c>
      <c r="BT45" s="80">
        <v>17.2</v>
      </c>
      <c r="BU45" s="80">
        <v>0.38</v>
      </c>
      <c r="BV45" s="80">
        <v>3.14</v>
      </c>
      <c r="BW45" s="80">
        <v>7.0000000000000007E-2</v>
      </c>
      <c r="BX45" s="80">
        <v>1.7000000000000001E-2</v>
      </c>
      <c r="BY45" s="7"/>
      <c r="BZ45" s="7"/>
      <c r="CA45" s="7"/>
      <c r="CB45" s="7"/>
      <c r="CC45" s="7"/>
      <c r="CD45" s="7"/>
      <c r="CE45" s="7"/>
      <c r="CF45" s="45">
        <v>4.1802325581395356</v>
      </c>
      <c r="CG45" s="121"/>
      <c r="CH45" s="121">
        <v>5</v>
      </c>
      <c r="CI45" s="49" t="s">
        <v>1991</v>
      </c>
      <c r="CJ45" s="49" t="s">
        <v>1991</v>
      </c>
      <c r="CK45" s="35"/>
      <c r="CL45" s="35"/>
      <c r="CM45" s="11"/>
      <c r="CN45" s="11"/>
      <c r="CO45" s="11"/>
      <c r="CP45" s="11"/>
      <c r="CQ45" s="947" t="s">
        <v>297</v>
      </c>
      <c r="CR45" s="287" t="s">
        <v>128</v>
      </c>
      <c r="CS45" s="245">
        <v>2</v>
      </c>
      <c r="CT45" s="7"/>
      <c r="CU45" s="7"/>
      <c r="CV45" s="7"/>
      <c r="CW45" s="7"/>
      <c r="CX45" s="7"/>
      <c r="CY45" s="7"/>
      <c r="CZ45" s="11">
        <v>141.69999999999999</v>
      </c>
      <c r="DA45" s="11" t="s">
        <v>38</v>
      </c>
      <c r="DB45" s="11">
        <v>110844</v>
      </c>
      <c r="DC45" s="11">
        <v>96.2</v>
      </c>
      <c r="DD45" s="11">
        <v>3.8</v>
      </c>
      <c r="DE45" s="11" t="s">
        <v>38</v>
      </c>
      <c r="DF45" s="11" t="s">
        <v>38</v>
      </c>
      <c r="DG45" s="11" t="s">
        <v>38</v>
      </c>
      <c r="DH45" s="11" t="s">
        <v>38</v>
      </c>
      <c r="DI45" s="11" t="s">
        <v>2010</v>
      </c>
      <c r="DJ45" s="7"/>
      <c r="DK45" s="7"/>
      <c r="DL45" s="125">
        <v>6</v>
      </c>
      <c r="DM45" s="125">
        <v>9</v>
      </c>
      <c r="DN45" s="7"/>
      <c r="DO45" s="9">
        <v>2</v>
      </c>
      <c r="DP45" s="9">
        <v>1</v>
      </c>
      <c r="DQ45" s="9">
        <v>180</v>
      </c>
      <c r="DR45" s="9">
        <v>102</v>
      </c>
      <c r="DS45" s="84">
        <v>31.481481481481481</v>
      </c>
      <c r="DT45" s="9">
        <v>2</v>
      </c>
      <c r="DU45" s="288">
        <v>43161</v>
      </c>
      <c r="DV45" s="9">
        <v>3</v>
      </c>
      <c r="DW45" s="9">
        <v>1</v>
      </c>
      <c r="DX45" s="565">
        <v>4</v>
      </c>
      <c r="DY45" s="288">
        <v>43111</v>
      </c>
      <c r="DZ45" s="328">
        <v>8039</v>
      </c>
      <c r="EA45" s="299">
        <v>19.600000000000001</v>
      </c>
      <c r="EB45" s="270">
        <v>1000000</v>
      </c>
      <c r="EC45" s="270">
        <v>2</v>
      </c>
      <c r="ED45" s="433">
        <v>102040.81632653061</v>
      </c>
      <c r="EE45" s="434">
        <v>930000</v>
      </c>
      <c r="EF45" s="435">
        <v>94897.959183673462</v>
      </c>
      <c r="EG45" s="436">
        <v>854081.63265306118</v>
      </c>
      <c r="EH45" s="157">
        <v>93</v>
      </c>
      <c r="EI45" s="145">
        <v>94.897959183673464</v>
      </c>
      <c r="EJ45" s="114"/>
      <c r="EK45" s="157">
        <v>93</v>
      </c>
      <c r="EL45" s="145">
        <v>94.897959183673464</v>
      </c>
      <c r="EM45" s="147">
        <v>1.1680335483870969</v>
      </c>
      <c r="EN45" s="114"/>
      <c r="EO45" s="114"/>
      <c r="EP45" s="114"/>
      <c r="EQ45" s="114"/>
      <c r="ER45" s="114"/>
      <c r="ES45" s="55"/>
      <c r="ET45" s="152"/>
      <c r="EU45" s="213"/>
      <c r="EV45" s="11"/>
      <c r="EW45" s="215"/>
      <c r="EX45" s="156"/>
      <c r="EY45" s="156"/>
      <c r="EZ45" s="156"/>
      <c r="FA45" s="156"/>
      <c r="FB45" s="156"/>
      <c r="FC45" s="156"/>
      <c r="FD45" s="156"/>
      <c r="FE45" s="156"/>
      <c r="FF45" s="156"/>
      <c r="FG45" s="156"/>
      <c r="FH45" s="156"/>
      <c r="FI45" s="156"/>
      <c r="FJ45" s="156"/>
      <c r="FK45" s="156"/>
      <c r="FL45" s="156"/>
      <c r="FM45" s="156"/>
      <c r="FN45" s="156"/>
      <c r="FO45" s="156"/>
      <c r="FP45" s="156"/>
      <c r="FQ45" s="156"/>
      <c r="FR45" s="156"/>
      <c r="FS45" s="156"/>
      <c r="FT45" s="156"/>
      <c r="FU45" s="156"/>
      <c r="FV45" s="156"/>
      <c r="FW45" s="156"/>
      <c r="FX45" s="156"/>
      <c r="FY45" s="156"/>
      <c r="FZ45" s="156"/>
      <c r="GA45" s="156"/>
      <c r="GB45" s="156"/>
      <c r="GC45" s="156"/>
      <c r="GD45" s="156"/>
      <c r="GE45" s="156"/>
      <c r="GF45" s="156"/>
      <c r="GG45" s="156"/>
      <c r="GH45" s="156"/>
      <c r="GI45" s="156"/>
      <c r="GJ45" s="156"/>
      <c r="GK45" s="156"/>
      <c r="GL45" s="156"/>
      <c r="GM45" s="156"/>
      <c r="GN45" s="156"/>
      <c r="GO45" s="156"/>
      <c r="GP45" s="156"/>
      <c r="GQ45" s="156"/>
      <c r="GR45" s="156"/>
    </row>
    <row r="46" spans="1:200" x14ac:dyDescent="0.3">
      <c r="A46" s="7">
        <v>57</v>
      </c>
      <c r="B46" s="7">
        <v>1</v>
      </c>
      <c r="C46" s="14">
        <v>8200</v>
      </c>
      <c r="D46" s="328" t="s">
        <v>1162</v>
      </c>
      <c r="E46" s="17" t="s">
        <v>687</v>
      </c>
      <c r="F46" s="17" t="s">
        <v>1784</v>
      </c>
      <c r="G46" s="11">
        <v>13</v>
      </c>
      <c r="H46" s="17" t="s">
        <v>1785</v>
      </c>
      <c r="I46" s="379" t="s">
        <v>1786</v>
      </c>
      <c r="J46" s="873" t="s">
        <v>433</v>
      </c>
      <c r="K46" s="55" t="s">
        <v>36</v>
      </c>
      <c r="L46" s="11">
        <v>11</v>
      </c>
      <c r="M46" s="11">
        <v>2</v>
      </c>
      <c r="N46" s="17" t="s">
        <v>475</v>
      </c>
      <c r="O46" s="11"/>
      <c r="P46" s="17" t="s">
        <v>937</v>
      </c>
      <c r="Q46" s="11"/>
      <c r="R46" s="600" t="s">
        <v>522</v>
      </c>
      <c r="S46" s="453" t="s">
        <v>123</v>
      </c>
      <c r="T46" s="601" t="s">
        <v>124</v>
      </c>
      <c r="U46" s="602" t="s">
        <v>125</v>
      </c>
      <c r="V46" s="454" t="s">
        <v>126</v>
      </c>
      <c r="W46" s="454" t="s">
        <v>124</v>
      </c>
      <c r="X46" s="454" t="s">
        <v>124</v>
      </c>
      <c r="Y46" s="455"/>
      <c r="Z46" s="604"/>
      <c r="AA46" s="11"/>
      <c r="AB46" s="11"/>
      <c r="AC46" s="11"/>
      <c r="AD46" s="11"/>
      <c r="AE46" s="11"/>
      <c r="AF46" s="58" t="s">
        <v>128</v>
      </c>
      <c r="AG46" s="178"/>
      <c r="AH46" s="7"/>
      <c r="AI46" s="7"/>
      <c r="AJ46" s="37"/>
      <c r="AK46" s="7"/>
      <c r="AL46" s="7"/>
      <c r="AM46" s="7"/>
      <c r="AN46" s="934">
        <v>8.3000000000000007</v>
      </c>
      <c r="AO46" s="39">
        <v>3.3</v>
      </c>
      <c r="AP46" s="40">
        <v>87</v>
      </c>
      <c r="AQ46" s="41">
        <v>98.6</v>
      </c>
      <c r="AR46" s="42">
        <v>2.5151515151515156</v>
      </c>
      <c r="AS46" s="43">
        <v>218.81818181818187</v>
      </c>
      <c r="AT46" s="44">
        <v>9.1915836101882628E-2</v>
      </c>
      <c r="AU46" s="45">
        <v>7.7073800000000006</v>
      </c>
      <c r="AV46" s="45">
        <v>92.86</v>
      </c>
      <c r="AW46" s="46">
        <v>0.17762000000000003</v>
      </c>
      <c r="AX46" s="45">
        <v>2.14</v>
      </c>
      <c r="AY46" s="9" t="s">
        <v>121</v>
      </c>
      <c r="AZ46" s="235">
        <v>3.72</v>
      </c>
      <c r="BA46" s="192">
        <v>1.2E-2</v>
      </c>
      <c r="BB46" s="193">
        <v>0.55800000000000016</v>
      </c>
      <c r="BC46" s="48"/>
      <c r="BD46" s="7">
        <v>64.599999999999994</v>
      </c>
      <c r="BE46" s="7">
        <v>35.200000000000003</v>
      </c>
      <c r="BF46" s="195">
        <v>1.8352272727272725</v>
      </c>
      <c r="BG46" s="79">
        <v>0.5</v>
      </c>
      <c r="BH46" s="80">
        <v>6.0240963855421681</v>
      </c>
      <c r="BI46" s="9" t="s">
        <v>121</v>
      </c>
      <c r="BJ46" s="45">
        <v>10.1</v>
      </c>
      <c r="BK46" s="194">
        <v>8.27</v>
      </c>
      <c r="BL46" s="81"/>
      <c r="BM46" s="80">
        <v>58.599999999999994</v>
      </c>
      <c r="BN46" s="84">
        <v>97.7</v>
      </c>
      <c r="BO46" s="305">
        <v>33792</v>
      </c>
      <c r="BP46" s="84">
        <v>2.2999999999999972</v>
      </c>
      <c r="BQ46" s="84">
        <v>2.42</v>
      </c>
      <c r="BR46" s="84">
        <v>12.2</v>
      </c>
      <c r="BS46" s="84">
        <v>0.34</v>
      </c>
      <c r="BT46" s="84">
        <v>46.4</v>
      </c>
      <c r="BU46" s="84">
        <v>1.29</v>
      </c>
      <c r="BV46" s="84">
        <v>28.5</v>
      </c>
      <c r="BW46" s="84">
        <v>0.79</v>
      </c>
      <c r="BX46" s="84">
        <v>0.12</v>
      </c>
      <c r="BY46" s="7"/>
      <c r="BZ46" s="7"/>
      <c r="CA46" s="7"/>
      <c r="CB46" s="7"/>
      <c r="CC46" s="7"/>
      <c r="CD46" s="7"/>
      <c r="CE46" s="7"/>
      <c r="CF46" s="45">
        <v>0.26293103448275862</v>
      </c>
      <c r="CG46" s="121"/>
      <c r="CH46" s="121">
        <v>5</v>
      </c>
      <c r="CI46" s="49" t="s">
        <v>1991</v>
      </c>
      <c r="CJ46" s="49" t="s">
        <v>1991</v>
      </c>
      <c r="CK46" s="35"/>
      <c r="CL46" s="35"/>
      <c r="CM46" s="11"/>
      <c r="CN46" s="11"/>
      <c r="CO46" s="11"/>
      <c r="CP46" s="11"/>
      <c r="CQ46" s="947" t="s">
        <v>297</v>
      </c>
      <c r="CR46" s="123" t="s">
        <v>128</v>
      </c>
      <c r="CS46" s="9">
        <v>2</v>
      </c>
      <c r="CT46" s="7"/>
      <c r="CU46" s="7"/>
      <c r="CV46" s="7"/>
      <c r="CW46" s="7"/>
      <c r="CX46" s="7"/>
      <c r="CY46" s="7"/>
      <c r="CZ46" s="11">
        <v>1.2</v>
      </c>
      <c r="DA46" s="11" t="s">
        <v>38</v>
      </c>
      <c r="DB46" s="11" t="s">
        <v>38</v>
      </c>
      <c r="DC46" s="11" t="s">
        <v>38</v>
      </c>
      <c r="DD46" s="11" t="s">
        <v>38</v>
      </c>
      <c r="DE46" s="11" t="s">
        <v>38</v>
      </c>
      <c r="DF46" s="11" t="s">
        <v>38</v>
      </c>
      <c r="DG46" s="11" t="s">
        <v>38</v>
      </c>
      <c r="DH46" s="11" t="s">
        <v>38</v>
      </c>
      <c r="DI46" s="11">
        <v>0</v>
      </c>
      <c r="DJ46" s="7"/>
      <c r="DK46" s="7"/>
      <c r="DL46" s="125"/>
      <c r="DM46" s="125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557"/>
      <c r="DY46" s="114"/>
      <c r="DZ46" s="608">
        <v>8200</v>
      </c>
      <c r="EA46" s="476">
        <v>75</v>
      </c>
      <c r="EB46" s="604">
        <v>408603</v>
      </c>
      <c r="EC46" s="604">
        <v>2</v>
      </c>
      <c r="ED46" s="494">
        <v>10896.08</v>
      </c>
      <c r="EE46" s="607">
        <v>370277</v>
      </c>
      <c r="EF46" s="496">
        <v>9874.0533333333333</v>
      </c>
      <c r="EG46" s="489">
        <v>108614.58666666667</v>
      </c>
      <c r="EH46" s="157">
        <v>90.620235289510845</v>
      </c>
      <c r="EI46" s="145">
        <v>9.8740533333333325</v>
      </c>
      <c r="EJ46" s="114"/>
      <c r="EK46" s="157">
        <v>90.620235289510845</v>
      </c>
      <c r="EL46" s="145">
        <v>9.8740533333333325</v>
      </c>
      <c r="EM46" s="114"/>
      <c r="EN46" s="114"/>
      <c r="EO46" s="114"/>
      <c r="EP46" s="114"/>
      <c r="EQ46" s="114"/>
      <c r="ER46" s="114"/>
      <c r="ES46" s="55"/>
      <c r="ET46" s="152"/>
      <c r="EU46" s="213"/>
      <c r="EV46" s="329"/>
      <c r="EW46" s="215"/>
      <c r="EX46" s="156"/>
      <c r="EY46" s="156"/>
      <c r="EZ46" s="156"/>
      <c r="FA46" s="156"/>
      <c r="FB46" s="156"/>
      <c r="FC46" s="156"/>
      <c r="FD46" s="156"/>
      <c r="FE46" s="156"/>
      <c r="FF46" s="156"/>
      <c r="FG46" s="156"/>
      <c r="FH46" s="156"/>
      <c r="FI46" s="156"/>
      <c r="FJ46" s="156"/>
      <c r="FK46" s="156"/>
      <c r="FL46" s="156"/>
      <c r="FM46" s="156"/>
      <c r="FN46" s="156"/>
      <c r="FO46" s="156"/>
      <c r="FP46" s="156"/>
      <c r="FQ46" s="156"/>
      <c r="FR46" s="156"/>
      <c r="FS46" s="156"/>
      <c r="FT46" s="156"/>
      <c r="FU46" s="156"/>
      <c r="FV46" s="156"/>
      <c r="FW46" s="156"/>
      <c r="FX46" s="156"/>
      <c r="FY46" s="156"/>
      <c r="FZ46" s="156"/>
      <c r="GA46" s="156"/>
      <c r="GB46" s="156"/>
      <c r="GC46" s="156"/>
      <c r="GD46" s="156"/>
      <c r="GE46" s="156"/>
      <c r="GF46" s="156"/>
      <c r="GG46" s="156"/>
      <c r="GH46" s="156"/>
      <c r="GI46" s="156"/>
      <c r="GJ46" s="156"/>
      <c r="GK46" s="156"/>
      <c r="GL46" s="156"/>
      <c r="GM46" s="156"/>
      <c r="GN46" s="156"/>
      <c r="GO46" s="156"/>
      <c r="GP46" s="156"/>
      <c r="GQ46" s="156"/>
      <c r="GR46" s="156"/>
    </row>
    <row r="47" spans="1:200" x14ac:dyDescent="0.3">
      <c r="A47" s="7">
        <v>66</v>
      </c>
      <c r="B47" s="7">
        <v>1</v>
      </c>
      <c r="C47" s="14">
        <v>8296</v>
      </c>
      <c r="D47" s="328" t="s">
        <v>1611</v>
      </c>
      <c r="E47" s="17" t="s">
        <v>1612</v>
      </c>
      <c r="F47" s="17">
        <v>9062204844</v>
      </c>
      <c r="G47" s="11">
        <v>28</v>
      </c>
      <c r="H47" s="17" t="s">
        <v>1388</v>
      </c>
      <c r="I47" s="379" t="s">
        <v>1613</v>
      </c>
      <c r="J47" s="380" t="s">
        <v>35</v>
      </c>
      <c r="K47" s="55" t="s">
        <v>36</v>
      </c>
      <c r="L47" s="11">
        <v>18</v>
      </c>
      <c r="M47" s="17" t="s">
        <v>493</v>
      </c>
      <c r="N47" s="17" t="s">
        <v>38</v>
      </c>
      <c r="O47" s="17"/>
      <c r="P47" s="381" t="s">
        <v>937</v>
      </c>
      <c r="Q47" s="381"/>
      <c r="R47" s="454" t="s">
        <v>122</v>
      </c>
      <c r="S47" s="453" t="s">
        <v>123</v>
      </c>
      <c r="T47" s="601" t="s">
        <v>124</v>
      </c>
      <c r="U47" s="454" t="s">
        <v>125</v>
      </c>
      <c r="V47" s="653" t="s">
        <v>126</v>
      </c>
      <c r="W47" s="454" t="s">
        <v>124</v>
      </c>
      <c r="X47" s="454" t="s">
        <v>124</v>
      </c>
      <c r="Y47" s="603"/>
      <c r="Z47" s="604"/>
      <c r="AA47" s="275"/>
      <c r="AB47" s="275"/>
      <c r="AC47" s="275"/>
      <c r="AD47" s="275"/>
      <c r="AE47" s="275"/>
      <c r="AF47" s="504" t="s">
        <v>444</v>
      </c>
      <c r="AG47" s="557"/>
      <c r="AH47" s="7"/>
      <c r="AI47" s="7"/>
      <c r="AJ47" s="37"/>
      <c r="AK47" s="7"/>
      <c r="AL47" s="7"/>
      <c r="AM47" s="7"/>
      <c r="AN47" s="934">
        <v>1.84</v>
      </c>
      <c r="AO47" s="39">
        <v>1.25</v>
      </c>
      <c r="AP47" s="40">
        <v>95.5</v>
      </c>
      <c r="AQ47" s="41">
        <v>98.59</v>
      </c>
      <c r="AR47" s="42">
        <v>1.472</v>
      </c>
      <c r="AS47" s="43">
        <v>140.57599999999999</v>
      </c>
      <c r="AT47" s="44">
        <v>1.9018087855297159E-2</v>
      </c>
      <c r="AU47" s="45">
        <v>1.5866320000000003</v>
      </c>
      <c r="AV47" s="45">
        <v>86.23</v>
      </c>
      <c r="AW47" s="46">
        <v>0.16136800000000001</v>
      </c>
      <c r="AX47" s="45">
        <v>8.77</v>
      </c>
      <c r="AY47" s="9" t="s">
        <v>121</v>
      </c>
      <c r="AZ47" s="235">
        <v>0.91</v>
      </c>
      <c r="BA47" s="192">
        <v>8.4899999999999993E-3</v>
      </c>
      <c r="BB47" s="193">
        <v>0.33</v>
      </c>
      <c r="BC47" s="48"/>
      <c r="BD47" s="7">
        <v>52.9</v>
      </c>
      <c r="BE47" s="7">
        <v>47.1</v>
      </c>
      <c r="BF47" s="195">
        <v>1.1231422505307855</v>
      </c>
      <c r="BG47" s="79">
        <v>2.9000000000000001E-2</v>
      </c>
      <c r="BH47" s="80">
        <v>1.5760869565217392</v>
      </c>
      <c r="BI47" s="9" t="s">
        <v>121</v>
      </c>
      <c r="BJ47" s="45">
        <v>3.12</v>
      </c>
      <c r="BK47" s="194">
        <v>0.91</v>
      </c>
      <c r="BL47" s="81"/>
      <c r="BM47" s="80">
        <v>30.630000000000003</v>
      </c>
      <c r="BN47" s="84">
        <v>93.6</v>
      </c>
      <c r="BO47" s="305">
        <v>19013</v>
      </c>
      <c r="BP47" s="84">
        <v>6.4000000000000057</v>
      </c>
      <c r="BQ47" s="564">
        <v>2.95</v>
      </c>
      <c r="BR47" s="84">
        <v>9.0299999999999994</v>
      </c>
      <c r="BS47" s="84">
        <v>0.3</v>
      </c>
      <c r="BT47" s="84">
        <v>21.6</v>
      </c>
      <c r="BU47" s="84">
        <v>0.71</v>
      </c>
      <c r="BV47" s="84">
        <v>59</v>
      </c>
      <c r="BW47" s="84">
        <v>1.94</v>
      </c>
      <c r="BX47" s="84">
        <v>4.2999999999999997E-2</v>
      </c>
      <c r="BY47" s="7"/>
      <c r="BZ47" s="7"/>
      <c r="CA47" s="7"/>
      <c r="CB47" s="7"/>
      <c r="CC47" s="7"/>
      <c r="CD47" s="7"/>
      <c r="CE47" s="7"/>
      <c r="CF47" s="45">
        <v>0.41805555555555551</v>
      </c>
      <c r="CG47" s="121"/>
      <c r="CH47" s="121">
        <v>5</v>
      </c>
      <c r="CI47" s="49" t="s">
        <v>1993</v>
      </c>
      <c r="CJ47" s="49" t="s">
        <v>1993</v>
      </c>
      <c r="CK47" s="35"/>
      <c r="CL47" s="35"/>
      <c r="CM47" s="11"/>
      <c r="CN47" s="11"/>
      <c r="CO47" s="11"/>
      <c r="CP47" s="11"/>
      <c r="CQ47" s="202" t="s">
        <v>294</v>
      </c>
      <c r="CR47" s="287" t="s">
        <v>444</v>
      </c>
      <c r="CS47" s="245">
        <v>2</v>
      </c>
      <c r="CT47" s="7"/>
      <c r="CU47" s="49" t="s">
        <v>703</v>
      </c>
      <c r="CV47" s="7"/>
      <c r="CW47" s="7"/>
      <c r="CX47" s="7"/>
      <c r="CY47" s="7"/>
      <c r="CZ47" s="11">
        <v>1.5</v>
      </c>
      <c r="DA47" s="11" t="s">
        <v>38</v>
      </c>
      <c r="DB47" s="11">
        <v>12646</v>
      </c>
      <c r="DC47" s="11">
        <v>90.8</v>
      </c>
      <c r="DD47" s="11">
        <v>9.1999999999999993</v>
      </c>
      <c r="DE47" s="11" t="s">
        <v>38</v>
      </c>
      <c r="DF47" s="11" t="s">
        <v>38</v>
      </c>
      <c r="DG47" s="11" t="s">
        <v>38</v>
      </c>
      <c r="DH47" s="11" t="s">
        <v>38</v>
      </c>
      <c r="DI47" s="11">
        <v>0</v>
      </c>
      <c r="DJ47" s="7"/>
      <c r="DK47" s="7"/>
      <c r="DL47" s="125">
        <v>2</v>
      </c>
      <c r="DM47" s="125">
        <v>18</v>
      </c>
      <c r="DN47" s="7">
        <v>32</v>
      </c>
      <c r="DO47" s="7">
        <v>3</v>
      </c>
      <c r="DP47" s="7">
        <v>1</v>
      </c>
      <c r="DQ47" s="9">
        <v>180</v>
      </c>
      <c r="DR47" s="9">
        <v>67</v>
      </c>
      <c r="DS47" s="84">
        <v>20.679012345679013</v>
      </c>
      <c r="DT47" s="9">
        <v>1</v>
      </c>
      <c r="DU47" s="9" t="s">
        <v>38</v>
      </c>
      <c r="DV47" s="9">
        <v>0</v>
      </c>
      <c r="DW47" s="9">
        <v>0</v>
      </c>
      <c r="DX47" s="565">
        <v>4</v>
      </c>
      <c r="DY47" s="288">
        <v>43083</v>
      </c>
      <c r="DZ47" s="328">
        <v>8296</v>
      </c>
      <c r="EA47" s="476">
        <v>75</v>
      </c>
      <c r="EB47" s="604">
        <v>307218</v>
      </c>
      <c r="EC47" s="604">
        <v>2</v>
      </c>
      <c r="ED47" s="494">
        <v>8192.48</v>
      </c>
      <c r="EE47" s="607">
        <v>298131</v>
      </c>
      <c r="EF47" s="496">
        <v>7950.16</v>
      </c>
      <c r="EG47" s="489">
        <v>143102.88</v>
      </c>
      <c r="EH47" s="157">
        <v>97.042165498115338</v>
      </c>
      <c r="EI47" s="145">
        <v>7.9501599999999994</v>
      </c>
      <c r="EJ47" s="114"/>
      <c r="EK47" s="157">
        <v>97.042165498115338</v>
      </c>
      <c r="EL47" s="145">
        <v>7.9501599999999994</v>
      </c>
      <c r="EM47" s="147">
        <v>1.5906598106201637</v>
      </c>
      <c r="EN47" s="49" t="s">
        <v>423</v>
      </c>
      <c r="EO47" s="112" t="s">
        <v>2096</v>
      </c>
      <c r="EP47" s="49" t="s">
        <v>423</v>
      </c>
      <c r="EQ47" s="35">
        <v>0</v>
      </c>
      <c r="ER47" s="112" t="s">
        <v>2097</v>
      </c>
      <c r="ES47" s="158">
        <v>8296</v>
      </c>
      <c r="ET47" s="159" t="s">
        <v>2078</v>
      </c>
      <c r="EU47" s="350">
        <v>22.960119473599999</v>
      </c>
      <c r="EV47" s="161">
        <v>0.88628199296000043</v>
      </c>
      <c r="EW47" s="162">
        <v>0.27018528499999911</v>
      </c>
      <c r="EX47" s="163"/>
      <c r="EY47" s="163"/>
      <c r="EZ47" s="163"/>
      <c r="FA47" s="163"/>
      <c r="FB47" s="163"/>
      <c r="FC47" s="163"/>
      <c r="FD47" s="163"/>
      <c r="FE47" s="163"/>
      <c r="FF47" s="163"/>
      <c r="FG47" s="163"/>
      <c r="FH47" s="163"/>
      <c r="FI47" s="163"/>
      <c r="FJ47" s="163"/>
      <c r="FK47" s="163"/>
      <c r="FL47" s="163"/>
      <c r="FM47" s="166"/>
      <c r="FN47" s="163"/>
      <c r="FO47" s="163"/>
      <c r="FP47" s="163"/>
      <c r="FQ47" s="163"/>
      <c r="FR47" s="163"/>
      <c r="FS47" s="163"/>
      <c r="FT47" s="163"/>
      <c r="FU47" s="163"/>
      <c r="FV47" s="163"/>
      <c r="FW47" s="163"/>
      <c r="FX47" s="163"/>
      <c r="FY47" s="163"/>
      <c r="FZ47" s="163"/>
      <c r="GA47" s="163"/>
      <c r="GB47" s="163"/>
      <c r="GC47" s="163"/>
      <c r="GD47" s="163"/>
      <c r="GE47" s="163"/>
      <c r="GF47" s="163"/>
      <c r="GG47" s="163"/>
      <c r="GH47" s="163"/>
      <c r="GI47" s="163"/>
      <c r="GJ47" s="163"/>
      <c r="GK47" s="163"/>
      <c r="GL47" s="163"/>
      <c r="GM47" s="163"/>
      <c r="GN47" s="163"/>
      <c r="GO47" s="163"/>
      <c r="GP47" s="163"/>
      <c r="GQ47" s="163"/>
      <c r="GR47" s="163"/>
    </row>
    <row r="48" spans="1:200" x14ac:dyDescent="0.3">
      <c r="A48" s="7">
        <v>77</v>
      </c>
      <c r="B48" s="7">
        <v>1</v>
      </c>
      <c r="C48" s="158">
        <v>8376</v>
      </c>
      <c r="D48" s="328" t="s">
        <v>1896</v>
      </c>
      <c r="E48" s="17" t="s">
        <v>636</v>
      </c>
      <c r="F48" s="17">
        <v>6403041359</v>
      </c>
      <c r="G48" s="11">
        <v>54</v>
      </c>
      <c r="H48" s="17" t="s">
        <v>1780</v>
      </c>
      <c r="I48" s="379" t="s">
        <v>511</v>
      </c>
      <c r="J48" s="380" t="s">
        <v>35</v>
      </c>
      <c r="K48" s="55" t="s">
        <v>36</v>
      </c>
      <c r="L48" s="11">
        <v>6</v>
      </c>
      <c r="M48" s="719">
        <v>2</v>
      </c>
      <c r="N48" s="719" t="s">
        <v>38</v>
      </c>
      <c r="O48" s="11"/>
      <c r="P48" s="17" t="s">
        <v>937</v>
      </c>
      <c r="Q48" s="11"/>
      <c r="R48" s="600" t="s">
        <v>122</v>
      </c>
      <c r="S48" s="453" t="s">
        <v>123</v>
      </c>
      <c r="T48" s="601" t="s">
        <v>124</v>
      </c>
      <c r="U48" s="602" t="s">
        <v>125</v>
      </c>
      <c r="V48" s="454" t="s">
        <v>126</v>
      </c>
      <c r="W48" s="454" t="s">
        <v>124</v>
      </c>
      <c r="X48" s="454" t="s">
        <v>124</v>
      </c>
      <c r="Y48" s="455"/>
      <c r="Z48" s="604"/>
      <c r="AA48" s="20"/>
      <c r="AB48" s="20"/>
      <c r="AC48" s="20"/>
      <c r="AD48" s="20"/>
      <c r="AE48" s="20"/>
      <c r="AF48" s="504" t="s">
        <v>444</v>
      </c>
      <c r="AG48" s="114"/>
      <c r="AH48" s="7"/>
      <c r="AI48" s="7"/>
      <c r="AJ48" s="37"/>
      <c r="AK48" s="7"/>
      <c r="AL48" s="7"/>
      <c r="AM48" s="7"/>
      <c r="AN48" s="411">
        <v>3.2</v>
      </c>
      <c r="AO48" s="39">
        <v>15.5</v>
      </c>
      <c r="AP48" s="40">
        <v>78.5</v>
      </c>
      <c r="AQ48" s="41">
        <v>97.2</v>
      </c>
      <c r="AR48" s="42">
        <v>0.20645161290322581</v>
      </c>
      <c r="AS48" s="43">
        <v>16.206451612903226</v>
      </c>
      <c r="AT48" s="44">
        <v>3.4042553191489362E-2</v>
      </c>
      <c r="AU48" s="45">
        <v>2.8160000000000003</v>
      </c>
      <c r="AV48" s="45">
        <v>88</v>
      </c>
      <c r="AW48" s="46">
        <v>0.22400000000000003</v>
      </c>
      <c r="AX48" s="45">
        <v>7</v>
      </c>
      <c r="AY48" s="9" t="s">
        <v>121</v>
      </c>
      <c r="AZ48" s="235">
        <v>38.700000000000003</v>
      </c>
      <c r="BA48" s="48">
        <v>0.23</v>
      </c>
      <c r="BB48" s="317">
        <v>0.28000000000000003</v>
      </c>
      <c r="BC48" s="48"/>
      <c r="BD48" s="7">
        <v>36.700000000000003</v>
      </c>
      <c r="BE48" s="7">
        <v>62.7</v>
      </c>
      <c r="BF48" s="195">
        <v>0.58532695374800636</v>
      </c>
      <c r="BG48" s="79">
        <v>0.03</v>
      </c>
      <c r="BH48" s="80">
        <v>0.9375</v>
      </c>
      <c r="BI48" s="9" t="s">
        <v>121</v>
      </c>
      <c r="BJ48" s="7">
        <v>5.5</v>
      </c>
      <c r="BK48" s="48">
        <v>8.8000000000000007</v>
      </c>
      <c r="BL48" s="81"/>
      <c r="BM48" s="80">
        <v>67.099999999999994</v>
      </c>
      <c r="BN48" s="84">
        <v>86.8</v>
      </c>
      <c r="BO48" s="305">
        <v>38004</v>
      </c>
      <c r="BP48" s="84">
        <v>13.200000000000003</v>
      </c>
      <c r="BQ48" s="84">
        <v>21.470000000000002</v>
      </c>
      <c r="BR48" s="84">
        <v>43.6</v>
      </c>
      <c r="BS48" s="84">
        <v>11.3</v>
      </c>
      <c r="BT48" s="84">
        <v>23.5</v>
      </c>
      <c r="BU48" s="84">
        <v>6.08</v>
      </c>
      <c r="BV48" s="84">
        <v>15.8</v>
      </c>
      <c r="BW48" s="84">
        <v>4.09</v>
      </c>
      <c r="BX48" s="84">
        <v>0.5</v>
      </c>
      <c r="BY48" s="7"/>
      <c r="BZ48" s="7"/>
      <c r="CA48" s="7"/>
      <c r="CB48" s="7"/>
      <c r="CC48" s="7"/>
      <c r="CD48" s="7"/>
      <c r="CE48" s="7"/>
      <c r="CF48" s="45">
        <v>1.8553191489361702</v>
      </c>
      <c r="CG48" s="121" t="s">
        <v>510</v>
      </c>
      <c r="CH48" s="121">
        <v>3</v>
      </c>
      <c r="CI48" s="49" t="s">
        <v>1991</v>
      </c>
      <c r="CJ48" s="9" t="s">
        <v>1991</v>
      </c>
      <c r="CK48" s="35"/>
      <c r="CL48" s="35"/>
      <c r="CM48" s="11"/>
      <c r="CN48" s="11"/>
      <c r="CO48" s="11"/>
      <c r="CP48" s="11"/>
      <c r="CQ48" s="947" t="s">
        <v>297</v>
      </c>
      <c r="CR48" s="287" t="s">
        <v>444</v>
      </c>
      <c r="CS48" s="245">
        <v>2</v>
      </c>
      <c r="CT48" s="7"/>
      <c r="CU48" s="49" t="s">
        <v>574</v>
      </c>
      <c r="CV48" s="7"/>
      <c r="CW48" s="7"/>
      <c r="CX48" s="7"/>
      <c r="CY48" s="7"/>
      <c r="CZ48" s="11" t="s">
        <v>38</v>
      </c>
      <c r="DA48" s="11" t="s">
        <v>38</v>
      </c>
      <c r="DB48" s="11">
        <v>561</v>
      </c>
      <c r="DC48" s="11">
        <v>58.8</v>
      </c>
      <c r="DD48" s="11">
        <v>41.2</v>
      </c>
      <c r="DE48" s="11" t="s">
        <v>38</v>
      </c>
      <c r="DF48" s="11" t="s">
        <v>38</v>
      </c>
      <c r="DG48" s="11" t="s">
        <v>38</v>
      </c>
      <c r="DH48" s="11" t="s">
        <v>38</v>
      </c>
      <c r="DI48" s="11">
        <v>0</v>
      </c>
      <c r="DJ48" s="7"/>
      <c r="DK48" s="7"/>
      <c r="DL48" s="125">
        <v>2</v>
      </c>
      <c r="DM48" s="125">
        <v>6</v>
      </c>
      <c r="DN48" s="7">
        <v>15</v>
      </c>
      <c r="DO48" s="7">
        <v>2</v>
      </c>
      <c r="DP48" s="7">
        <v>0</v>
      </c>
      <c r="DQ48" s="9" t="s">
        <v>121</v>
      </c>
      <c r="DR48" s="9" t="s">
        <v>121</v>
      </c>
      <c r="DS48" s="9" t="s">
        <v>121</v>
      </c>
      <c r="DT48" s="9">
        <v>1</v>
      </c>
      <c r="DU48" s="9" t="s">
        <v>38</v>
      </c>
      <c r="DV48" s="9">
        <v>2</v>
      </c>
      <c r="DW48" s="9">
        <v>1</v>
      </c>
      <c r="DX48" s="9" t="s">
        <v>38</v>
      </c>
      <c r="DY48" s="9"/>
      <c r="DZ48" s="328">
        <v>8376</v>
      </c>
      <c r="EA48" s="299">
        <v>75</v>
      </c>
      <c r="EB48" s="270">
        <v>8889</v>
      </c>
      <c r="EC48" s="270">
        <v>2</v>
      </c>
      <c r="ED48" s="433">
        <v>237.04</v>
      </c>
      <c r="EE48" s="434">
        <v>8106</v>
      </c>
      <c r="EF48" s="435">
        <v>216.16</v>
      </c>
      <c r="EG48" s="436">
        <v>1296.96</v>
      </c>
      <c r="EH48" s="157">
        <v>91.191360107998648</v>
      </c>
      <c r="EI48" s="145">
        <v>0.21615999999999999</v>
      </c>
      <c r="EJ48" s="114"/>
      <c r="EK48" s="157">
        <v>91.191360107998648</v>
      </c>
      <c r="EL48" s="145">
        <v>0.21615999999999999</v>
      </c>
      <c r="EM48" s="147">
        <v>2.5952997779422651</v>
      </c>
      <c r="EN48" s="49" t="s">
        <v>423</v>
      </c>
      <c r="EO48" s="112" t="s">
        <v>2199</v>
      </c>
      <c r="EP48" s="49" t="s">
        <v>423</v>
      </c>
      <c r="EQ48" s="112" t="s">
        <v>2200</v>
      </c>
      <c r="ER48" s="112" t="s">
        <v>2085</v>
      </c>
      <c r="ES48" s="158">
        <v>8376</v>
      </c>
      <c r="ET48" s="159" t="s">
        <v>2201</v>
      </c>
      <c r="EU48" s="350">
        <v>7.8850184356000002</v>
      </c>
      <c r="EV48" s="161">
        <v>0.18133021281200004</v>
      </c>
      <c r="EW48" s="162">
        <v>0.57951149999999918</v>
      </c>
      <c r="EX48" s="163"/>
      <c r="EY48" s="163"/>
      <c r="EZ48" s="163"/>
      <c r="FA48" s="163"/>
      <c r="FB48" s="163"/>
      <c r="FC48" s="163"/>
      <c r="FD48" s="163"/>
      <c r="FE48" s="163"/>
      <c r="FF48" s="163"/>
      <c r="FG48" s="163"/>
      <c r="FH48" s="163"/>
      <c r="FI48" s="163"/>
      <c r="FJ48" s="163"/>
      <c r="FK48" s="163"/>
      <c r="FL48" s="163"/>
      <c r="FM48" s="166"/>
      <c r="FN48" s="163"/>
      <c r="FO48" s="163"/>
      <c r="FP48" s="163"/>
      <c r="FQ48" s="163"/>
      <c r="FR48" s="163"/>
      <c r="FS48" s="163"/>
      <c r="FT48" s="163"/>
      <c r="FU48" s="163"/>
      <c r="FV48" s="163"/>
      <c r="FW48" s="163"/>
      <c r="FX48" s="163"/>
      <c r="FY48" s="163"/>
      <c r="FZ48" s="163"/>
      <c r="GA48" s="163"/>
      <c r="GB48" s="163"/>
      <c r="GC48" s="163"/>
      <c r="GD48" s="163"/>
      <c r="GE48" s="163"/>
      <c r="GF48" s="163"/>
      <c r="GG48" s="163"/>
      <c r="GH48" s="163"/>
      <c r="GI48" s="163"/>
      <c r="GJ48" s="163"/>
      <c r="GK48" s="163"/>
      <c r="GL48" s="163"/>
      <c r="GM48" s="163"/>
      <c r="GN48" s="163"/>
      <c r="GO48" s="163"/>
      <c r="GP48" s="163"/>
      <c r="GQ48" s="163"/>
      <c r="GR48" s="163"/>
    </row>
    <row r="49" spans="1:200" x14ac:dyDescent="0.3">
      <c r="A49" s="7">
        <v>78</v>
      </c>
      <c r="B49" s="7">
        <v>1</v>
      </c>
      <c r="C49" s="158">
        <v>8377</v>
      </c>
      <c r="D49" s="328" t="s">
        <v>1778</v>
      </c>
      <c r="E49" s="17" t="s">
        <v>1779</v>
      </c>
      <c r="F49" s="17">
        <v>480126423</v>
      </c>
      <c r="G49" s="11">
        <v>70</v>
      </c>
      <c r="H49" s="17" t="s">
        <v>1780</v>
      </c>
      <c r="I49" s="379" t="s">
        <v>511</v>
      </c>
      <c r="J49" s="380" t="s">
        <v>35</v>
      </c>
      <c r="K49" s="55" t="s">
        <v>36</v>
      </c>
      <c r="L49" s="11">
        <v>9</v>
      </c>
      <c r="M49" s="719">
        <v>5</v>
      </c>
      <c r="N49" s="719" t="s">
        <v>475</v>
      </c>
      <c r="O49" s="11"/>
      <c r="P49" s="17" t="s">
        <v>937</v>
      </c>
      <c r="Q49" s="11"/>
      <c r="R49" s="600" t="s">
        <v>122</v>
      </c>
      <c r="S49" s="453" t="s">
        <v>123</v>
      </c>
      <c r="T49" s="601" t="s">
        <v>124</v>
      </c>
      <c r="U49" s="602" t="s">
        <v>125</v>
      </c>
      <c r="V49" s="454" t="s">
        <v>126</v>
      </c>
      <c r="W49" s="454" t="s">
        <v>124</v>
      </c>
      <c r="X49" s="454" t="s">
        <v>124</v>
      </c>
      <c r="Y49" s="455"/>
      <c r="Z49" s="604"/>
      <c r="AA49" s="11"/>
      <c r="AB49" s="11"/>
      <c r="AC49" s="11"/>
      <c r="AD49" s="11"/>
      <c r="AE49" s="11"/>
      <c r="AF49" s="504" t="s">
        <v>128</v>
      </c>
      <c r="AG49" s="557"/>
      <c r="AH49" s="7"/>
      <c r="AI49" s="7"/>
      <c r="AJ49" s="37"/>
      <c r="AK49" s="7"/>
      <c r="AL49" s="7"/>
      <c r="AM49" s="7"/>
      <c r="AN49" s="411">
        <v>6.6</v>
      </c>
      <c r="AO49" s="39">
        <v>4.3</v>
      </c>
      <c r="AP49" s="40">
        <v>87.1</v>
      </c>
      <c r="AQ49" s="41">
        <v>98</v>
      </c>
      <c r="AR49" s="42">
        <v>1.5348837209302326</v>
      </c>
      <c r="AS49" s="43">
        <v>133.68837209302325</v>
      </c>
      <c r="AT49" s="44">
        <v>7.2210065645514229E-2</v>
      </c>
      <c r="AU49" s="45">
        <v>6.1050000000000004</v>
      </c>
      <c r="AV49" s="45">
        <v>92.5</v>
      </c>
      <c r="AW49" s="46">
        <v>0.16500000000000001</v>
      </c>
      <c r="AX49" s="45">
        <v>2.5</v>
      </c>
      <c r="AY49" s="9" t="s">
        <v>121</v>
      </c>
      <c r="AZ49" s="235">
        <v>2.9</v>
      </c>
      <c r="BA49" s="192">
        <v>5.0000000000000001E-3</v>
      </c>
      <c r="BB49" s="317">
        <v>0.11999999999999993</v>
      </c>
      <c r="BC49" s="48"/>
      <c r="BD49" s="7">
        <v>46.1</v>
      </c>
      <c r="BE49" s="7">
        <v>53.9</v>
      </c>
      <c r="BF49" s="195">
        <v>0.85528756957328389</v>
      </c>
      <c r="BG49" s="79">
        <v>0.33</v>
      </c>
      <c r="BH49" s="80">
        <v>5</v>
      </c>
      <c r="BI49" s="9" t="s">
        <v>121</v>
      </c>
      <c r="BJ49" s="7">
        <v>4.3</v>
      </c>
      <c r="BK49" s="48">
        <v>7.3</v>
      </c>
      <c r="BL49" s="81"/>
      <c r="BM49" s="80">
        <v>81.400000000000006</v>
      </c>
      <c r="BN49" s="84">
        <v>94.7</v>
      </c>
      <c r="BO49" s="305">
        <v>39077</v>
      </c>
      <c r="BP49" s="84">
        <v>5.2999999999999972</v>
      </c>
      <c r="BQ49" s="564">
        <v>4.18</v>
      </c>
      <c r="BR49" s="84">
        <v>59.5</v>
      </c>
      <c r="BS49" s="84">
        <v>1</v>
      </c>
      <c r="BT49" s="84">
        <v>21.9</v>
      </c>
      <c r="BU49" s="84">
        <v>2.83</v>
      </c>
      <c r="BV49" s="84">
        <v>4.21</v>
      </c>
      <c r="BW49" s="84">
        <v>0.35</v>
      </c>
      <c r="BX49" s="84">
        <v>0.2</v>
      </c>
      <c r="BY49" s="7"/>
      <c r="BZ49" s="7"/>
      <c r="CA49" s="7"/>
      <c r="CB49" s="7"/>
      <c r="CC49" s="7"/>
      <c r="CD49" s="7"/>
      <c r="CE49" s="7"/>
      <c r="CF49" s="45">
        <v>2.7168949771689501</v>
      </c>
      <c r="CG49" s="121" t="s">
        <v>510</v>
      </c>
      <c r="CH49" s="121">
        <v>5</v>
      </c>
      <c r="CI49" s="49" t="s">
        <v>1991</v>
      </c>
      <c r="CJ49" s="49" t="s">
        <v>1991</v>
      </c>
      <c r="CK49" s="35"/>
      <c r="CL49" s="35"/>
      <c r="CM49" s="11"/>
      <c r="CN49" s="11"/>
      <c r="CO49" s="11"/>
      <c r="CP49" s="11"/>
      <c r="CQ49" s="947" t="s">
        <v>297</v>
      </c>
      <c r="CR49" s="545" t="s">
        <v>128</v>
      </c>
      <c r="CS49" s="245">
        <v>2</v>
      </c>
      <c r="CT49" s="7"/>
      <c r="CU49" s="49" t="s">
        <v>511</v>
      </c>
      <c r="CV49" s="7"/>
      <c r="CW49" s="7"/>
      <c r="CX49" s="7"/>
      <c r="CY49" s="7"/>
      <c r="CZ49" s="11">
        <v>38.9</v>
      </c>
      <c r="DA49" s="11" t="s">
        <v>38</v>
      </c>
      <c r="DB49" s="11">
        <v>16250</v>
      </c>
      <c r="DC49" s="11">
        <v>77.099999999999994</v>
      </c>
      <c r="DD49" s="11">
        <v>22.9</v>
      </c>
      <c r="DE49" s="11">
        <v>17.7</v>
      </c>
      <c r="DF49" s="11" t="s">
        <v>1995</v>
      </c>
      <c r="DG49" s="11" t="s">
        <v>38</v>
      </c>
      <c r="DH49" s="11">
        <v>6.15</v>
      </c>
      <c r="DI49" s="11">
        <v>0</v>
      </c>
      <c r="DJ49" s="7"/>
      <c r="DK49" s="7"/>
      <c r="DL49" s="527">
        <v>5</v>
      </c>
      <c r="DM49" s="527">
        <v>9</v>
      </c>
      <c r="DN49" s="7">
        <v>55</v>
      </c>
      <c r="DO49" s="7">
        <v>3</v>
      </c>
      <c r="DP49" s="7">
        <v>1</v>
      </c>
      <c r="DQ49" s="529">
        <v>189</v>
      </c>
      <c r="DR49" s="529">
        <v>106</v>
      </c>
      <c r="DS49" s="84">
        <v>29.674421208812745</v>
      </c>
      <c r="DT49" s="529">
        <v>1</v>
      </c>
      <c r="DU49" s="529" t="s">
        <v>38</v>
      </c>
      <c r="DV49" s="529">
        <v>3</v>
      </c>
      <c r="DW49" s="529">
        <v>2</v>
      </c>
      <c r="DX49" s="529" t="s">
        <v>38</v>
      </c>
      <c r="DY49" s="529"/>
      <c r="DZ49" s="778">
        <v>8377</v>
      </c>
      <c r="EA49" s="476">
        <v>75</v>
      </c>
      <c r="EB49" s="604">
        <v>215182</v>
      </c>
      <c r="EC49" s="604">
        <v>2</v>
      </c>
      <c r="ED49" s="494">
        <v>5738.1866666666665</v>
      </c>
      <c r="EE49" s="607">
        <v>210862</v>
      </c>
      <c r="EF49" s="496">
        <v>5622.9866666666667</v>
      </c>
      <c r="EG49" s="489">
        <v>50606.879999999997</v>
      </c>
      <c r="EH49" s="157">
        <v>97.992397133589236</v>
      </c>
      <c r="EI49" s="145">
        <v>5.6229866666666668</v>
      </c>
      <c r="EJ49" s="114"/>
      <c r="EK49" s="157">
        <v>97.992397133589236</v>
      </c>
      <c r="EL49" s="145">
        <v>5.6229866666666668</v>
      </c>
      <c r="EM49" s="147">
        <v>2.88992326735021</v>
      </c>
      <c r="EN49" s="49" t="s">
        <v>423</v>
      </c>
      <c r="EO49" s="112" t="s">
        <v>2114</v>
      </c>
      <c r="EP49" s="49" t="s">
        <v>423</v>
      </c>
      <c r="EQ49" s="35">
        <v>0</v>
      </c>
      <c r="ER49" s="112" t="s">
        <v>2158</v>
      </c>
      <c r="ES49" s="158">
        <v>8377</v>
      </c>
      <c r="ET49" s="159" t="s">
        <v>2078</v>
      </c>
      <c r="EU49" s="350" t="s">
        <v>2079</v>
      </c>
      <c r="EV49" s="218">
        <v>17.7</v>
      </c>
      <c r="EW49" s="162">
        <v>0.74467648500000039</v>
      </c>
      <c r="EX49" s="163"/>
      <c r="EY49" s="163"/>
      <c r="EZ49" s="163"/>
      <c r="FA49" s="163"/>
      <c r="FB49" s="163"/>
      <c r="FC49" s="163"/>
      <c r="FD49" s="163"/>
      <c r="FE49" s="163"/>
      <c r="FF49" s="163"/>
      <c r="FG49" s="163"/>
      <c r="FH49" s="163"/>
      <c r="FI49" s="163"/>
      <c r="FJ49" s="163"/>
      <c r="FK49" s="163"/>
      <c r="FL49" s="163"/>
      <c r="FM49" s="166"/>
      <c r="FN49" s="163"/>
      <c r="FO49" s="163"/>
      <c r="FP49" s="163"/>
      <c r="FQ49" s="163"/>
      <c r="FR49" s="163"/>
      <c r="FS49" s="163"/>
      <c r="FT49" s="163"/>
      <c r="FU49" s="163"/>
      <c r="FV49" s="163"/>
      <c r="FW49" s="163"/>
      <c r="FX49" s="163"/>
      <c r="FY49" s="163"/>
      <c r="FZ49" s="163"/>
      <c r="GA49" s="163"/>
      <c r="GB49" s="163"/>
      <c r="GC49" s="163"/>
      <c r="GD49" s="163"/>
      <c r="GE49" s="163"/>
      <c r="GF49" s="163"/>
      <c r="GG49" s="163"/>
      <c r="GH49" s="163"/>
      <c r="GI49" s="163"/>
      <c r="GJ49" s="163"/>
      <c r="GK49" s="163"/>
      <c r="GL49" s="163"/>
      <c r="GM49" s="163"/>
      <c r="GN49" s="163"/>
      <c r="GO49" s="163"/>
      <c r="GP49" s="163"/>
      <c r="GQ49" s="163"/>
      <c r="GR49" s="163"/>
    </row>
    <row r="50" spans="1:200" x14ac:dyDescent="0.3">
      <c r="A50" s="7">
        <v>86</v>
      </c>
      <c r="B50" s="7">
        <v>1</v>
      </c>
      <c r="C50" s="158">
        <v>8448</v>
      </c>
      <c r="D50" s="328" t="s">
        <v>1948</v>
      </c>
      <c r="E50" s="17" t="s">
        <v>1140</v>
      </c>
      <c r="F50" s="17">
        <v>7508213504</v>
      </c>
      <c r="G50" s="11">
        <v>43</v>
      </c>
      <c r="H50" s="17" t="s">
        <v>1949</v>
      </c>
      <c r="I50" s="379" t="s">
        <v>432</v>
      </c>
      <c r="J50" s="380" t="s">
        <v>35</v>
      </c>
      <c r="K50" s="55" t="s">
        <v>36</v>
      </c>
      <c r="L50" s="11">
        <v>7</v>
      </c>
      <c r="M50" s="17" t="s">
        <v>37</v>
      </c>
      <c r="N50" s="17" t="s">
        <v>475</v>
      </c>
      <c r="O50" s="11"/>
      <c r="P50" s="17" t="s">
        <v>1079</v>
      </c>
      <c r="Q50" s="11"/>
      <c r="R50" s="600" t="s">
        <v>122</v>
      </c>
      <c r="S50" s="453" t="s">
        <v>123</v>
      </c>
      <c r="T50" s="601" t="s">
        <v>124</v>
      </c>
      <c r="U50" s="602" t="s">
        <v>125</v>
      </c>
      <c r="V50" s="454" t="s">
        <v>126</v>
      </c>
      <c r="W50" s="453"/>
      <c r="X50" s="453"/>
      <c r="Y50" s="627"/>
      <c r="Z50" s="453"/>
      <c r="AA50" s="20"/>
      <c r="AB50" s="20"/>
      <c r="AC50" s="20"/>
      <c r="AD50" s="20"/>
      <c r="AE50" s="20"/>
      <c r="AF50" s="504" t="s">
        <v>128</v>
      </c>
      <c r="AG50" s="114"/>
      <c r="AH50" s="7"/>
      <c r="AI50" s="7"/>
      <c r="AJ50" s="37"/>
      <c r="AK50" s="7"/>
      <c r="AL50" s="7"/>
      <c r="AM50" s="7"/>
      <c r="AN50" s="411">
        <v>9.51</v>
      </c>
      <c r="AO50" s="39">
        <v>18</v>
      </c>
      <c r="AP50" s="40">
        <v>72</v>
      </c>
      <c r="AQ50" s="41">
        <v>99.509999999999991</v>
      </c>
      <c r="AR50" s="42">
        <v>0.52833333333333332</v>
      </c>
      <c r="AS50" s="43">
        <v>38.04</v>
      </c>
      <c r="AT50" s="44">
        <v>0.10566666666666666</v>
      </c>
      <c r="AU50" s="45">
        <v>8.9726849999999985</v>
      </c>
      <c r="AV50" s="45">
        <v>94.35</v>
      </c>
      <c r="AW50" s="46">
        <v>6.1814999999999995E-2</v>
      </c>
      <c r="AX50" s="45">
        <v>0.65</v>
      </c>
      <c r="AY50" s="9" t="s">
        <v>121</v>
      </c>
      <c r="AZ50" s="235">
        <v>0.69</v>
      </c>
      <c r="BA50" s="192">
        <v>7.0000000000000001E-3</v>
      </c>
      <c r="BB50" s="317"/>
      <c r="BC50" s="48"/>
      <c r="BD50" s="7">
        <v>77.3</v>
      </c>
      <c r="BE50" s="7">
        <v>22.6</v>
      </c>
      <c r="BF50" s="78">
        <v>3.4203539823008846</v>
      </c>
      <c r="BG50" s="79">
        <v>1.1100000000000001</v>
      </c>
      <c r="BH50" s="80">
        <v>11.671924290220822</v>
      </c>
      <c r="BI50" s="9" t="s">
        <v>121</v>
      </c>
      <c r="BJ50" s="7">
        <v>0.49</v>
      </c>
      <c r="BK50" s="48">
        <v>0.39</v>
      </c>
      <c r="BL50" s="81"/>
      <c r="BM50" s="80">
        <v>92.3</v>
      </c>
      <c r="BN50" s="84">
        <v>95.3</v>
      </c>
      <c r="BO50" s="305">
        <v>16239</v>
      </c>
      <c r="BP50" s="84">
        <v>4.7000000000000028</v>
      </c>
      <c r="BQ50" s="84">
        <v>16.61</v>
      </c>
      <c r="BR50" s="84">
        <v>49.4</v>
      </c>
      <c r="BS50" s="84">
        <v>8.7200000000000006</v>
      </c>
      <c r="BT50" s="84">
        <v>42.9</v>
      </c>
      <c r="BU50" s="84">
        <v>7.56</v>
      </c>
      <c r="BV50" s="84">
        <v>1.88</v>
      </c>
      <c r="BW50" s="84">
        <v>0.33</v>
      </c>
      <c r="BX50" s="84">
        <v>0.11</v>
      </c>
      <c r="BY50" s="7"/>
      <c r="BZ50" s="7"/>
      <c r="CA50" s="7"/>
      <c r="CB50" s="7"/>
      <c r="CC50" s="7"/>
      <c r="CD50" s="7"/>
      <c r="CE50" s="7"/>
      <c r="CF50" s="45">
        <v>1.1515151515151516</v>
      </c>
      <c r="CG50" s="121"/>
      <c r="CH50" s="121">
        <v>5</v>
      </c>
      <c r="CI50" s="49" t="s">
        <v>1991</v>
      </c>
      <c r="CJ50" s="111" t="s">
        <v>2061</v>
      </c>
      <c r="CK50" s="35"/>
      <c r="CL50" s="35"/>
      <c r="CM50" s="11"/>
      <c r="CN50" s="11"/>
      <c r="CO50" s="11"/>
      <c r="CP50" s="11"/>
      <c r="CQ50" s="947" t="s">
        <v>297</v>
      </c>
      <c r="CR50" s="545" t="s">
        <v>128</v>
      </c>
      <c r="CS50" s="245">
        <v>2</v>
      </c>
      <c r="CT50" s="7"/>
      <c r="CU50" s="49" t="s">
        <v>2070</v>
      </c>
      <c r="CV50" s="7"/>
      <c r="CW50" s="7"/>
      <c r="CX50" s="7"/>
      <c r="CY50" s="7"/>
      <c r="CZ50" s="11" t="s">
        <v>38</v>
      </c>
      <c r="DA50" s="11" t="s">
        <v>38</v>
      </c>
      <c r="DB50" s="11">
        <v>19734</v>
      </c>
      <c r="DC50" s="11">
        <v>65</v>
      </c>
      <c r="DD50" s="11">
        <v>35</v>
      </c>
      <c r="DE50" s="11" t="s">
        <v>38</v>
      </c>
      <c r="DF50" s="11" t="s">
        <v>38</v>
      </c>
      <c r="DG50" s="11" t="s">
        <v>38</v>
      </c>
      <c r="DH50" s="11"/>
      <c r="DI50" s="11">
        <v>0</v>
      </c>
      <c r="DJ50" s="7"/>
      <c r="DK50" s="7"/>
      <c r="DL50" s="527" t="s">
        <v>37</v>
      </c>
      <c r="DM50" s="527">
        <v>7</v>
      </c>
      <c r="DN50" s="7">
        <v>90</v>
      </c>
      <c r="DO50" s="7">
        <v>3</v>
      </c>
      <c r="DP50" s="7">
        <v>1</v>
      </c>
      <c r="DQ50" s="529">
        <v>173</v>
      </c>
      <c r="DR50" s="529">
        <v>96</v>
      </c>
      <c r="DS50" s="84">
        <v>32.075912994086003</v>
      </c>
      <c r="DT50" s="529">
        <v>1</v>
      </c>
      <c r="DU50" s="529" t="s">
        <v>38</v>
      </c>
      <c r="DV50" s="529">
        <v>0</v>
      </c>
      <c r="DW50" s="529">
        <v>0</v>
      </c>
      <c r="DX50" s="529">
        <v>4</v>
      </c>
      <c r="DY50" s="546">
        <v>39815</v>
      </c>
      <c r="DZ50" s="778">
        <v>8448</v>
      </c>
      <c r="EA50" s="299">
        <v>75</v>
      </c>
      <c r="EB50" s="299">
        <v>1998092</v>
      </c>
      <c r="EC50" s="299">
        <v>0.1</v>
      </c>
      <c r="ED50" s="433">
        <v>2664.1226666666666</v>
      </c>
      <c r="EE50" s="468">
        <v>1845181</v>
      </c>
      <c r="EF50" s="435">
        <v>2460.2413333333334</v>
      </c>
      <c r="EG50" s="436">
        <v>17221.689333333336</v>
      </c>
      <c r="EH50" s="157">
        <v>92.347149180318027</v>
      </c>
      <c r="EI50" s="145">
        <v>2.4602413333333333</v>
      </c>
      <c r="EJ50" s="114"/>
      <c r="EK50" s="157">
        <v>92.347149180318027</v>
      </c>
      <c r="EL50" s="145">
        <v>2.4602413333333333</v>
      </c>
      <c r="EM50" s="147">
        <v>8.0211643193811337</v>
      </c>
      <c r="EN50" s="49" t="s">
        <v>423</v>
      </c>
      <c r="EO50" s="112" t="s">
        <v>579</v>
      </c>
      <c r="EP50" s="49" t="s">
        <v>423</v>
      </c>
      <c r="EQ50" s="112" t="s">
        <v>2217</v>
      </c>
      <c r="ER50" s="112" t="s">
        <v>2085</v>
      </c>
      <c r="ES50" s="158">
        <v>8448</v>
      </c>
      <c r="ET50" s="159" t="s">
        <v>2078</v>
      </c>
      <c r="EU50" s="350">
        <v>44.653220945600005</v>
      </c>
      <c r="EV50" s="440">
        <v>1.6782310849280002</v>
      </c>
      <c r="EW50" s="162">
        <v>2.5852329600000026</v>
      </c>
      <c r="EX50" s="163"/>
      <c r="EY50" s="163"/>
      <c r="EZ50" s="163"/>
      <c r="FA50" s="163"/>
      <c r="FB50" s="163"/>
      <c r="FC50" s="163"/>
      <c r="FD50" s="163"/>
      <c r="FE50" s="163"/>
      <c r="FF50" s="163"/>
      <c r="FG50" s="163"/>
      <c r="FH50" s="163"/>
      <c r="FI50" s="163"/>
      <c r="FJ50" s="163"/>
      <c r="FK50" s="163"/>
      <c r="FL50" s="163"/>
      <c r="FM50" s="166"/>
      <c r="FN50" s="163"/>
      <c r="FO50" s="163"/>
      <c r="FP50" s="163"/>
      <c r="FQ50" s="163"/>
      <c r="FR50" s="163"/>
      <c r="FS50" s="163"/>
      <c r="FT50" s="163"/>
      <c r="FU50" s="163"/>
      <c r="FV50" s="163"/>
      <c r="FW50" s="163"/>
      <c r="FX50" s="163"/>
      <c r="FY50" s="163"/>
      <c r="FZ50" s="163"/>
      <c r="GA50" s="163"/>
      <c r="GB50" s="163"/>
      <c r="GC50" s="163"/>
      <c r="GD50" s="163"/>
      <c r="GE50" s="163"/>
      <c r="GF50" s="163"/>
      <c r="GG50" s="163"/>
      <c r="GH50" s="163"/>
      <c r="GI50" s="163"/>
      <c r="GJ50" s="163"/>
      <c r="GK50" s="163"/>
      <c r="GL50" s="163"/>
      <c r="GM50" s="163"/>
      <c r="GN50" s="163"/>
      <c r="GO50" s="163"/>
      <c r="GP50" s="163"/>
      <c r="GQ50" s="163"/>
      <c r="GR50" s="163"/>
    </row>
    <row r="51" spans="1:200" x14ac:dyDescent="0.3">
      <c r="A51" s="7">
        <v>99</v>
      </c>
      <c r="B51" s="7">
        <v>2</v>
      </c>
      <c r="C51" s="158">
        <v>8544</v>
      </c>
      <c r="D51" s="328" t="s">
        <v>1778</v>
      </c>
      <c r="E51" s="17" t="s">
        <v>1779</v>
      </c>
      <c r="F51" s="17">
        <v>480126423</v>
      </c>
      <c r="G51" s="11">
        <v>70</v>
      </c>
      <c r="H51" s="17" t="s">
        <v>1808</v>
      </c>
      <c r="I51" s="379" t="s">
        <v>511</v>
      </c>
      <c r="J51" s="380" t="s">
        <v>35</v>
      </c>
      <c r="K51" s="55" t="s">
        <v>36</v>
      </c>
      <c r="L51" s="11">
        <v>11</v>
      </c>
      <c r="M51" s="11">
        <v>9</v>
      </c>
      <c r="N51" s="17" t="s">
        <v>38</v>
      </c>
      <c r="O51" s="11"/>
      <c r="P51" s="17" t="s">
        <v>1046</v>
      </c>
      <c r="Q51" s="11"/>
      <c r="R51" s="600" t="s">
        <v>122</v>
      </c>
      <c r="S51" s="453" t="s">
        <v>123</v>
      </c>
      <c r="T51" s="601" t="s">
        <v>124</v>
      </c>
      <c r="U51" s="602" t="s">
        <v>125</v>
      </c>
      <c r="V51" s="454" t="s">
        <v>126</v>
      </c>
      <c r="W51" s="453"/>
      <c r="X51" s="453"/>
      <c r="Y51" s="627"/>
      <c r="Z51" s="453"/>
      <c r="AA51" s="20"/>
      <c r="AB51" s="20"/>
      <c r="AC51" s="20"/>
      <c r="AD51" s="20"/>
      <c r="AE51" s="20"/>
      <c r="AF51" s="504" t="s">
        <v>128</v>
      </c>
      <c r="AG51" s="505"/>
      <c r="AH51" s="7"/>
      <c r="AI51" s="7"/>
      <c r="AJ51" s="37"/>
      <c r="AK51" s="7"/>
      <c r="AL51" s="7"/>
      <c r="AM51" s="7"/>
      <c r="AN51" s="934">
        <v>13.6</v>
      </c>
      <c r="AO51" s="39">
        <v>3.4</v>
      </c>
      <c r="AP51" s="40">
        <v>81.900000000000006</v>
      </c>
      <c r="AQ51" s="41">
        <v>98.9</v>
      </c>
      <c r="AR51" s="42">
        <v>4</v>
      </c>
      <c r="AS51" s="43">
        <v>327.60000000000002</v>
      </c>
      <c r="AT51" s="44">
        <v>0.15943728018757325</v>
      </c>
      <c r="AU51" s="45">
        <v>11.845599999999999</v>
      </c>
      <c r="AV51" s="45">
        <v>87.1</v>
      </c>
      <c r="AW51" s="46">
        <v>1.0744</v>
      </c>
      <c r="AX51" s="45">
        <v>7.9</v>
      </c>
      <c r="AY51" s="9" t="s">
        <v>121</v>
      </c>
      <c r="AZ51" s="235">
        <v>2.8</v>
      </c>
      <c r="BA51" s="192">
        <v>0.01</v>
      </c>
      <c r="BB51" s="317"/>
      <c r="BC51" s="48"/>
      <c r="BD51" s="7">
        <v>50.6</v>
      </c>
      <c r="BE51" s="7">
        <v>47.3</v>
      </c>
      <c r="BF51" s="195">
        <v>1.0697674418604652</v>
      </c>
      <c r="BG51" s="79">
        <v>0.4</v>
      </c>
      <c r="BH51" s="80">
        <v>2.9411764705882355</v>
      </c>
      <c r="BI51" s="9" t="s">
        <v>121</v>
      </c>
      <c r="BJ51" s="7"/>
      <c r="BK51" s="48"/>
      <c r="BL51" s="81"/>
      <c r="BM51" s="80">
        <v>32.69</v>
      </c>
      <c r="BN51" s="84">
        <v>88.4</v>
      </c>
      <c r="BO51" s="305">
        <v>37537</v>
      </c>
      <c r="BP51" s="84">
        <v>11.599999999999994</v>
      </c>
      <c r="BQ51" s="422">
        <v>1.026</v>
      </c>
      <c r="BR51" s="84">
        <v>6.09</v>
      </c>
      <c r="BS51" s="84">
        <v>7.5999999999999998E-2</v>
      </c>
      <c r="BT51" s="84">
        <v>26.6</v>
      </c>
      <c r="BU51" s="84">
        <v>0.33</v>
      </c>
      <c r="BV51" s="84">
        <v>49.5</v>
      </c>
      <c r="BW51" s="84">
        <v>0.62</v>
      </c>
      <c r="BX51" s="84">
        <v>0.16</v>
      </c>
      <c r="BY51" s="7"/>
      <c r="BZ51" s="7"/>
      <c r="CA51" s="7"/>
      <c r="CB51" s="7"/>
      <c r="CC51" s="7"/>
      <c r="CD51" s="7"/>
      <c r="CE51" s="7"/>
      <c r="CF51" s="45">
        <v>0.22894736842105262</v>
      </c>
      <c r="CG51" s="121" t="s">
        <v>510</v>
      </c>
      <c r="CH51" s="121">
        <v>5</v>
      </c>
      <c r="CI51" s="49" t="s">
        <v>1991</v>
      </c>
      <c r="CJ51" s="111" t="s">
        <v>1991</v>
      </c>
      <c r="CK51" s="35"/>
      <c r="CL51" s="35"/>
      <c r="CM51" s="11"/>
      <c r="CN51" s="11"/>
      <c r="CO51" s="11"/>
      <c r="CP51" s="11"/>
      <c r="CQ51" s="947" t="s">
        <v>297</v>
      </c>
      <c r="CR51" s="545" t="s">
        <v>128</v>
      </c>
      <c r="CS51" s="245">
        <v>2</v>
      </c>
      <c r="CT51" s="7"/>
      <c r="CU51" s="49" t="s">
        <v>511</v>
      </c>
      <c r="CV51" s="7"/>
      <c r="CW51" s="7"/>
      <c r="CX51" s="7"/>
      <c r="CY51" s="7"/>
      <c r="CZ51" s="11">
        <v>71.099999999999994</v>
      </c>
      <c r="DA51" s="11" t="s">
        <v>38</v>
      </c>
      <c r="DB51" s="11">
        <v>9894</v>
      </c>
      <c r="DC51" s="11">
        <v>76.900000000000006</v>
      </c>
      <c r="DD51" s="11">
        <v>23.1</v>
      </c>
      <c r="DE51" s="11">
        <v>49.3</v>
      </c>
      <c r="DF51" s="11">
        <v>48178</v>
      </c>
      <c r="DG51" s="11" t="s">
        <v>38</v>
      </c>
      <c r="DH51" s="11">
        <v>6.1</v>
      </c>
      <c r="DI51" s="11">
        <v>0</v>
      </c>
      <c r="DJ51" s="7"/>
      <c r="DK51" s="7"/>
      <c r="DL51" s="527">
        <v>9</v>
      </c>
      <c r="DM51" s="527">
        <v>11</v>
      </c>
      <c r="DN51" s="7">
        <v>55</v>
      </c>
      <c r="DO51" s="7">
        <v>3</v>
      </c>
      <c r="DP51" s="7">
        <v>1</v>
      </c>
      <c r="DQ51" s="529">
        <v>189</v>
      </c>
      <c r="DR51" s="529">
        <v>106</v>
      </c>
      <c r="DS51" s="84">
        <v>29.674421208812745</v>
      </c>
      <c r="DT51" s="529">
        <v>1</v>
      </c>
      <c r="DU51" s="529" t="s">
        <v>38</v>
      </c>
      <c r="DV51" s="529">
        <v>3</v>
      </c>
      <c r="DW51" s="529">
        <v>2</v>
      </c>
      <c r="DX51" s="1090" t="s">
        <v>38</v>
      </c>
      <c r="DY51" s="529"/>
      <c r="DZ51" s="778">
        <v>8544</v>
      </c>
      <c r="EA51" s="299">
        <v>75</v>
      </c>
      <c r="EB51" s="299">
        <v>322216</v>
      </c>
      <c r="EC51" s="299">
        <v>2</v>
      </c>
      <c r="ED51" s="433">
        <v>8592.4266666666663</v>
      </c>
      <c r="EE51" s="468">
        <v>181850</v>
      </c>
      <c r="EF51" s="435">
        <v>4849.333333333333</v>
      </c>
      <c r="EG51" s="436">
        <v>53342.666666666664</v>
      </c>
      <c r="EH51" s="157">
        <v>56.43729672021253</v>
      </c>
      <c r="EI51" s="145">
        <v>4.8493333333333331</v>
      </c>
      <c r="EJ51" s="114"/>
      <c r="EK51" s="157">
        <v>56.43729672021253</v>
      </c>
      <c r="EL51" s="145">
        <v>4.8493333333333331</v>
      </c>
      <c r="EM51" s="147">
        <v>2.040280450921089</v>
      </c>
      <c r="EN51" s="49" t="s">
        <v>423</v>
      </c>
      <c r="EO51" s="112" t="s">
        <v>2114</v>
      </c>
      <c r="EP51" s="49" t="s">
        <v>423</v>
      </c>
      <c r="EQ51" s="35">
        <v>0</v>
      </c>
      <c r="ER51" s="112" t="s">
        <v>2158</v>
      </c>
      <c r="ES51" s="158">
        <v>8544</v>
      </c>
      <c r="ET51" s="159" t="s">
        <v>2078</v>
      </c>
      <c r="EU51" s="350">
        <v>27.055187838400002</v>
      </c>
      <c r="EV51" s="161">
        <v>45.66882197828</v>
      </c>
      <c r="EW51" s="162">
        <v>0.66531912499999957</v>
      </c>
      <c r="EX51" s="163"/>
      <c r="EY51" s="163"/>
      <c r="EZ51" s="163"/>
      <c r="FA51" s="163"/>
      <c r="FB51" s="163"/>
      <c r="FC51" s="163"/>
      <c r="FD51" s="163"/>
      <c r="FE51" s="163"/>
      <c r="FF51" s="163"/>
      <c r="FG51" s="163"/>
      <c r="FH51" s="163"/>
      <c r="FI51" s="163"/>
      <c r="FJ51" s="163"/>
      <c r="FK51" s="163"/>
      <c r="FL51" s="163"/>
      <c r="FM51" s="166"/>
      <c r="FN51" s="163"/>
      <c r="FO51" s="163"/>
      <c r="FP51" s="163"/>
      <c r="FQ51" s="163"/>
      <c r="FR51" s="163"/>
      <c r="FS51" s="163"/>
      <c r="FT51" s="163"/>
      <c r="FU51" s="163"/>
      <c r="FV51" s="163"/>
      <c r="FW51" s="163"/>
      <c r="FX51" s="163"/>
      <c r="FY51" s="163"/>
      <c r="FZ51" s="163"/>
      <c r="GA51" s="163"/>
      <c r="GB51" s="163"/>
      <c r="GC51" s="163"/>
      <c r="GD51" s="163"/>
      <c r="GE51" s="163"/>
      <c r="GF51" s="163"/>
      <c r="GG51" s="163"/>
      <c r="GH51" s="163"/>
      <c r="GI51" s="163"/>
      <c r="GJ51" s="163"/>
      <c r="GK51" s="163"/>
      <c r="GL51" s="163"/>
      <c r="GM51" s="163"/>
      <c r="GN51" s="163"/>
      <c r="GO51" s="163"/>
      <c r="GP51" s="163"/>
      <c r="GQ51" s="163"/>
      <c r="GR51" s="163"/>
    </row>
    <row r="52" spans="1:200" x14ac:dyDescent="0.3">
      <c r="A52" s="7">
        <v>100</v>
      </c>
      <c r="B52" s="7">
        <v>1</v>
      </c>
      <c r="C52" s="158">
        <v>8545</v>
      </c>
      <c r="D52" s="328" t="s">
        <v>1807</v>
      </c>
      <c r="E52" s="17" t="s">
        <v>736</v>
      </c>
      <c r="F52" s="17">
        <v>476231445</v>
      </c>
      <c r="G52" s="11">
        <v>71</v>
      </c>
      <c r="H52" s="17" t="s">
        <v>1808</v>
      </c>
      <c r="I52" s="379" t="s">
        <v>1581</v>
      </c>
      <c r="J52" s="380" t="s">
        <v>35</v>
      </c>
      <c r="K52" s="55" t="s">
        <v>36</v>
      </c>
      <c r="L52" s="11">
        <v>20</v>
      </c>
      <c r="M52" s="11">
        <v>2</v>
      </c>
      <c r="N52" s="17" t="s">
        <v>38</v>
      </c>
      <c r="O52" s="11"/>
      <c r="P52" s="17" t="s">
        <v>1046</v>
      </c>
      <c r="Q52" s="11"/>
      <c r="R52" s="600" t="s">
        <v>122</v>
      </c>
      <c r="S52" s="453" t="s">
        <v>123</v>
      </c>
      <c r="T52" s="601" t="s">
        <v>124</v>
      </c>
      <c r="U52" s="602" t="s">
        <v>125</v>
      </c>
      <c r="V52" s="454" t="s">
        <v>126</v>
      </c>
      <c r="W52" s="453"/>
      <c r="X52" s="453"/>
      <c r="Y52" s="627"/>
      <c r="Z52" s="453"/>
      <c r="AA52" s="20"/>
      <c r="AB52" s="20"/>
      <c r="AC52" s="20"/>
      <c r="AD52" s="20"/>
      <c r="AE52" s="20"/>
      <c r="AF52" s="504" t="s">
        <v>444</v>
      </c>
      <c r="AG52" s="505"/>
      <c r="AH52" s="7"/>
      <c r="AI52" s="7"/>
      <c r="AJ52" s="37"/>
      <c r="AK52" s="7"/>
      <c r="AL52" s="7"/>
      <c r="AM52" s="7"/>
      <c r="AN52" s="411">
        <v>5.89</v>
      </c>
      <c r="AO52" s="39">
        <v>7.89</v>
      </c>
      <c r="AP52" s="40">
        <v>85.8</v>
      </c>
      <c r="AQ52" s="41">
        <v>99.58</v>
      </c>
      <c r="AR52" s="42">
        <v>0.74651457541191379</v>
      </c>
      <c r="AS52" s="43">
        <v>64.050950570342195</v>
      </c>
      <c r="AT52" s="44">
        <v>6.2866901483616178E-2</v>
      </c>
      <c r="AU52" s="45">
        <v>5.3598999999999997</v>
      </c>
      <c r="AV52" s="45">
        <v>91</v>
      </c>
      <c r="AW52" s="46">
        <v>0.23559999999999998</v>
      </c>
      <c r="AX52" s="45">
        <v>4</v>
      </c>
      <c r="AY52" s="9" t="s">
        <v>121</v>
      </c>
      <c r="AZ52" s="235">
        <v>5.5</v>
      </c>
      <c r="BA52" s="192">
        <v>1.6E-2</v>
      </c>
      <c r="BB52" s="317"/>
      <c r="BC52" s="48"/>
      <c r="BD52" s="7">
        <v>47.1</v>
      </c>
      <c r="BE52" s="7">
        <v>52.4</v>
      </c>
      <c r="BF52" s="195">
        <v>0.89885496183206115</v>
      </c>
      <c r="BG52" s="79">
        <v>0.09</v>
      </c>
      <c r="BH52" s="80">
        <v>1.5280135823429541</v>
      </c>
      <c r="BI52" s="9" t="s">
        <v>121</v>
      </c>
      <c r="BJ52" s="7">
        <v>4.5999999999999996</v>
      </c>
      <c r="BK52" s="48">
        <v>5.7</v>
      </c>
      <c r="BL52" s="81"/>
      <c r="BM52" s="80">
        <v>34.200000000000003</v>
      </c>
      <c r="BN52" s="84">
        <v>86</v>
      </c>
      <c r="BO52" s="305">
        <v>29676</v>
      </c>
      <c r="BP52" s="84">
        <v>14</v>
      </c>
      <c r="BQ52" s="564">
        <v>7.19</v>
      </c>
      <c r="BR52" s="84">
        <v>15.6</v>
      </c>
      <c r="BS52" s="84">
        <v>1.4</v>
      </c>
      <c r="BT52" s="84">
        <v>18.600000000000001</v>
      </c>
      <c r="BU52" s="84">
        <v>1.59</v>
      </c>
      <c r="BV52" s="84">
        <v>48.8</v>
      </c>
      <c r="BW52" s="84">
        <v>4.2</v>
      </c>
      <c r="BX52" s="84">
        <v>0.1</v>
      </c>
      <c r="BY52" s="7"/>
      <c r="BZ52" s="7"/>
      <c r="CA52" s="7"/>
      <c r="CB52" s="7"/>
      <c r="CC52" s="7"/>
      <c r="CD52" s="7"/>
      <c r="CE52" s="7"/>
      <c r="CF52" s="45">
        <v>0.83870967741935476</v>
      </c>
      <c r="CG52" s="121"/>
      <c r="CH52" s="121">
        <v>7</v>
      </c>
      <c r="CI52" s="49" t="s">
        <v>1993</v>
      </c>
      <c r="CJ52" s="9" t="s">
        <v>1993</v>
      </c>
      <c r="CK52" s="35"/>
      <c r="CL52" s="35"/>
      <c r="CM52" s="11"/>
      <c r="CN52" s="11"/>
      <c r="CO52" s="11"/>
      <c r="CP52" s="11"/>
      <c r="CQ52" s="202" t="s">
        <v>294</v>
      </c>
      <c r="CR52" s="287" t="s">
        <v>444</v>
      </c>
      <c r="CS52" s="245">
        <v>2</v>
      </c>
      <c r="CT52" s="7"/>
      <c r="CU52" s="49" t="s">
        <v>432</v>
      </c>
      <c r="CV52" s="7"/>
      <c r="CW52" s="7"/>
      <c r="CX52" s="7"/>
      <c r="CY52" s="7"/>
      <c r="CZ52" s="11">
        <v>14</v>
      </c>
      <c r="DA52" s="11" t="s">
        <v>38</v>
      </c>
      <c r="DB52" s="11">
        <v>2138</v>
      </c>
      <c r="DC52" s="11">
        <v>80.2</v>
      </c>
      <c r="DD52" s="11">
        <v>19.8</v>
      </c>
      <c r="DE52" s="11">
        <v>6</v>
      </c>
      <c r="DF52" s="11">
        <v>346</v>
      </c>
      <c r="DG52" s="11" t="s">
        <v>38</v>
      </c>
      <c r="DH52" s="11">
        <v>1.85</v>
      </c>
      <c r="DI52" s="11">
        <v>0</v>
      </c>
      <c r="DJ52" s="7"/>
      <c r="DK52" s="7"/>
      <c r="DL52" s="125">
        <v>2</v>
      </c>
      <c r="DM52" s="125">
        <v>20</v>
      </c>
      <c r="DN52" s="7">
        <v>25</v>
      </c>
      <c r="DO52" s="212">
        <v>3</v>
      </c>
      <c r="DP52" s="7">
        <v>1</v>
      </c>
      <c r="DQ52" s="9">
        <v>160</v>
      </c>
      <c r="DR52" s="9">
        <v>74</v>
      </c>
      <c r="DS52" s="84">
        <v>28.90625</v>
      </c>
      <c r="DT52" s="9">
        <v>2</v>
      </c>
      <c r="DU52" s="9" t="s">
        <v>38</v>
      </c>
      <c r="DV52" s="9">
        <v>2</v>
      </c>
      <c r="DW52" s="9">
        <v>1</v>
      </c>
      <c r="DX52" s="9" t="s">
        <v>38</v>
      </c>
      <c r="DY52" s="9"/>
      <c r="DZ52" s="328">
        <v>8545</v>
      </c>
      <c r="EA52" s="299">
        <v>75</v>
      </c>
      <c r="EB52" s="299">
        <v>71118</v>
      </c>
      <c r="EC52" s="299">
        <v>2</v>
      </c>
      <c r="ED52" s="433">
        <v>1896.48</v>
      </c>
      <c r="EE52" s="468">
        <v>54985</v>
      </c>
      <c r="EF52" s="435">
        <v>1466.2666666666667</v>
      </c>
      <c r="EG52" s="436">
        <v>29325.333333333332</v>
      </c>
      <c r="EH52" s="157">
        <v>77.315166343260501</v>
      </c>
      <c r="EI52" s="145">
        <v>1.4662666666666666</v>
      </c>
      <c r="EJ52" s="114"/>
      <c r="EK52" s="157">
        <v>77.315166343260501</v>
      </c>
      <c r="EL52" s="145">
        <v>1.4662666666666666</v>
      </c>
      <c r="EM52" s="147">
        <v>1.4581249431663181</v>
      </c>
      <c r="EN52" s="49" t="s">
        <v>421</v>
      </c>
      <c r="EO52" s="112" t="s">
        <v>2133</v>
      </c>
      <c r="EP52" s="49" t="s">
        <v>421</v>
      </c>
      <c r="EQ52" s="112" t="s">
        <v>2172</v>
      </c>
      <c r="ER52" s="112" t="s">
        <v>2173</v>
      </c>
      <c r="ES52" s="158">
        <v>8545</v>
      </c>
      <c r="ET52" s="159" t="s">
        <v>2078</v>
      </c>
      <c r="EU52" s="350">
        <v>12.660678993600001</v>
      </c>
      <c r="EV52" s="161">
        <v>4.8983010699605005</v>
      </c>
      <c r="EW52" s="162">
        <v>1.1769171249999977</v>
      </c>
      <c r="EX52" s="163"/>
      <c r="EY52" s="163"/>
      <c r="EZ52" s="163"/>
      <c r="FA52" s="163"/>
      <c r="FB52" s="163"/>
      <c r="FC52" s="163"/>
      <c r="FD52" s="163"/>
      <c r="FE52" s="163"/>
      <c r="FF52" s="163"/>
      <c r="FG52" s="163"/>
      <c r="FH52" s="163"/>
      <c r="FI52" s="163"/>
      <c r="FJ52" s="163"/>
      <c r="FK52" s="163"/>
      <c r="FL52" s="163"/>
      <c r="FM52" s="166"/>
      <c r="FN52" s="163"/>
      <c r="FO52" s="163"/>
      <c r="FP52" s="163"/>
      <c r="FQ52" s="163"/>
      <c r="FR52" s="163"/>
      <c r="FS52" s="163"/>
      <c r="FT52" s="163"/>
      <c r="FU52" s="163"/>
      <c r="FV52" s="163"/>
      <c r="FW52" s="163"/>
      <c r="FX52" s="163"/>
      <c r="FY52" s="163"/>
      <c r="FZ52" s="163"/>
      <c r="GA52" s="163"/>
      <c r="GB52" s="163"/>
      <c r="GC52" s="163"/>
      <c r="GD52" s="163"/>
      <c r="GE52" s="163"/>
      <c r="GF52" s="163"/>
      <c r="GG52" s="163"/>
      <c r="GH52" s="163"/>
      <c r="GI52" s="163"/>
      <c r="GJ52" s="163"/>
      <c r="GK52" s="163"/>
      <c r="GL52" s="163"/>
      <c r="GM52" s="163"/>
      <c r="GN52" s="163"/>
      <c r="GO52" s="163"/>
      <c r="GP52" s="163"/>
      <c r="GQ52" s="163"/>
      <c r="GR52" s="163"/>
    </row>
    <row r="53" spans="1:200" x14ac:dyDescent="0.3">
      <c r="A53" s="7">
        <v>106</v>
      </c>
      <c r="B53" s="7">
        <v>1</v>
      </c>
      <c r="C53" s="158">
        <v>8637</v>
      </c>
      <c r="D53" s="328" t="s">
        <v>1876</v>
      </c>
      <c r="E53" s="17" t="s">
        <v>485</v>
      </c>
      <c r="F53" s="17">
        <v>7802185303</v>
      </c>
      <c r="G53" s="11">
        <v>40</v>
      </c>
      <c r="H53" s="17" t="s">
        <v>1877</v>
      </c>
      <c r="I53" s="379" t="s">
        <v>1878</v>
      </c>
      <c r="J53" s="380" t="s">
        <v>35</v>
      </c>
      <c r="K53" s="55" t="s">
        <v>36</v>
      </c>
      <c r="L53" s="11">
        <v>5</v>
      </c>
      <c r="M53" s="17">
        <v>5</v>
      </c>
      <c r="N53" s="17" t="s">
        <v>38</v>
      </c>
      <c r="O53" s="11"/>
      <c r="P53" s="17" t="s">
        <v>1046</v>
      </c>
      <c r="Q53" s="11"/>
      <c r="R53" s="600" t="s">
        <v>122</v>
      </c>
      <c r="S53" s="453" t="s">
        <v>123</v>
      </c>
      <c r="T53" s="601" t="s">
        <v>124</v>
      </c>
      <c r="U53" s="602" t="s">
        <v>125</v>
      </c>
      <c r="V53" s="454" t="s">
        <v>126</v>
      </c>
      <c r="W53" s="453"/>
      <c r="X53" s="453"/>
      <c r="Y53" s="627"/>
      <c r="Z53" s="453"/>
      <c r="AA53" s="1193"/>
      <c r="AB53" s="20">
        <v>91677</v>
      </c>
      <c r="AC53" s="1188">
        <v>12223.6</v>
      </c>
      <c r="AD53" s="20">
        <v>3</v>
      </c>
      <c r="AE53" s="20">
        <v>3800</v>
      </c>
      <c r="AF53" s="504" t="s">
        <v>128</v>
      </c>
      <c r="AG53" s="123" t="s">
        <v>1985</v>
      </c>
      <c r="AH53" s="114"/>
      <c r="AI53" s="7"/>
      <c r="AJ53" s="7"/>
      <c r="AK53" s="114"/>
      <c r="AL53" s="7"/>
      <c r="AM53" s="7"/>
      <c r="AN53" s="934">
        <v>0.56999999999999995</v>
      </c>
      <c r="AO53" s="39">
        <v>16.600000000000001</v>
      </c>
      <c r="AP53" s="40">
        <v>81</v>
      </c>
      <c r="AQ53" s="41">
        <v>98.17</v>
      </c>
      <c r="AR53" s="42">
        <v>3.4337349397590353E-2</v>
      </c>
      <c r="AS53" s="43">
        <v>2.7813253012048187</v>
      </c>
      <c r="AT53" s="44">
        <v>5.8401639344262297E-3</v>
      </c>
      <c r="AU53" s="46">
        <v>0.51499499999999987</v>
      </c>
      <c r="AV53" s="45">
        <v>90.35</v>
      </c>
      <c r="AW53" s="46">
        <v>2.6505000000000001E-2</v>
      </c>
      <c r="AX53" s="45">
        <v>4.6500000000000004</v>
      </c>
      <c r="AY53" s="9" t="s">
        <v>121</v>
      </c>
      <c r="AZ53" s="235" t="s">
        <v>121</v>
      </c>
      <c r="BA53" s="187">
        <v>0.14000000000000001</v>
      </c>
      <c r="BB53" s="317"/>
      <c r="BC53" s="48"/>
      <c r="BD53" s="7">
        <v>30</v>
      </c>
      <c r="BE53" s="7">
        <v>70</v>
      </c>
      <c r="BF53" s="78">
        <v>0.42857142857142855</v>
      </c>
      <c r="BG53" s="79">
        <v>0</v>
      </c>
      <c r="BH53" s="80">
        <v>0</v>
      </c>
      <c r="BI53" s="9" t="s">
        <v>121</v>
      </c>
      <c r="BJ53" s="9" t="s">
        <v>121</v>
      </c>
      <c r="BK53" s="187" t="s">
        <v>121</v>
      </c>
      <c r="BL53" s="81"/>
      <c r="BM53" s="80">
        <v>92.9</v>
      </c>
      <c r="BN53" s="84">
        <v>98.1</v>
      </c>
      <c r="BO53" s="305">
        <v>72076</v>
      </c>
      <c r="BP53" s="84">
        <v>1.9000000000000057</v>
      </c>
      <c r="BQ53" s="84">
        <v>16.11</v>
      </c>
      <c r="BR53" s="84">
        <v>30.4</v>
      </c>
      <c r="BS53" s="84">
        <v>5.12</v>
      </c>
      <c r="BT53" s="84">
        <v>62.5</v>
      </c>
      <c r="BU53" s="84">
        <v>10.5</v>
      </c>
      <c r="BV53" s="84">
        <v>2.93</v>
      </c>
      <c r="BW53" s="84">
        <v>0.49</v>
      </c>
      <c r="BX53" s="84">
        <v>0</v>
      </c>
      <c r="BY53" s="7"/>
      <c r="BZ53" s="7"/>
      <c r="CA53" s="7"/>
      <c r="CB53" s="7"/>
      <c r="CC53" s="7"/>
      <c r="CD53" s="7"/>
      <c r="CE53" s="7"/>
      <c r="CF53" s="45">
        <v>0.4864</v>
      </c>
      <c r="CG53" s="121"/>
      <c r="CH53" s="121">
        <v>5</v>
      </c>
      <c r="CI53" s="49" t="s">
        <v>1991</v>
      </c>
      <c r="CJ53" s="9" t="s">
        <v>1991</v>
      </c>
      <c r="CK53" s="35"/>
      <c r="CL53" s="35"/>
      <c r="CM53" s="11"/>
      <c r="CN53" s="11"/>
      <c r="CO53" s="11"/>
      <c r="CP53" s="11"/>
      <c r="CQ53" s="947" t="s">
        <v>297</v>
      </c>
      <c r="CR53" s="545" t="s">
        <v>128</v>
      </c>
      <c r="CS53" s="245">
        <v>2</v>
      </c>
      <c r="CT53" s="7"/>
      <c r="CU53" s="49" t="s">
        <v>2051</v>
      </c>
      <c r="CV53" s="7"/>
      <c r="CW53" s="7"/>
      <c r="CX53" s="7"/>
      <c r="CY53" s="7"/>
      <c r="CZ53" s="11">
        <v>8.4</v>
      </c>
      <c r="DA53" s="11" t="s">
        <v>38</v>
      </c>
      <c r="DB53" s="11">
        <v>3700</v>
      </c>
      <c r="DC53" s="11">
        <v>72.5</v>
      </c>
      <c r="DD53" s="11">
        <v>27.5</v>
      </c>
      <c r="DE53" s="11" t="s">
        <v>38</v>
      </c>
      <c r="DF53" s="11" t="s">
        <v>38</v>
      </c>
      <c r="DG53" s="11" t="s">
        <v>38</v>
      </c>
      <c r="DH53" s="11" t="s">
        <v>38</v>
      </c>
      <c r="DI53" s="11">
        <v>0</v>
      </c>
      <c r="DJ53" s="7"/>
      <c r="DK53" s="7"/>
      <c r="DL53" s="527">
        <v>5</v>
      </c>
      <c r="DM53" s="527">
        <v>5</v>
      </c>
      <c r="DN53" s="528">
        <v>16</v>
      </c>
      <c r="DO53" s="529">
        <v>2</v>
      </c>
      <c r="DP53" s="529">
        <v>0</v>
      </c>
      <c r="DQ53" s="529">
        <v>182</v>
      </c>
      <c r="DR53" s="529">
        <v>109</v>
      </c>
      <c r="DS53" s="84">
        <v>32.906653785774665</v>
      </c>
      <c r="DT53" s="529">
        <v>2</v>
      </c>
      <c r="DU53" s="529" t="s">
        <v>38</v>
      </c>
      <c r="DV53" s="529">
        <v>1</v>
      </c>
      <c r="DW53" s="529">
        <v>1</v>
      </c>
      <c r="DX53" s="1090" t="s">
        <v>38</v>
      </c>
      <c r="DY53" s="529"/>
      <c r="DZ53" s="778">
        <v>8637</v>
      </c>
      <c r="EA53" s="299">
        <v>75</v>
      </c>
      <c r="EB53" s="299">
        <v>110813</v>
      </c>
      <c r="EC53" s="299">
        <v>2</v>
      </c>
      <c r="ED53" s="433">
        <v>2955.0133333333333</v>
      </c>
      <c r="EE53" s="468">
        <v>94004</v>
      </c>
      <c r="EF53" s="435">
        <v>2506.7733333333335</v>
      </c>
      <c r="EG53" s="436">
        <v>12533.866666666669</v>
      </c>
      <c r="EH53" s="157">
        <v>84.831202115275289</v>
      </c>
      <c r="EI53" s="145">
        <v>2.5067733333333337</v>
      </c>
      <c r="EJ53" s="114"/>
      <c r="EK53" s="157">
        <v>84.831202115275289</v>
      </c>
      <c r="EL53" s="145">
        <v>2.5067733333333337</v>
      </c>
      <c r="EM53" s="147">
        <v>1.4760010212331389</v>
      </c>
      <c r="EN53" s="49" t="s">
        <v>423</v>
      </c>
      <c r="EO53" s="112" t="s">
        <v>2133</v>
      </c>
      <c r="EP53" s="49" t="s">
        <v>423</v>
      </c>
      <c r="EQ53" s="35">
        <v>0</v>
      </c>
      <c r="ER53" s="112" t="s">
        <v>2107</v>
      </c>
      <c r="ES53" s="158">
        <v>8637</v>
      </c>
      <c r="ET53" s="159" t="s">
        <v>2078</v>
      </c>
      <c r="EU53" s="350">
        <v>27.574034179600005</v>
      </c>
      <c r="EV53" s="772">
        <v>1.186249091916</v>
      </c>
      <c r="EW53" s="162">
        <v>17.138664000000009</v>
      </c>
      <c r="EX53" s="163"/>
      <c r="EY53" s="163"/>
      <c r="EZ53" s="163"/>
      <c r="FA53" s="163"/>
      <c r="FB53" s="163"/>
      <c r="FC53" s="163"/>
      <c r="FD53" s="163"/>
      <c r="FE53" s="163"/>
      <c r="FF53" s="163"/>
      <c r="FG53" s="163"/>
      <c r="FH53" s="163"/>
      <c r="FI53" s="163"/>
      <c r="FJ53" s="163"/>
      <c r="FK53" s="163"/>
      <c r="FL53" s="163"/>
      <c r="FM53" s="166"/>
      <c r="FN53" s="163"/>
      <c r="FO53" s="163"/>
      <c r="FP53" s="163"/>
      <c r="FQ53" s="163"/>
      <c r="FR53" s="163"/>
      <c r="FS53" s="163"/>
      <c r="FT53" s="163"/>
      <c r="FU53" s="163"/>
      <c r="FV53" s="163"/>
      <c r="FW53" s="163"/>
      <c r="FX53" s="163"/>
      <c r="FY53" s="163"/>
      <c r="FZ53" s="163"/>
      <c r="GA53" s="163"/>
      <c r="GB53" s="163"/>
      <c r="GC53" s="163"/>
      <c r="GD53" s="163"/>
      <c r="GE53" s="163"/>
      <c r="GF53" s="163"/>
      <c r="GG53" s="163"/>
      <c r="GH53" s="163"/>
      <c r="GI53" s="163"/>
      <c r="GJ53" s="163"/>
      <c r="GK53" s="163"/>
      <c r="GL53" s="163"/>
      <c r="GM53" s="163"/>
      <c r="GN53" s="163"/>
      <c r="GO53" s="163"/>
      <c r="GP53" s="163"/>
      <c r="GQ53" s="163"/>
      <c r="GR53" s="163"/>
    </row>
    <row r="54" spans="1:200" x14ac:dyDescent="0.3">
      <c r="A54" s="7">
        <v>108</v>
      </c>
      <c r="B54" s="7">
        <v>1</v>
      </c>
      <c r="C54" s="14">
        <v>8651</v>
      </c>
      <c r="D54" s="328" t="s">
        <v>1598</v>
      </c>
      <c r="E54" s="17" t="s">
        <v>725</v>
      </c>
      <c r="F54" s="17">
        <v>511202196</v>
      </c>
      <c r="G54" s="11">
        <v>67</v>
      </c>
      <c r="H54" s="17" t="s">
        <v>1599</v>
      </c>
      <c r="I54" s="379" t="s">
        <v>1600</v>
      </c>
      <c r="J54" s="380" t="s">
        <v>35</v>
      </c>
      <c r="K54" s="55" t="s">
        <v>36</v>
      </c>
      <c r="L54" s="11">
        <v>13</v>
      </c>
      <c r="M54" s="17" t="s">
        <v>1601</v>
      </c>
      <c r="N54" s="17" t="s">
        <v>475</v>
      </c>
      <c r="O54" s="17"/>
      <c r="P54" s="381" t="s">
        <v>1046</v>
      </c>
      <c r="Q54" s="381"/>
      <c r="R54" s="600" t="s">
        <v>122</v>
      </c>
      <c r="S54" s="453" t="s">
        <v>123</v>
      </c>
      <c r="T54" s="601" t="s">
        <v>124</v>
      </c>
      <c r="U54" s="602" t="s">
        <v>125</v>
      </c>
      <c r="V54" s="454" t="s">
        <v>126</v>
      </c>
      <c r="W54" s="454"/>
      <c r="X54" s="454"/>
      <c r="Y54" s="603"/>
      <c r="Z54" s="604"/>
      <c r="AA54" s="276"/>
      <c r="AB54" s="351">
        <v>708518</v>
      </c>
      <c r="AC54" s="352">
        <v>177129500</v>
      </c>
      <c r="AD54" s="353">
        <v>4</v>
      </c>
      <c r="AE54" s="353">
        <v>44000</v>
      </c>
      <c r="AF54" s="504" t="s">
        <v>128</v>
      </c>
      <c r="AG54" s="114" t="s">
        <v>1964</v>
      </c>
      <c r="AH54" s="7"/>
      <c r="AI54" s="7"/>
      <c r="AJ54" s="37"/>
      <c r="AK54" s="7"/>
      <c r="AL54" s="7"/>
      <c r="AM54" s="7"/>
      <c r="AN54" s="934">
        <v>0.62</v>
      </c>
      <c r="AO54" s="39">
        <v>3.3</v>
      </c>
      <c r="AP54" s="40">
        <v>95.7</v>
      </c>
      <c r="AQ54" s="41">
        <v>99.62</v>
      </c>
      <c r="AR54" s="42">
        <v>0.1878787878787879</v>
      </c>
      <c r="AS54" s="43">
        <v>17.98</v>
      </c>
      <c r="AT54" s="44">
        <v>6.2626262626262622E-3</v>
      </c>
      <c r="AU54" s="46">
        <v>0.49103999999999998</v>
      </c>
      <c r="AV54" s="45">
        <v>79.2</v>
      </c>
      <c r="AW54" s="46">
        <v>9.7960000000000005E-2</v>
      </c>
      <c r="AX54" s="45">
        <v>15.8</v>
      </c>
      <c r="AY54" s="9" t="s">
        <v>121</v>
      </c>
      <c r="AZ54" s="235">
        <v>1.8</v>
      </c>
      <c r="BA54" s="298">
        <v>3.0000000000000001E-3</v>
      </c>
      <c r="BB54" s="317"/>
      <c r="BC54" s="48"/>
      <c r="BD54" s="7">
        <v>87.4</v>
      </c>
      <c r="BE54" s="7">
        <v>12.5</v>
      </c>
      <c r="BF54" s="78">
        <v>6.9920000000000009</v>
      </c>
      <c r="BG54" s="79">
        <v>6.0000000000000001E-3</v>
      </c>
      <c r="BH54" s="80">
        <v>0.96774193548387089</v>
      </c>
      <c r="BI54" s="9" t="s">
        <v>121</v>
      </c>
      <c r="BJ54" s="7">
        <v>2.8</v>
      </c>
      <c r="BK54" s="48">
        <v>3.3</v>
      </c>
      <c r="BL54" s="81"/>
      <c r="BM54" s="80">
        <v>84.5</v>
      </c>
      <c r="BN54" s="84">
        <v>97.5</v>
      </c>
      <c r="BO54" s="305">
        <v>64883</v>
      </c>
      <c r="BP54" s="84">
        <v>2.5</v>
      </c>
      <c r="BQ54" s="564">
        <v>3.01</v>
      </c>
      <c r="BR54" s="84">
        <v>25</v>
      </c>
      <c r="BS54" s="84">
        <v>0.79</v>
      </c>
      <c r="BT54" s="84">
        <v>59.5</v>
      </c>
      <c r="BU54" s="84">
        <v>1.89</v>
      </c>
      <c r="BV54" s="84">
        <v>10.3</v>
      </c>
      <c r="BW54" s="84">
        <v>0.33</v>
      </c>
      <c r="BX54" s="84">
        <v>5.5500000000000002E-3</v>
      </c>
      <c r="BY54" s="7"/>
      <c r="BZ54" s="7"/>
      <c r="CA54" s="7"/>
      <c r="CB54" s="7"/>
      <c r="CC54" s="7"/>
      <c r="CD54" s="7"/>
      <c r="CE54" s="7"/>
      <c r="CF54" s="45">
        <v>0.42016806722689076</v>
      </c>
      <c r="CG54" s="121"/>
      <c r="CH54" s="121">
        <v>5</v>
      </c>
      <c r="CI54" s="49" t="s">
        <v>1991</v>
      </c>
      <c r="CJ54" s="9" t="s">
        <v>1991</v>
      </c>
      <c r="CK54" s="35"/>
      <c r="CL54" s="35"/>
      <c r="CM54" s="11"/>
      <c r="CN54" s="11"/>
      <c r="CO54" s="11"/>
      <c r="CP54" s="11"/>
      <c r="CQ54" s="947" t="s">
        <v>297</v>
      </c>
      <c r="CR54" s="287" t="s">
        <v>128</v>
      </c>
      <c r="CS54" s="245">
        <v>2</v>
      </c>
      <c r="CT54" s="7"/>
      <c r="CU54" s="49" t="s">
        <v>511</v>
      </c>
      <c r="CV54" s="7"/>
      <c r="CW54" s="7"/>
      <c r="CX54" s="7"/>
      <c r="CY54" s="7"/>
      <c r="CZ54" s="11" t="s">
        <v>38</v>
      </c>
      <c r="DA54" s="11" t="s">
        <v>38</v>
      </c>
      <c r="DB54" s="11">
        <v>42202</v>
      </c>
      <c r="DC54" s="11">
        <v>91.8</v>
      </c>
      <c r="DD54" s="11">
        <v>8.1999999999999993</v>
      </c>
      <c r="DE54" s="11" t="s">
        <v>38</v>
      </c>
      <c r="DF54" s="11" t="s">
        <v>38</v>
      </c>
      <c r="DG54" s="11" t="s">
        <v>38</v>
      </c>
      <c r="DH54" s="11" t="s">
        <v>38</v>
      </c>
      <c r="DI54" s="11">
        <v>0</v>
      </c>
      <c r="DJ54" s="7"/>
      <c r="DK54" s="7"/>
      <c r="DL54" s="125" t="s">
        <v>1601</v>
      </c>
      <c r="DM54" s="125">
        <v>13</v>
      </c>
      <c r="DN54" s="7">
        <v>20</v>
      </c>
      <c r="DO54" s="9">
        <v>2</v>
      </c>
      <c r="DP54" s="9">
        <v>0</v>
      </c>
      <c r="DQ54" s="9">
        <v>172</v>
      </c>
      <c r="DR54" s="9">
        <v>81</v>
      </c>
      <c r="DS54" s="84">
        <v>27.379664683612759</v>
      </c>
      <c r="DT54" s="9">
        <v>2</v>
      </c>
      <c r="DU54" s="9" t="s">
        <v>38</v>
      </c>
      <c r="DV54" s="9">
        <v>2</v>
      </c>
      <c r="DW54" s="9">
        <v>2</v>
      </c>
      <c r="DX54" s="565">
        <v>2</v>
      </c>
      <c r="DY54" s="288">
        <v>39488</v>
      </c>
      <c r="DZ54" s="328">
        <v>8651</v>
      </c>
      <c r="EA54" s="299">
        <v>75</v>
      </c>
      <c r="EB54" s="299">
        <v>936301</v>
      </c>
      <c r="EC54" s="299">
        <v>2</v>
      </c>
      <c r="ED54" s="433">
        <v>24968.026666666668</v>
      </c>
      <c r="EE54" s="468">
        <v>684798</v>
      </c>
      <c r="EF54" s="435">
        <v>18261.28</v>
      </c>
      <c r="EG54" s="436">
        <v>237396.63999999998</v>
      </c>
      <c r="EH54" s="157">
        <v>73.13865946955093</v>
      </c>
      <c r="EI54" s="145">
        <v>18.261279999999999</v>
      </c>
      <c r="EJ54" s="114"/>
      <c r="EK54" s="157">
        <v>73.13865946955093</v>
      </c>
      <c r="EL54" s="145">
        <v>18.261279999999999</v>
      </c>
      <c r="EM54" s="147">
        <v>2.3110099620618052</v>
      </c>
      <c r="EN54" s="49" t="s">
        <v>423</v>
      </c>
      <c r="EO54" s="112" t="s">
        <v>2092</v>
      </c>
      <c r="EP54" s="49" t="s">
        <v>423</v>
      </c>
      <c r="EQ54" s="35">
        <v>0</v>
      </c>
      <c r="ER54" s="112" t="s">
        <v>2093</v>
      </c>
      <c r="ES54" s="158">
        <v>8651</v>
      </c>
      <c r="ET54" s="159" t="s">
        <v>2078</v>
      </c>
      <c r="EU54" s="350">
        <v>38.467260889999999</v>
      </c>
      <c r="EV54" s="161">
        <v>9.7469708224399998</v>
      </c>
      <c r="EW54" s="162">
        <v>1.6031988600000018</v>
      </c>
      <c r="EX54" s="163"/>
      <c r="EY54" s="163"/>
      <c r="EZ54" s="163"/>
      <c r="FA54" s="163"/>
      <c r="FB54" s="163"/>
      <c r="FC54" s="163"/>
      <c r="FD54" s="163"/>
      <c r="FE54" s="163"/>
      <c r="FF54" s="163"/>
      <c r="FG54" s="163"/>
      <c r="FH54" s="163"/>
      <c r="FI54" s="163"/>
      <c r="FJ54" s="163"/>
      <c r="FK54" s="163"/>
      <c r="FL54" s="163"/>
      <c r="FM54" s="166"/>
      <c r="FN54" s="163"/>
      <c r="FO54" s="163"/>
      <c r="FP54" s="163"/>
      <c r="FQ54" s="163"/>
      <c r="FR54" s="163"/>
      <c r="FS54" s="163"/>
      <c r="FT54" s="163"/>
      <c r="FU54" s="163"/>
      <c r="FV54" s="163"/>
      <c r="FW54" s="163"/>
      <c r="FX54" s="163"/>
      <c r="FY54" s="163"/>
      <c r="FZ54" s="163"/>
      <c r="GA54" s="163"/>
      <c r="GB54" s="163"/>
      <c r="GC54" s="163"/>
      <c r="GD54" s="163"/>
      <c r="GE54" s="163"/>
      <c r="GF54" s="163"/>
      <c r="GG54" s="163"/>
      <c r="GH54" s="163"/>
      <c r="GI54" s="163"/>
      <c r="GJ54" s="163"/>
      <c r="GK54" s="163"/>
      <c r="GL54" s="163"/>
      <c r="GM54" s="163"/>
      <c r="GN54" s="163"/>
      <c r="GO54" s="163"/>
      <c r="GP54" s="163"/>
      <c r="GQ54" s="163"/>
      <c r="GR54" s="163"/>
    </row>
    <row r="55" spans="1:200" x14ac:dyDescent="0.3">
      <c r="A55" s="7">
        <v>115</v>
      </c>
      <c r="B55" s="7">
        <v>1</v>
      </c>
      <c r="C55" s="14">
        <v>8694</v>
      </c>
      <c r="D55" s="328" t="s">
        <v>1945</v>
      </c>
      <c r="E55" s="17" t="s">
        <v>1946</v>
      </c>
      <c r="F55" s="645">
        <v>6162190650</v>
      </c>
      <c r="G55" s="11">
        <v>57</v>
      </c>
      <c r="H55" s="17" t="s">
        <v>1947</v>
      </c>
      <c r="I55" s="379" t="s">
        <v>669</v>
      </c>
      <c r="J55" s="380" t="s">
        <v>35</v>
      </c>
      <c r="K55" s="55" t="s">
        <v>36</v>
      </c>
      <c r="L55" s="11">
        <v>9</v>
      </c>
      <c r="M55" s="17">
        <v>6</v>
      </c>
      <c r="N55" s="17" t="s">
        <v>38</v>
      </c>
      <c r="O55" s="11"/>
      <c r="P55" s="17" t="s">
        <v>1046</v>
      </c>
      <c r="Q55" s="11"/>
      <c r="R55" s="600" t="s">
        <v>122</v>
      </c>
      <c r="S55" s="453" t="s">
        <v>123</v>
      </c>
      <c r="T55" s="601" t="s">
        <v>124</v>
      </c>
      <c r="U55" s="602" t="s">
        <v>125</v>
      </c>
      <c r="V55" s="454" t="s">
        <v>126</v>
      </c>
      <c r="W55" s="453"/>
      <c r="X55" s="453"/>
      <c r="Y55" s="552"/>
      <c r="Z55" s="1187"/>
      <c r="AA55" s="275"/>
      <c r="AB55" s="963">
        <v>493350</v>
      </c>
      <c r="AC55" s="1082">
        <v>123337500</v>
      </c>
      <c r="AD55" s="940">
        <v>4</v>
      </c>
      <c r="AE55" s="940">
        <v>30500</v>
      </c>
      <c r="AF55" s="930" t="s">
        <v>444</v>
      </c>
      <c r="AG55" s="123"/>
      <c r="AH55" s="7"/>
      <c r="AI55" s="7"/>
      <c r="AJ55" s="37"/>
      <c r="AK55" s="7"/>
      <c r="AL55" s="7"/>
      <c r="AM55" s="7"/>
      <c r="AN55" s="411">
        <v>20.3</v>
      </c>
      <c r="AO55" s="39">
        <v>5.2</v>
      </c>
      <c r="AP55" s="40">
        <v>72.099999999999994</v>
      </c>
      <c r="AQ55" s="41">
        <v>97.6</v>
      </c>
      <c r="AR55" s="42">
        <v>3.9038461538461537</v>
      </c>
      <c r="AS55" s="43">
        <v>281.46730769230766</v>
      </c>
      <c r="AT55" s="44">
        <v>0.26261319534282018</v>
      </c>
      <c r="AU55" s="45">
        <v>18.42428</v>
      </c>
      <c r="AV55" s="45">
        <v>90.76</v>
      </c>
      <c r="AW55" s="46">
        <v>0.86072000000000004</v>
      </c>
      <c r="AX55" s="45">
        <v>4.24</v>
      </c>
      <c r="AY55" s="9" t="s">
        <v>121</v>
      </c>
      <c r="AZ55" s="235">
        <v>3</v>
      </c>
      <c r="BA55" s="48">
        <v>0</v>
      </c>
      <c r="BB55" s="317"/>
      <c r="BC55" s="48"/>
      <c r="BD55" s="7">
        <v>73.5</v>
      </c>
      <c r="BE55" s="7">
        <v>25.5</v>
      </c>
      <c r="BF55" s="78">
        <v>2.8823529411764706</v>
      </c>
      <c r="BG55" s="79">
        <v>0.48</v>
      </c>
      <c r="BH55" s="80">
        <v>2.3645320197044333</v>
      </c>
      <c r="BI55" s="9" t="s">
        <v>121</v>
      </c>
      <c r="BJ55" s="7">
        <v>5.9</v>
      </c>
      <c r="BK55" s="48">
        <v>6.4</v>
      </c>
      <c r="BL55" s="81"/>
      <c r="BM55" s="80">
        <v>44.430000000000007</v>
      </c>
      <c r="BN55" s="84">
        <v>97.6</v>
      </c>
      <c r="BO55" s="305">
        <v>70315</v>
      </c>
      <c r="BP55" s="84">
        <v>2.4000000000000057</v>
      </c>
      <c r="BQ55" s="84">
        <v>8.7199999999999989</v>
      </c>
      <c r="BR55" s="84">
        <v>8.23</v>
      </c>
      <c r="BS55" s="84">
        <v>0.76</v>
      </c>
      <c r="BT55" s="84">
        <v>36.200000000000003</v>
      </c>
      <c r="BU55" s="84">
        <v>3.32</v>
      </c>
      <c r="BV55" s="84">
        <v>50.6</v>
      </c>
      <c r="BW55" s="84">
        <v>4.6399999999999997</v>
      </c>
      <c r="BX55" s="84">
        <v>0.3</v>
      </c>
      <c r="BY55" s="7"/>
      <c r="BZ55" s="7"/>
      <c r="CA55" s="7"/>
      <c r="CB55" s="7"/>
      <c r="CC55" s="7"/>
      <c r="CD55" s="7"/>
      <c r="CE55" s="7"/>
      <c r="CF55" s="45">
        <v>0.22734806629834253</v>
      </c>
      <c r="CG55" s="121"/>
      <c r="CH55" s="121">
        <v>5</v>
      </c>
      <c r="CI55" s="49" t="s">
        <v>1993</v>
      </c>
      <c r="CJ55" s="9" t="s">
        <v>1539</v>
      </c>
      <c r="CK55" s="35"/>
      <c r="CL55" s="35"/>
      <c r="CM55" s="11"/>
      <c r="CN55" s="11"/>
      <c r="CO55" s="11"/>
      <c r="CP55" s="11"/>
      <c r="CQ55" s="202" t="s">
        <v>294</v>
      </c>
      <c r="CR55" s="545" t="s">
        <v>444</v>
      </c>
      <c r="CS55" s="245">
        <v>2</v>
      </c>
      <c r="CT55" s="7"/>
      <c r="CU55" s="49" t="s">
        <v>2069</v>
      </c>
      <c r="CV55" s="7"/>
      <c r="CW55" s="7"/>
      <c r="CX55" s="7"/>
      <c r="CY55" s="7"/>
      <c r="CZ55" s="11" t="s">
        <v>38</v>
      </c>
      <c r="DA55" s="11" t="s">
        <v>38</v>
      </c>
      <c r="DB55" s="11">
        <v>34135</v>
      </c>
      <c r="DC55" s="11">
        <v>89</v>
      </c>
      <c r="DD55" s="11">
        <v>11</v>
      </c>
      <c r="DE55" s="11">
        <v>41.6</v>
      </c>
      <c r="DF55" s="11" t="s">
        <v>1995</v>
      </c>
      <c r="DG55" s="11" t="s">
        <v>38</v>
      </c>
      <c r="DH55" s="11">
        <v>5.76</v>
      </c>
      <c r="DI55" s="11">
        <v>0</v>
      </c>
      <c r="DJ55" s="7"/>
      <c r="DK55" s="7"/>
      <c r="DL55" s="527">
        <v>6</v>
      </c>
      <c r="DM55" s="527">
        <v>9</v>
      </c>
      <c r="DN55" s="528">
        <v>100</v>
      </c>
      <c r="DO55" s="529">
        <v>3</v>
      </c>
      <c r="DP55" s="529">
        <v>1</v>
      </c>
      <c r="DQ55" s="529" t="s">
        <v>121</v>
      </c>
      <c r="DR55" s="529">
        <v>71</v>
      </c>
      <c r="DS55" s="529" t="s">
        <v>121</v>
      </c>
      <c r="DT55" s="529">
        <v>2</v>
      </c>
      <c r="DU55" s="529" t="s">
        <v>38</v>
      </c>
      <c r="DV55" s="529">
        <v>1</v>
      </c>
      <c r="DW55" s="529">
        <v>1</v>
      </c>
      <c r="DX55" s="529" t="s">
        <v>38</v>
      </c>
      <c r="DY55" s="529"/>
      <c r="DZ55" s="778">
        <v>8694</v>
      </c>
      <c r="EA55" s="920">
        <v>75</v>
      </c>
      <c r="EB55" s="920">
        <v>636818</v>
      </c>
      <c r="EC55" s="920">
        <v>2</v>
      </c>
      <c r="ED55" s="956">
        <v>16981.813333333332</v>
      </c>
      <c r="EE55" s="920">
        <v>581334</v>
      </c>
      <c r="EF55" s="507">
        <v>15502.24</v>
      </c>
      <c r="EG55" s="959">
        <v>139520.16</v>
      </c>
      <c r="EH55" s="157">
        <v>91.287306577389458</v>
      </c>
      <c r="EI55" s="145">
        <v>15.50224</v>
      </c>
      <c r="EJ55" s="114"/>
      <c r="EK55" s="157">
        <v>91.287306577389458</v>
      </c>
      <c r="EL55" s="145">
        <v>15.50224</v>
      </c>
      <c r="EM55" s="147">
        <v>2.2019398486928341</v>
      </c>
      <c r="EN55" s="49" t="s">
        <v>423</v>
      </c>
      <c r="EO55" s="112" t="s">
        <v>2133</v>
      </c>
      <c r="EP55" s="49" t="s">
        <v>423</v>
      </c>
      <c r="EQ55" s="112" t="s">
        <v>2200</v>
      </c>
      <c r="ER55" s="112" t="s">
        <v>2216</v>
      </c>
      <c r="ES55" s="158">
        <v>8694</v>
      </c>
      <c r="ET55" s="159" t="s">
        <v>2078</v>
      </c>
      <c r="EU55" s="350" t="s">
        <v>2079</v>
      </c>
      <c r="EV55" s="161">
        <v>41.380812770360002</v>
      </c>
      <c r="EW55" s="162">
        <v>1.14382206</v>
      </c>
      <c r="EX55" s="163"/>
      <c r="EY55" s="163"/>
      <c r="EZ55" s="163"/>
      <c r="FA55" s="163"/>
      <c r="FB55" s="163"/>
      <c r="FC55" s="163"/>
      <c r="FD55" s="163"/>
      <c r="FE55" s="163"/>
      <c r="FF55" s="163"/>
      <c r="FG55" s="163"/>
      <c r="FH55" s="163"/>
      <c r="FI55" s="163"/>
      <c r="FJ55" s="163"/>
      <c r="FK55" s="163"/>
      <c r="FL55" s="163"/>
      <c r="FM55" s="166"/>
      <c r="FN55" s="163"/>
      <c r="FO55" s="163"/>
      <c r="FP55" s="163"/>
      <c r="FQ55" s="163"/>
      <c r="FR55" s="163"/>
      <c r="FS55" s="163"/>
      <c r="FT55" s="163"/>
      <c r="FU55" s="163"/>
      <c r="FV55" s="163"/>
      <c r="FW55" s="163"/>
      <c r="FX55" s="163"/>
      <c r="FY55" s="163"/>
      <c r="FZ55" s="163"/>
      <c r="GA55" s="163"/>
      <c r="GB55" s="163"/>
      <c r="GC55" s="163"/>
      <c r="GD55" s="163"/>
      <c r="GE55" s="163"/>
      <c r="GF55" s="163"/>
      <c r="GG55" s="163"/>
      <c r="GH55" s="163"/>
      <c r="GI55" s="163"/>
      <c r="GJ55" s="163"/>
      <c r="GK55" s="163"/>
      <c r="GL55" s="163"/>
      <c r="GM55" s="163"/>
      <c r="GN55" s="163"/>
      <c r="GO55" s="163"/>
      <c r="GP55" s="163"/>
      <c r="GQ55" s="163"/>
      <c r="GR55" s="163"/>
    </row>
    <row r="56" spans="1:200" x14ac:dyDescent="0.3">
      <c r="A56" s="7">
        <v>123</v>
      </c>
      <c r="B56" s="7">
        <v>1</v>
      </c>
      <c r="C56" s="14">
        <v>8710</v>
      </c>
      <c r="D56" s="328" t="s">
        <v>1708</v>
      </c>
      <c r="E56" s="17" t="s">
        <v>485</v>
      </c>
      <c r="F56" s="17">
        <v>490526009</v>
      </c>
      <c r="G56" s="11">
        <v>69</v>
      </c>
      <c r="H56" s="17" t="s">
        <v>714</v>
      </c>
      <c r="I56" s="379" t="s">
        <v>513</v>
      </c>
      <c r="J56" s="380" t="s">
        <v>35</v>
      </c>
      <c r="K56" s="55" t="s">
        <v>36</v>
      </c>
      <c r="L56" s="11">
        <v>27</v>
      </c>
      <c r="M56" s="17">
        <v>8</v>
      </c>
      <c r="N56" s="17" t="s">
        <v>38</v>
      </c>
      <c r="O56" s="11"/>
      <c r="P56" s="17"/>
      <c r="Q56" s="11"/>
      <c r="R56" s="770" t="s">
        <v>122</v>
      </c>
      <c r="S56" s="453" t="s">
        <v>123</v>
      </c>
      <c r="T56" s="601" t="s">
        <v>124</v>
      </c>
      <c r="U56" s="602" t="s">
        <v>125</v>
      </c>
      <c r="V56" s="454" t="s">
        <v>126</v>
      </c>
      <c r="W56" s="454" t="s">
        <v>124</v>
      </c>
      <c r="X56" s="454" t="s">
        <v>124</v>
      </c>
      <c r="Y56" s="1039" t="s">
        <v>124</v>
      </c>
      <c r="Z56" s="920" t="s">
        <v>124</v>
      </c>
      <c r="AA56" s="11"/>
      <c r="AB56" s="963"/>
      <c r="AC56" s="1082"/>
      <c r="AD56" s="940">
        <v>4</v>
      </c>
      <c r="AE56" s="940">
        <v>22700</v>
      </c>
      <c r="AF56" s="930" t="s">
        <v>444</v>
      </c>
      <c r="AG56" s="114"/>
      <c r="AH56" s="7"/>
      <c r="AI56" s="7"/>
      <c r="AJ56" s="37">
        <v>48.8</v>
      </c>
      <c r="AK56" s="7"/>
      <c r="AL56" s="7"/>
      <c r="AM56" s="7"/>
      <c r="AN56" s="411">
        <v>1.86</v>
      </c>
      <c r="AO56" s="39">
        <v>5.26</v>
      </c>
      <c r="AP56" s="40">
        <v>91.8</v>
      </c>
      <c r="AQ56" s="41">
        <v>98.92</v>
      </c>
      <c r="AR56" s="42">
        <v>0.35361216730038025</v>
      </c>
      <c r="AS56" s="43">
        <v>32.461596958174908</v>
      </c>
      <c r="AT56" s="44">
        <v>1.9163404079950548E-2</v>
      </c>
      <c r="AU56" s="45">
        <v>1.6554000000000002</v>
      </c>
      <c r="AV56" s="45">
        <v>89</v>
      </c>
      <c r="AW56" s="46">
        <v>0.1116</v>
      </c>
      <c r="AX56" s="45">
        <v>6</v>
      </c>
      <c r="AY56" s="9" t="s">
        <v>121</v>
      </c>
      <c r="AZ56" s="235">
        <v>5.8</v>
      </c>
      <c r="BA56" s="48">
        <v>0.01</v>
      </c>
      <c r="BB56" s="317"/>
      <c r="BC56" s="48"/>
      <c r="BD56" s="7">
        <v>74.5</v>
      </c>
      <c r="BE56" s="7">
        <v>25</v>
      </c>
      <c r="BF56" s="78">
        <v>2.98</v>
      </c>
      <c r="BG56" s="79">
        <v>5.3999999999999999E-2</v>
      </c>
      <c r="BH56" s="80">
        <v>2.903225806451613</v>
      </c>
      <c r="BI56" s="9" t="s">
        <v>121</v>
      </c>
      <c r="BJ56" s="7">
        <v>3.1</v>
      </c>
      <c r="BK56" s="48">
        <v>1.1000000000000001</v>
      </c>
      <c r="BL56" s="81"/>
      <c r="BM56" s="80">
        <v>80.400000000000006</v>
      </c>
      <c r="BN56" s="84">
        <v>93.5</v>
      </c>
      <c r="BO56" s="305">
        <v>52418</v>
      </c>
      <c r="BP56" s="84">
        <v>6.5</v>
      </c>
      <c r="BQ56" s="564">
        <v>4.8499999999999996</v>
      </c>
      <c r="BR56" s="84">
        <v>51</v>
      </c>
      <c r="BS56" s="84">
        <v>2.71</v>
      </c>
      <c r="BT56" s="84">
        <v>29.4</v>
      </c>
      <c r="BU56" s="84">
        <v>1.56</v>
      </c>
      <c r="BV56" s="84">
        <v>11</v>
      </c>
      <c r="BW56" s="84">
        <v>0.57999999999999996</v>
      </c>
      <c r="BX56" s="84">
        <v>0.04</v>
      </c>
      <c r="BY56" s="7"/>
      <c r="BZ56" s="7"/>
      <c r="CA56" s="7"/>
      <c r="CB56" s="7"/>
      <c r="CC56" s="7"/>
      <c r="CD56" s="7"/>
      <c r="CE56" s="7"/>
      <c r="CF56" s="45">
        <v>1.7346938775510206</v>
      </c>
      <c r="CG56" s="121" t="s">
        <v>510</v>
      </c>
      <c r="CH56" s="121">
        <v>5</v>
      </c>
      <c r="CI56" s="49" t="s">
        <v>1991</v>
      </c>
      <c r="CJ56" s="111" t="s">
        <v>1991</v>
      </c>
      <c r="CK56" s="35"/>
      <c r="CL56" s="35"/>
      <c r="CM56" s="11"/>
      <c r="CN56" s="11"/>
      <c r="CO56" s="11"/>
      <c r="CP56" s="11"/>
      <c r="CQ56" s="947" t="s">
        <v>297</v>
      </c>
      <c r="CR56" s="287" t="s">
        <v>444</v>
      </c>
      <c r="CS56" s="245">
        <v>2</v>
      </c>
      <c r="CT56" s="7"/>
      <c r="CU56" s="49" t="s">
        <v>513</v>
      </c>
      <c r="CV56" s="7"/>
      <c r="CW56" s="7"/>
      <c r="CX56" s="7"/>
      <c r="CY56" s="7"/>
      <c r="CZ56" s="11" t="s">
        <v>38</v>
      </c>
      <c r="DA56" s="11" t="s">
        <v>38</v>
      </c>
      <c r="DB56" s="11">
        <v>11722</v>
      </c>
      <c r="DC56" s="11">
        <v>86</v>
      </c>
      <c r="DD56" s="11">
        <v>14</v>
      </c>
      <c r="DE56" s="11" t="s">
        <v>38</v>
      </c>
      <c r="DF56" s="11" t="s">
        <v>38</v>
      </c>
      <c r="DG56" s="11" t="s">
        <v>38</v>
      </c>
      <c r="DH56" s="11" t="s">
        <v>38</v>
      </c>
      <c r="DI56" s="11">
        <v>0</v>
      </c>
      <c r="DJ56" s="7"/>
      <c r="DK56" s="7"/>
      <c r="DL56" s="125">
        <v>8</v>
      </c>
      <c r="DM56" s="125">
        <v>27</v>
      </c>
      <c r="DN56" s="7">
        <v>51</v>
      </c>
      <c r="DO56" s="7">
        <v>3</v>
      </c>
      <c r="DP56" s="9">
        <v>0</v>
      </c>
      <c r="DQ56" s="9" t="s">
        <v>121</v>
      </c>
      <c r="DR56" s="9" t="s">
        <v>121</v>
      </c>
      <c r="DS56" s="9" t="s">
        <v>121</v>
      </c>
      <c r="DT56" s="9">
        <v>0</v>
      </c>
      <c r="DU56" s="9" t="s">
        <v>38</v>
      </c>
      <c r="DV56" s="9">
        <v>3</v>
      </c>
      <c r="DW56" s="9">
        <v>2</v>
      </c>
      <c r="DX56" s="9">
        <v>2</v>
      </c>
      <c r="DY56" s="288">
        <v>41866</v>
      </c>
      <c r="DZ56" s="328">
        <v>8710</v>
      </c>
      <c r="EA56" s="920">
        <v>75</v>
      </c>
      <c r="EB56" s="920">
        <v>685792</v>
      </c>
      <c r="EC56" s="920">
        <v>2</v>
      </c>
      <c r="ED56" s="956">
        <v>18287.786666666667</v>
      </c>
      <c r="EE56" s="920">
        <v>281038</v>
      </c>
      <c r="EF56" s="507">
        <v>7494.3466666666664</v>
      </c>
      <c r="EG56" s="959">
        <v>202347.36</v>
      </c>
      <c r="EH56" s="157">
        <v>40.980063926088377</v>
      </c>
      <c r="EI56" s="145">
        <v>7.494346666666666</v>
      </c>
      <c r="EJ56" s="114"/>
      <c r="EK56" s="157">
        <v>40.980063926088377</v>
      </c>
      <c r="EL56" s="145">
        <v>7.494346666666666</v>
      </c>
      <c r="EM56" s="147">
        <v>1.5641123264469574</v>
      </c>
      <c r="EN56" s="49" t="s">
        <v>423</v>
      </c>
      <c r="EO56" s="112" t="s">
        <v>2133</v>
      </c>
      <c r="EP56" s="49" t="s">
        <v>423</v>
      </c>
      <c r="EQ56" s="35">
        <v>0</v>
      </c>
      <c r="ER56" s="112" t="s">
        <v>2107</v>
      </c>
      <c r="ES56" s="158">
        <v>8710</v>
      </c>
      <c r="ET56" s="159" t="s">
        <v>2078</v>
      </c>
      <c r="EU56" s="263"/>
      <c r="EV56" s="214">
        <v>4.7075936050500005</v>
      </c>
      <c r="EW56" s="264"/>
      <c r="EX56" s="163"/>
      <c r="EY56" s="163"/>
      <c r="EZ56" s="163"/>
      <c r="FA56" s="163"/>
      <c r="FB56" s="163"/>
      <c r="FC56" s="163"/>
      <c r="FD56" s="163"/>
      <c r="FE56" s="163"/>
      <c r="FF56" s="163"/>
      <c r="FG56" s="163"/>
      <c r="FH56" s="163"/>
      <c r="FI56" s="163"/>
      <c r="FJ56" s="163"/>
      <c r="FK56" s="163"/>
      <c r="FL56" s="163"/>
      <c r="FM56" s="166"/>
      <c r="FN56" s="163"/>
      <c r="FO56" s="163"/>
      <c r="FP56" s="163"/>
      <c r="FQ56" s="163"/>
      <c r="FR56" s="163"/>
      <c r="FS56" s="163"/>
      <c r="FT56" s="163"/>
      <c r="FU56" s="163"/>
      <c r="FV56" s="163"/>
      <c r="FW56" s="163"/>
      <c r="FX56" s="163"/>
      <c r="FY56" s="163"/>
      <c r="FZ56" s="163"/>
      <c r="GA56" s="163"/>
      <c r="GB56" s="163"/>
      <c r="GC56" s="163"/>
      <c r="GD56" s="163"/>
      <c r="GE56" s="163"/>
      <c r="GF56" s="163"/>
      <c r="GG56" s="163"/>
      <c r="GH56" s="163"/>
      <c r="GI56" s="163"/>
      <c r="GJ56" s="163"/>
      <c r="GK56" s="163"/>
      <c r="GL56" s="163"/>
      <c r="GM56" s="163"/>
      <c r="GN56" s="163"/>
      <c r="GO56" s="163"/>
      <c r="GP56" s="163"/>
      <c r="GQ56" s="163"/>
      <c r="GR56" s="163"/>
    </row>
    <row r="57" spans="1:200" x14ac:dyDescent="0.3">
      <c r="A57" s="7">
        <v>127</v>
      </c>
      <c r="B57" s="7">
        <v>1</v>
      </c>
      <c r="C57" s="14">
        <v>8714</v>
      </c>
      <c r="D57" s="328" t="s">
        <v>1709</v>
      </c>
      <c r="E57" s="17" t="s">
        <v>512</v>
      </c>
      <c r="F57" s="17">
        <v>7206085766</v>
      </c>
      <c r="G57" s="11">
        <v>46</v>
      </c>
      <c r="H57" s="17" t="s">
        <v>1710</v>
      </c>
      <c r="I57" s="379" t="s">
        <v>1691</v>
      </c>
      <c r="J57" s="380" t="s">
        <v>35</v>
      </c>
      <c r="K57" s="55" t="s">
        <v>36</v>
      </c>
      <c r="L57" s="11">
        <v>29</v>
      </c>
      <c r="M57" s="17" t="s">
        <v>1711</v>
      </c>
      <c r="N57" s="17" t="s">
        <v>38</v>
      </c>
      <c r="O57" s="11"/>
      <c r="P57" s="17" t="s">
        <v>600</v>
      </c>
      <c r="Q57" s="11"/>
      <c r="R57" s="770" t="s">
        <v>122</v>
      </c>
      <c r="S57" s="453" t="s">
        <v>123</v>
      </c>
      <c r="T57" s="601" t="s">
        <v>124</v>
      </c>
      <c r="U57" s="602" t="s">
        <v>125</v>
      </c>
      <c r="V57" s="454" t="s">
        <v>126</v>
      </c>
      <c r="W57" s="454" t="s">
        <v>124</v>
      </c>
      <c r="X57" s="454" t="s">
        <v>124</v>
      </c>
      <c r="Y57" s="863" t="s">
        <v>124</v>
      </c>
      <c r="Z57" s="476" t="s">
        <v>124</v>
      </c>
      <c r="AA57" s="11"/>
      <c r="AB57" s="163">
        <v>522473</v>
      </c>
      <c r="AC57" s="929">
        <v>130618.25</v>
      </c>
      <c r="AD57" s="11">
        <v>4</v>
      </c>
      <c r="AE57" s="11">
        <v>32200</v>
      </c>
      <c r="AF57" s="504" t="s">
        <v>444</v>
      </c>
      <c r="AH57" s="7"/>
      <c r="AI57" s="7"/>
      <c r="AJ57" s="37">
        <v>68.400000000000006</v>
      </c>
      <c r="AK57" s="7"/>
      <c r="AL57" s="7"/>
      <c r="AM57" s="7"/>
      <c r="AN57" s="411">
        <v>0.82</v>
      </c>
      <c r="AO57" s="39">
        <v>6.33</v>
      </c>
      <c r="AP57" s="40">
        <v>91.7</v>
      </c>
      <c r="AQ57" s="41">
        <v>98.850000000000009</v>
      </c>
      <c r="AR57" s="42">
        <v>0.12954186413902052</v>
      </c>
      <c r="AS57" s="43">
        <v>11.878988941548183</v>
      </c>
      <c r="AT57" s="44">
        <v>8.3647862899112503E-3</v>
      </c>
      <c r="AU57" s="46">
        <v>0.68633999999999995</v>
      </c>
      <c r="AV57" s="45">
        <v>83.7</v>
      </c>
      <c r="AW57" s="46">
        <v>9.2660000000000006E-2</v>
      </c>
      <c r="AX57" s="45">
        <v>11.3</v>
      </c>
      <c r="AY57" s="9" t="s">
        <v>121</v>
      </c>
      <c r="AZ57" s="235">
        <v>1.1000000000000001</v>
      </c>
      <c r="BA57" s="192">
        <v>1.6E-2</v>
      </c>
      <c r="BB57" s="317"/>
      <c r="BC57" s="48"/>
      <c r="BD57" s="7">
        <v>81.8</v>
      </c>
      <c r="BE57" s="7">
        <v>17.7</v>
      </c>
      <c r="BF57" s="78">
        <v>4.6214689265536721</v>
      </c>
      <c r="BG57" s="79">
        <v>0.01</v>
      </c>
      <c r="BH57" s="80">
        <v>1.2195121951219512</v>
      </c>
      <c r="BI57" s="9" t="s">
        <v>121</v>
      </c>
      <c r="BJ57" s="7">
        <v>2</v>
      </c>
      <c r="BK57" s="48">
        <v>6</v>
      </c>
      <c r="BL57" s="81"/>
      <c r="BM57" s="80">
        <v>86.8</v>
      </c>
      <c r="BN57" s="84">
        <v>93.6</v>
      </c>
      <c r="BO57" s="305">
        <v>54907</v>
      </c>
      <c r="BP57" s="84">
        <v>6.4000000000000057</v>
      </c>
      <c r="BQ57" s="80">
        <v>6.3900000000000006</v>
      </c>
      <c r="BR57" s="84">
        <v>57.6</v>
      </c>
      <c r="BS57" s="84">
        <v>4.13</v>
      </c>
      <c r="BT57" s="84">
        <v>29.2</v>
      </c>
      <c r="BU57" s="84">
        <v>2.1</v>
      </c>
      <c r="BV57" s="84">
        <v>2.25</v>
      </c>
      <c r="BW57" s="84">
        <v>0.16</v>
      </c>
      <c r="BX57" s="84">
        <v>2.3E-2</v>
      </c>
      <c r="BY57" s="7"/>
      <c r="BZ57" s="7"/>
      <c r="CA57" s="7"/>
      <c r="CB57" s="7"/>
      <c r="CC57" s="7"/>
      <c r="CD57" s="7"/>
      <c r="CE57" s="7"/>
      <c r="CF57" s="45">
        <v>1.9726027397260275</v>
      </c>
      <c r="CG57" s="121"/>
      <c r="CH57" s="121">
        <v>5</v>
      </c>
      <c r="CI57" s="49" t="s">
        <v>1991</v>
      </c>
      <c r="CJ57" s="111" t="s">
        <v>1991</v>
      </c>
      <c r="CK57" s="35"/>
      <c r="CL57" s="35"/>
      <c r="CM57" s="11"/>
      <c r="CN57" s="11"/>
      <c r="CO57" s="11"/>
      <c r="CP57" s="11"/>
      <c r="CQ57" s="947" t="s">
        <v>297</v>
      </c>
      <c r="CR57" s="287" t="s">
        <v>444</v>
      </c>
      <c r="CS57" s="245">
        <v>2</v>
      </c>
      <c r="CT57" s="7"/>
      <c r="CU57" s="49" t="s">
        <v>511</v>
      </c>
      <c r="CV57" s="7"/>
      <c r="CW57" s="7"/>
      <c r="CX57" s="7"/>
      <c r="CY57" s="7"/>
      <c r="CZ57" s="11">
        <v>80.400000000000006</v>
      </c>
      <c r="DA57" s="11" t="s">
        <v>38</v>
      </c>
      <c r="DB57" s="11">
        <v>17907</v>
      </c>
      <c r="DC57" s="11">
        <v>83.7</v>
      </c>
      <c r="DD57" s="11">
        <v>16.3</v>
      </c>
      <c r="DE57" s="11">
        <v>28.9</v>
      </c>
      <c r="DF57" s="11" t="s">
        <v>1995</v>
      </c>
      <c r="DG57" s="11" t="s">
        <v>38</v>
      </c>
      <c r="DH57" s="11">
        <v>3.55</v>
      </c>
      <c r="DI57" s="11">
        <v>0</v>
      </c>
      <c r="DJ57" s="7"/>
      <c r="DK57" s="7"/>
      <c r="DL57" s="125" t="s">
        <v>1711</v>
      </c>
      <c r="DM57" s="125">
        <v>29</v>
      </c>
      <c r="DN57" s="7">
        <v>90</v>
      </c>
      <c r="DO57" s="7">
        <v>3</v>
      </c>
      <c r="DP57" s="9">
        <v>0</v>
      </c>
      <c r="DQ57" s="9" t="s">
        <v>121</v>
      </c>
      <c r="DR57" s="9" t="s">
        <v>121</v>
      </c>
      <c r="DS57" s="9" t="s">
        <v>121</v>
      </c>
      <c r="DT57" s="9">
        <v>2</v>
      </c>
      <c r="DU57" s="9" t="s">
        <v>38</v>
      </c>
      <c r="DV57" s="9">
        <v>2</v>
      </c>
      <c r="DW57" s="9">
        <v>1</v>
      </c>
      <c r="DX57" s="9" t="s">
        <v>38</v>
      </c>
      <c r="DY57" s="9"/>
      <c r="DZ57" s="328">
        <v>8714</v>
      </c>
      <c r="EA57" s="476">
        <v>75</v>
      </c>
      <c r="EB57" s="476">
        <v>494333</v>
      </c>
      <c r="EC57" s="476">
        <v>2</v>
      </c>
      <c r="ED57" s="494">
        <v>13182.213333333333</v>
      </c>
      <c r="EE57" s="495">
        <v>418011</v>
      </c>
      <c r="EF57" s="496">
        <v>11146.96</v>
      </c>
      <c r="EG57" s="489">
        <v>323261.83999999997</v>
      </c>
      <c r="EH57" s="157">
        <v>84.560609953209678</v>
      </c>
      <c r="EI57" s="145">
        <v>11.14696</v>
      </c>
      <c r="EJ57" s="114"/>
      <c r="EK57" s="157">
        <v>84.560609953209678</v>
      </c>
      <c r="EL57" s="145">
        <v>11.14696</v>
      </c>
      <c r="EM57" s="147">
        <v>1.6064469595297732</v>
      </c>
      <c r="EN57" s="49" t="s">
        <v>423</v>
      </c>
      <c r="EO57" s="112" t="s">
        <v>2134</v>
      </c>
      <c r="EP57" s="49" t="s">
        <v>423</v>
      </c>
      <c r="EQ57" s="35">
        <v>0</v>
      </c>
      <c r="ER57" s="112" t="s">
        <v>2107</v>
      </c>
      <c r="ES57" s="158">
        <v>8714</v>
      </c>
      <c r="ET57" s="159" t="s">
        <v>2078</v>
      </c>
      <c r="EU57" s="350">
        <v>43.699551262400007</v>
      </c>
      <c r="EV57" s="161">
        <v>25.877326548119999</v>
      </c>
      <c r="EW57" s="162">
        <v>1.0497536849999993</v>
      </c>
      <c r="EX57" s="163"/>
      <c r="EY57" s="163"/>
      <c r="EZ57" s="163"/>
      <c r="FA57" s="163"/>
      <c r="FB57" s="163"/>
      <c r="FC57" s="163"/>
      <c r="FD57" s="163"/>
      <c r="FE57" s="163"/>
      <c r="FF57" s="163"/>
      <c r="FG57" s="163"/>
      <c r="FH57" s="163"/>
      <c r="FI57" s="163"/>
      <c r="FJ57" s="163"/>
      <c r="FK57" s="163"/>
      <c r="FL57" s="163"/>
      <c r="FM57" s="166"/>
      <c r="FN57" s="163"/>
      <c r="FO57" s="163"/>
      <c r="FP57" s="163"/>
      <c r="FQ57" s="163"/>
      <c r="FR57" s="163"/>
      <c r="FS57" s="163"/>
      <c r="FT57" s="163"/>
      <c r="FU57" s="163"/>
      <c r="FV57" s="163"/>
      <c r="FW57" s="163"/>
      <c r="FX57" s="163"/>
      <c r="FY57" s="163"/>
      <c r="FZ57" s="163"/>
      <c r="GA57" s="163"/>
      <c r="GB57" s="163"/>
      <c r="GC57" s="163"/>
      <c r="GD57" s="163"/>
      <c r="GE57" s="163"/>
      <c r="GF57" s="163"/>
      <c r="GG57" s="163"/>
      <c r="GH57" s="163"/>
      <c r="GI57" s="163"/>
      <c r="GJ57" s="163"/>
      <c r="GK57" s="163"/>
      <c r="GL57" s="163"/>
      <c r="GM57" s="163"/>
      <c r="GN57" s="163"/>
      <c r="GO57" s="163"/>
      <c r="GP57" s="163"/>
      <c r="GQ57" s="163"/>
      <c r="GR57" s="163"/>
    </row>
    <row r="58" spans="1:200" x14ac:dyDescent="0.3">
      <c r="A58" s="7">
        <v>134</v>
      </c>
      <c r="B58" s="7">
        <v>1</v>
      </c>
      <c r="C58" s="14">
        <v>8765</v>
      </c>
      <c r="D58" s="328" t="s">
        <v>1801</v>
      </c>
      <c r="E58" s="17" t="s">
        <v>967</v>
      </c>
      <c r="F58" s="17">
        <v>5660071857</v>
      </c>
      <c r="G58" s="11">
        <v>62</v>
      </c>
      <c r="H58" s="17" t="s">
        <v>1802</v>
      </c>
      <c r="I58" s="379" t="s">
        <v>1803</v>
      </c>
      <c r="J58" s="380" t="s">
        <v>35</v>
      </c>
      <c r="K58" s="55" t="s">
        <v>36</v>
      </c>
      <c r="L58" s="11">
        <v>9</v>
      </c>
      <c r="M58" s="17">
        <v>10</v>
      </c>
      <c r="N58" s="17" t="s">
        <v>38</v>
      </c>
      <c r="O58" s="11"/>
      <c r="P58" s="17" t="s">
        <v>600</v>
      </c>
      <c r="Q58" s="11"/>
      <c r="R58" s="770" t="s">
        <v>122</v>
      </c>
      <c r="S58" s="453" t="s">
        <v>123</v>
      </c>
      <c r="T58" s="601" t="s">
        <v>124</v>
      </c>
      <c r="U58" s="602" t="s">
        <v>125</v>
      </c>
      <c r="V58" s="454" t="s">
        <v>126</v>
      </c>
      <c r="W58" s="454" t="s">
        <v>124</v>
      </c>
      <c r="X58" s="454" t="s">
        <v>124</v>
      </c>
      <c r="Y58" s="863" t="s">
        <v>124</v>
      </c>
      <c r="Z58" s="476" t="s">
        <v>124</v>
      </c>
      <c r="AA58" s="11"/>
      <c r="AB58" s="163"/>
      <c r="AC58" s="864"/>
      <c r="AD58" s="11">
        <v>3</v>
      </c>
      <c r="AE58" s="11">
        <v>6000</v>
      </c>
      <c r="AF58" s="504" t="s">
        <v>444</v>
      </c>
      <c r="AG58" s="554"/>
      <c r="AH58" s="7"/>
      <c r="AI58" s="7"/>
      <c r="AJ58" s="189">
        <v>17.399999999999999</v>
      </c>
      <c r="AK58" s="7"/>
      <c r="AL58" s="7"/>
      <c r="AM58" s="7"/>
      <c r="AN58" s="411">
        <v>7.26</v>
      </c>
      <c r="AO58" s="39">
        <v>3.58</v>
      </c>
      <c r="AP58" s="40">
        <v>86.2</v>
      </c>
      <c r="AQ58" s="41">
        <v>97.04</v>
      </c>
      <c r="AR58" s="42">
        <v>2.0279329608938546</v>
      </c>
      <c r="AS58" s="43">
        <v>174.80782122905026</v>
      </c>
      <c r="AT58" s="44">
        <v>8.0864335041211849E-2</v>
      </c>
      <c r="AU58" s="45">
        <v>6.3525</v>
      </c>
      <c r="AV58" s="45">
        <v>87.5</v>
      </c>
      <c r="AW58" s="46">
        <v>0.54449999999999998</v>
      </c>
      <c r="AX58" s="45">
        <v>7.5</v>
      </c>
      <c r="AY58" s="9" t="s">
        <v>121</v>
      </c>
      <c r="AZ58" s="47">
        <v>0.2</v>
      </c>
      <c r="BA58" s="187">
        <v>0.01</v>
      </c>
      <c r="BB58" s="317"/>
      <c r="BC58" s="48"/>
      <c r="BD58" s="7">
        <v>76.099999999999994</v>
      </c>
      <c r="BE58" s="7">
        <v>23</v>
      </c>
      <c r="BF58" s="78">
        <v>3.3086956521739128</v>
      </c>
      <c r="BG58" s="79">
        <v>0.1</v>
      </c>
      <c r="BH58" s="80">
        <v>1.3774104683195594</v>
      </c>
      <c r="BI58" s="9" t="s">
        <v>121</v>
      </c>
      <c r="BJ58" s="9">
        <v>7.1</v>
      </c>
      <c r="BK58" s="48">
        <v>3.6</v>
      </c>
      <c r="BL58" s="81"/>
      <c r="BM58" s="80">
        <v>31</v>
      </c>
      <c r="BN58" s="84">
        <v>97.6</v>
      </c>
      <c r="BO58" s="305">
        <v>72076</v>
      </c>
      <c r="BP58" s="84">
        <v>2.4000000000000057</v>
      </c>
      <c r="BQ58" s="80">
        <v>3.29</v>
      </c>
      <c r="BR58" s="84">
        <v>13.2</v>
      </c>
      <c r="BS58" s="84">
        <v>0.47</v>
      </c>
      <c r="BT58" s="84">
        <v>17.8</v>
      </c>
      <c r="BU58" s="84">
        <v>0.64</v>
      </c>
      <c r="BV58" s="84">
        <v>61</v>
      </c>
      <c r="BW58" s="84">
        <v>2.1800000000000002</v>
      </c>
      <c r="BX58" s="84">
        <v>0.51</v>
      </c>
      <c r="BY58" s="7"/>
      <c r="BZ58" s="7"/>
      <c r="CA58" s="7"/>
      <c r="CB58" s="7"/>
      <c r="CC58" s="7"/>
      <c r="CD58" s="7"/>
      <c r="CE58" s="7"/>
      <c r="CF58" s="45">
        <v>0.74157303370786509</v>
      </c>
      <c r="CG58" s="121"/>
      <c r="CH58" s="121">
        <v>5</v>
      </c>
      <c r="CI58" s="49" t="s">
        <v>1993</v>
      </c>
      <c r="CJ58" s="9" t="s">
        <v>1993</v>
      </c>
      <c r="CK58" s="35"/>
      <c r="CL58" s="35"/>
      <c r="CM58" s="11"/>
      <c r="CN58" s="11"/>
      <c r="CO58" s="11"/>
      <c r="CP58" s="11"/>
      <c r="CQ58" s="895" t="s">
        <v>294</v>
      </c>
      <c r="CR58" s="287" t="s">
        <v>444</v>
      </c>
      <c r="CS58" s="245">
        <v>2</v>
      </c>
      <c r="CT58" s="7"/>
      <c r="CU58" s="49" t="s">
        <v>511</v>
      </c>
      <c r="CV58" s="7"/>
      <c r="CW58" s="7"/>
      <c r="CX58" s="7"/>
      <c r="CY58" s="7"/>
      <c r="CZ58" s="11">
        <v>61.1</v>
      </c>
      <c r="DA58" s="11" t="s">
        <v>38</v>
      </c>
      <c r="DB58" s="11">
        <v>8109</v>
      </c>
      <c r="DC58" s="11">
        <v>86.1</v>
      </c>
      <c r="DD58" s="11">
        <v>13.9</v>
      </c>
      <c r="DE58" s="11">
        <v>40.6</v>
      </c>
      <c r="DF58" s="11">
        <v>1152</v>
      </c>
      <c r="DG58" s="11" t="s">
        <v>38</v>
      </c>
      <c r="DH58" s="11">
        <v>2.73</v>
      </c>
      <c r="DI58" s="11">
        <v>0</v>
      </c>
      <c r="DJ58" s="7"/>
      <c r="DK58" s="7"/>
      <c r="DL58" s="125">
        <v>10</v>
      </c>
      <c r="DM58" s="125">
        <v>9</v>
      </c>
      <c r="DN58" s="7">
        <v>20</v>
      </c>
      <c r="DO58" s="9">
        <v>2</v>
      </c>
      <c r="DP58" s="9">
        <v>0</v>
      </c>
      <c r="DQ58" s="9" t="s">
        <v>121</v>
      </c>
      <c r="DR58" s="9" t="s">
        <v>121</v>
      </c>
      <c r="DS58" s="9" t="s">
        <v>121</v>
      </c>
      <c r="DT58" s="9">
        <v>2</v>
      </c>
      <c r="DU58" s="9" t="s">
        <v>38</v>
      </c>
      <c r="DV58" s="9">
        <v>2</v>
      </c>
      <c r="DW58" s="9">
        <v>1</v>
      </c>
      <c r="DX58" s="9" t="s">
        <v>38</v>
      </c>
      <c r="DY58" s="9"/>
      <c r="DZ58" s="328">
        <v>8765</v>
      </c>
      <c r="EA58" s="431">
        <v>75</v>
      </c>
      <c r="EB58" s="431">
        <v>1153057</v>
      </c>
      <c r="EC58" s="431">
        <v>2</v>
      </c>
      <c r="ED58" s="831">
        <v>30748.186666666668</v>
      </c>
      <c r="EE58" s="431">
        <v>188895</v>
      </c>
      <c r="EF58" s="432">
        <v>5037.2</v>
      </c>
      <c r="EG58" s="959">
        <v>45334.799999999996</v>
      </c>
      <c r="EH58" s="157">
        <v>16.382104267178466</v>
      </c>
      <c r="EI58" s="145">
        <v>5.0371999999999995</v>
      </c>
      <c r="EJ58" s="114"/>
      <c r="EK58" s="157">
        <v>16.382104267178466</v>
      </c>
      <c r="EL58" s="145">
        <v>5.0371999999999995</v>
      </c>
      <c r="EM58" s="147">
        <v>1.6098229174938459</v>
      </c>
      <c r="EN58" s="49" t="s">
        <v>421</v>
      </c>
      <c r="EO58" s="112" t="s">
        <v>2134</v>
      </c>
      <c r="EP58" s="49" t="s">
        <v>421</v>
      </c>
      <c r="EQ58" s="112" t="s">
        <v>2171</v>
      </c>
      <c r="ER58" s="112" t="s">
        <v>2107</v>
      </c>
      <c r="ES58" s="158">
        <v>8765</v>
      </c>
      <c r="ET58" s="159" t="s">
        <v>2078</v>
      </c>
      <c r="EU58" s="350">
        <v>24.801847123599998</v>
      </c>
      <c r="EV58" s="161">
        <v>37.447035627494998</v>
      </c>
      <c r="EW58" s="162">
        <v>3.6403873399999989</v>
      </c>
      <c r="EX58" s="163"/>
      <c r="EY58" s="163"/>
      <c r="EZ58" s="163"/>
      <c r="FA58" s="163"/>
      <c r="FB58" s="163"/>
      <c r="FC58" s="163"/>
      <c r="FD58" s="163"/>
      <c r="FE58" s="163"/>
      <c r="FF58" s="163"/>
      <c r="FG58" s="163"/>
      <c r="FH58" s="163"/>
      <c r="FI58" s="163"/>
      <c r="FJ58" s="163"/>
      <c r="FK58" s="163"/>
      <c r="FL58" s="163"/>
      <c r="FM58" s="166"/>
      <c r="FN58" s="163"/>
      <c r="FO58" s="163"/>
      <c r="FP58" s="163"/>
      <c r="FQ58" s="163"/>
      <c r="FR58" s="163"/>
      <c r="FS58" s="163"/>
      <c r="FT58" s="163"/>
      <c r="FU58" s="163"/>
      <c r="FV58" s="163"/>
      <c r="FW58" s="163"/>
      <c r="FX58" s="163"/>
      <c r="FY58" s="163"/>
      <c r="FZ58" s="163"/>
      <c r="GA58" s="163"/>
      <c r="GB58" s="163"/>
      <c r="GC58" s="163"/>
      <c r="GD58" s="163"/>
      <c r="GE58" s="163"/>
      <c r="GF58" s="163"/>
      <c r="GG58" s="163"/>
      <c r="GH58" s="163"/>
      <c r="GI58" s="163"/>
      <c r="GJ58" s="163"/>
      <c r="GK58" s="163"/>
      <c r="GL58" s="163"/>
      <c r="GM58" s="163"/>
      <c r="GN58" s="163"/>
      <c r="GO58" s="163"/>
      <c r="GP58" s="163"/>
      <c r="GQ58" s="163"/>
      <c r="GR58" s="163"/>
    </row>
    <row r="59" spans="1:200" x14ac:dyDescent="0.3">
      <c r="A59" s="7">
        <v>144</v>
      </c>
      <c r="B59" s="7">
        <v>2</v>
      </c>
      <c r="C59" s="14">
        <v>8801</v>
      </c>
      <c r="D59" s="328" t="s">
        <v>1706</v>
      </c>
      <c r="E59" s="17" t="s">
        <v>548</v>
      </c>
      <c r="F59" s="17">
        <v>511022335</v>
      </c>
      <c r="G59" s="11">
        <v>67</v>
      </c>
      <c r="H59" s="17" t="s">
        <v>599</v>
      </c>
      <c r="I59" s="379" t="s">
        <v>511</v>
      </c>
      <c r="J59" s="380" t="s">
        <v>35</v>
      </c>
      <c r="K59" s="55" t="s">
        <v>36</v>
      </c>
      <c r="L59" s="11">
        <v>15</v>
      </c>
      <c r="M59" s="17" t="s">
        <v>37</v>
      </c>
      <c r="N59" s="17" t="s">
        <v>435</v>
      </c>
      <c r="O59" s="11"/>
      <c r="P59" s="17" t="s">
        <v>600</v>
      </c>
      <c r="Q59" s="11"/>
      <c r="R59" s="770" t="s">
        <v>122</v>
      </c>
      <c r="S59" s="453" t="s">
        <v>123</v>
      </c>
      <c r="T59" s="601" t="s">
        <v>124</v>
      </c>
      <c r="U59" s="602" t="s">
        <v>125</v>
      </c>
      <c r="V59" s="454" t="s">
        <v>126</v>
      </c>
      <c r="W59" s="454" t="s">
        <v>124</v>
      </c>
      <c r="X59" s="454" t="s">
        <v>124</v>
      </c>
      <c r="Y59" s="863" t="s">
        <v>124</v>
      </c>
      <c r="Z59" s="476" t="s">
        <v>124</v>
      </c>
      <c r="AA59" s="11"/>
      <c r="AB59" s="163"/>
      <c r="AC59" s="864"/>
      <c r="AD59" s="11">
        <v>4</v>
      </c>
      <c r="AE59" s="11">
        <v>30300</v>
      </c>
      <c r="AF59" s="504" t="s">
        <v>444</v>
      </c>
      <c r="AH59" s="7"/>
      <c r="AI59" s="7"/>
      <c r="AJ59" s="189">
        <v>54</v>
      </c>
      <c r="AK59" s="7"/>
      <c r="AL59" s="7"/>
      <c r="AM59" s="7"/>
      <c r="AN59" s="411">
        <v>13.8</v>
      </c>
      <c r="AO59" s="39">
        <v>3.91</v>
      </c>
      <c r="AP59" s="40">
        <v>80.099999999999994</v>
      </c>
      <c r="AQ59" s="41">
        <v>97.81</v>
      </c>
      <c r="AR59" s="42">
        <v>3.5294117647058822</v>
      </c>
      <c r="AS59" s="43">
        <v>282.70588235294116</v>
      </c>
      <c r="AT59" s="44">
        <v>0.1642661587906202</v>
      </c>
      <c r="AU59" s="45">
        <v>12.847799999999999</v>
      </c>
      <c r="AV59" s="45">
        <v>93.1</v>
      </c>
      <c r="AW59" s="46">
        <v>0.26219999999999999</v>
      </c>
      <c r="AX59" s="45">
        <v>1.9</v>
      </c>
      <c r="AY59" s="9" t="s">
        <v>121</v>
      </c>
      <c r="AZ59" s="47">
        <v>3.1</v>
      </c>
      <c r="BA59" s="187">
        <v>0.01</v>
      </c>
      <c r="BB59" s="317"/>
      <c r="BC59" s="48"/>
      <c r="BD59" s="7">
        <v>72.3</v>
      </c>
      <c r="BE59" s="7">
        <v>26.8</v>
      </c>
      <c r="BF59" s="78">
        <v>2.6977611940298507</v>
      </c>
      <c r="BG59" s="79">
        <v>0.8</v>
      </c>
      <c r="BH59" s="80">
        <v>5.7971014492753623</v>
      </c>
      <c r="BI59" s="9" t="s">
        <v>121</v>
      </c>
      <c r="BJ59" s="7">
        <v>5.4</v>
      </c>
      <c r="BK59" s="194">
        <v>3.8</v>
      </c>
      <c r="BL59" s="81"/>
      <c r="BM59" s="80">
        <v>50.2</v>
      </c>
      <c r="BN59" s="84">
        <v>94.9</v>
      </c>
      <c r="BO59" s="305">
        <v>58229</v>
      </c>
      <c r="BP59" s="84">
        <v>5.0999999999999943</v>
      </c>
      <c r="BQ59" s="80">
        <v>3.56</v>
      </c>
      <c r="BR59" s="84">
        <v>16.100000000000001</v>
      </c>
      <c r="BS59" s="84">
        <v>0.63</v>
      </c>
      <c r="BT59" s="84">
        <v>34.1</v>
      </c>
      <c r="BU59" s="84">
        <v>1.33</v>
      </c>
      <c r="BV59" s="84">
        <v>41</v>
      </c>
      <c r="BW59" s="84">
        <v>1.6</v>
      </c>
      <c r="BX59" s="84">
        <v>0.47</v>
      </c>
      <c r="BY59" s="7"/>
      <c r="BZ59" s="7"/>
      <c r="CA59" s="7"/>
      <c r="CB59" s="7"/>
      <c r="CC59" s="7"/>
      <c r="CD59" s="7"/>
      <c r="CE59" s="7"/>
      <c r="CF59" s="45">
        <v>0.47214076246334313</v>
      </c>
      <c r="CG59" s="121"/>
      <c r="CH59" s="121">
        <v>5</v>
      </c>
      <c r="CI59" s="49" t="s">
        <v>1991</v>
      </c>
      <c r="CJ59" s="9" t="s">
        <v>1991</v>
      </c>
      <c r="CK59" s="35"/>
      <c r="CL59" s="35"/>
      <c r="CM59" s="11"/>
      <c r="CN59" s="11"/>
      <c r="CO59" s="11"/>
      <c r="CP59" s="11"/>
      <c r="CQ59" s="895" t="s">
        <v>297</v>
      </c>
      <c r="CR59" s="287" t="s">
        <v>444</v>
      </c>
      <c r="CS59" s="245">
        <v>2</v>
      </c>
      <c r="CT59" s="7"/>
      <c r="CU59" s="49" t="s">
        <v>511</v>
      </c>
      <c r="CV59" s="7"/>
      <c r="CW59" s="7"/>
      <c r="CX59" s="7"/>
      <c r="CY59" s="7"/>
      <c r="CZ59" s="11" t="s">
        <v>38</v>
      </c>
      <c r="DA59" s="11" t="s">
        <v>38</v>
      </c>
      <c r="DB59" s="11">
        <v>25545</v>
      </c>
      <c r="DC59" s="11">
        <v>79.400000000000006</v>
      </c>
      <c r="DD59" s="11">
        <v>20.6</v>
      </c>
      <c r="DE59" s="11" t="s">
        <v>38</v>
      </c>
      <c r="DF59" s="11" t="s">
        <v>38</v>
      </c>
      <c r="DG59" s="11" t="s">
        <v>38</v>
      </c>
      <c r="DH59" s="11" t="s">
        <v>38</v>
      </c>
      <c r="DI59" s="11">
        <v>0</v>
      </c>
      <c r="DJ59" s="7"/>
      <c r="DK59" s="7"/>
      <c r="DL59" s="125" t="s">
        <v>37</v>
      </c>
      <c r="DM59" s="125">
        <v>15</v>
      </c>
      <c r="DN59" s="7">
        <v>18</v>
      </c>
      <c r="DO59" s="9">
        <v>2</v>
      </c>
      <c r="DP59" s="9">
        <v>1</v>
      </c>
      <c r="DQ59" s="9">
        <v>178</v>
      </c>
      <c r="DR59" s="9">
        <v>94</v>
      </c>
      <c r="DS59" s="84">
        <v>29.667971215755582</v>
      </c>
      <c r="DT59" s="9">
        <v>1</v>
      </c>
      <c r="DU59" s="9" t="s">
        <v>38</v>
      </c>
      <c r="DV59" s="9">
        <v>2</v>
      </c>
      <c r="DW59" s="9">
        <v>2</v>
      </c>
      <c r="DX59" s="9" t="s">
        <v>38</v>
      </c>
      <c r="DY59" s="9"/>
      <c r="DZ59" s="328">
        <v>8801</v>
      </c>
      <c r="EA59" s="431">
        <v>75</v>
      </c>
      <c r="EB59" s="431">
        <v>631079</v>
      </c>
      <c r="EC59" s="431">
        <v>2</v>
      </c>
      <c r="ED59" s="831">
        <v>16828.773333333334</v>
      </c>
      <c r="EE59" s="431">
        <v>543446</v>
      </c>
      <c r="EF59" s="432">
        <v>14491.893333333333</v>
      </c>
      <c r="EG59" s="959">
        <v>217378.4</v>
      </c>
      <c r="EH59" s="157">
        <v>86.113782901982162</v>
      </c>
      <c r="EI59" s="145">
        <v>14.491893333333334</v>
      </c>
      <c r="EJ59" s="114"/>
      <c r="EK59" s="157">
        <v>86.113782901982162</v>
      </c>
      <c r="EL59" s="145">
        <v>14.491893333333334</v>
      </c>
      <c r="EM59" s="147">
        <v>1.7627096344439006</v>
      </c>
      <c r="EN59" s="49" t="s">
        <v>423</v>
      </c>
      <c r="EO59" s="112" t="s">
        <v>2087</v>
      </c>
      <c r="EP59" s="49" t="s">
        <v>423</v>
      </c>
      <c r="EQ59" s="35">
        <v>0</v>
      </c>
      <c r="ER59" s="112" t="s">
        <v>2194</v>
      </c>
      <c r="ES59" s="158">
        <v>8801</v>
      </c>
      <c r="ET59" s="159" t="s">
        <v>2078</v>
      </c>
      <c r="EU59" s="350">
        <v>42.521639806400003</v>
      </c>
      <c r="EV59" s="161">
        <v>2.3280119781440001</v>
      </c>
      <c r="EW59" s="162">
        <v>1.3560960000000026</v>
      </c>
      <c r="EX59" s="163"/>
      <c r="EY59" s="163"/>
      <c r="EZ59" s="163"/>
      <c r="FA59" s="163"/>
      <c r="FB59" s="163"/>
      <c r="FC59" s="163"/>
      <c r="FD59" s="163"/>
      <c r="FE59" s="163"/>
      <c r="FF59" s="163"/>
      <c r="FG59" s="163"/>
      <c r="FH59" s="163"/>
      <c r="FI59" s="163"/>
      <c r="FJ59" s="163"/>
      <c r="FK59" s="163"/>
      <c r="FL59" s="163"/>
      <c r="FM59" s="166"/>
      <c r="FN59" s="163"/>
      <c r="FO59" s="163"/>
      <c r="FP59" s="163"/>
      <c r="FQ59" s="163"/>
      <c r="FR59" s="163"/>
      <c r="FS59" s="163"/>
      <c r="FT59" s="163"/>
      <c r="FU59" s="163"/>
      <c r="FV59" s="163"/>
      <c r="FW59" s="163"/>
      <c r="FX59" s="163"/>
      <c r="FY59" s="163"/>
      <c r="FZ59" s="163"/>
      <c r="GA59" s="163"/>
      <c r="GB59" s="163"/>
      <c r="GC59" s="163"/>
      <c r="GD59" s="163"/>
      <c r="GE59" s="163"/>
      <c r="GF59" s="163"/>
      <c r="GG59" s="163"/>
      <c r="GH59" s="163"/>
      <c r="GI59" s="163"/>
      <c r="GJ59" s="163"/>
      <c r="GK59" s="163"/>
      <c r="GL59" s="163"/>
      <c r="GM59" s="163"/>
      <c r="GN59" s="163"/>
      <c r="GO59" s="163"/>
      <c r="GP59" s="163"/>
      <c r="GQ59" s="163"/>
      <c r="GR59" s="163"/>
    </row>
    <row r="60" spans="1:200" x14ac:dyDescent="0.3">
      <c r="A60" s="7">
        <v>146</v>
      </c>
      <c r="B60" s="7">
        <v>1</v>
      </c>
      <c r="C60" s="14">
        <v>8811</v>
      </c>
      <c r="D60" s="328" t="s">
        <v>985</v>
      </c>
      <c r="E60" s="17" t="s">
        <v>548</v>
      </c>
      <c r="F60" s="17">
        <v>5607271560</v>
      </c>
      <c r="G60" s="11">
        <v>62</v>
      </c>
      <c r="H60" s="17" t="s">
        <v>1717</v>
      </c>
      <c r="I60" s="379" t="s">
        <v>1718</v>
      </c>
      <c r="J60" s="380" t="s">
        <v>35</v>
      </c>
      <c r="K60" s="55" t="s">
        <v>36</v>
      </c>
      <c r="L60" s="11">
        <v>9</v>
      </c>
      <c r="M60" s="17" t="s">
        <v>37</v>
      </c>
      <c r="N60" s="17" t="s">
        <v>475</v>
      </c>
      <c r="O60" s="11"/>
      <c r="P60" s="17" t="s">
        <v>600</v>
      </c>
      <c r="Q60" s="11"/>
      <c r="R60" s="770" t="s">
        <v>122</v>
      </c>
      <c r="S60" s="453" t="s">
        <v>123</v>
      </c>
      <c r="T60" s="601" t="s">
        <v>124</v>
      </c>
      <c r="U60" s="602" t="s">
        <v>125</v>
      </c>
      <c r="V60" s="454" t="s">
        <v>126</v>
      </c>
      <c r="W60" s="454" t="s">
        <v>124</v>
      </c>
      <c r="X60" s="454" t="s">
        <v>124</v>
      </c>
      <c r="Y60" s="863" t="s">
        <v>124</v>
      </c>
      <c r="Z60" s="476" t="s">
        <v>124</v>
      </c>
      <c r="AA60" s="11"/>
      <c r="AB60" s="163"/>
      <c r="AC60" s="864"/>
      <c r="AD60" s="17">
        <v>4</v>
      </c>
      <c r="AE60" s="874">
        <v>38000</v>
      </c>
      <c r="AF60" s="504" t="s">
        <v>128</v>
      </c>
      <c r="AH60" s="7"/>
      <c r="AI60" s="7"/>
      <c r="AJ60" s="189">
        <v>33.1</v>
      </c>
      <c r="AK60" s="7"/>
      <c r="AL60" s="7"/>
      <c r="AM60" s="7"/>
      <c r="AN60" s="411">
        <v>1.27</v>
      </c>
      <c r="AO60" s="39">
        <v>5.6</v>
      </c>
      <c r="AP60" s="40">
        <v>91.4</v>
      </c>
      <c r="AQ60" s="41">
        <v>98.27000000000001</v>
      </c>
      <c r="AR60" s="42">
        <v>0.22678571428571431</v>
      </c>
      <c r="AS60" s="43">
        <v>20.728214285714291</v>
      </c>
      <c r="AT60" s="44">
        <v>1.3092783505154639E-2</v>
      </c>
      <c r="AU60" s="46">
        <v>1.0541</v>
      </c>
      <c r="AV60" s="45">
        <v>83</v>
      </c>
      <c r="AW60" s="46">
        <v>0.15240000000000001</v>
      </c>
      <c r="AX60" s="45">
        <v>12</v>
      </c>
      <c r="AY60" s="9" t="s">
        <v>121</v>
      </c>
      <c r="AZ60" s="47">
        <v>0.9</v>
      </c>
      <c r="BA60" s="187">
        <v>0.47</v>
      </c>
      <c r="BB60" s="317"/>
      <c r="BC60" s="48"/>
      <c r="BD60" s="7">
        <v>70.099999999999994</v>
      </c>
      <c r="BE60" s="7">
        <v>29.8</v>
      </c>
      <c r="BF60" s="195">
        <v>2.3523489932885902</v>
      </c>
      <c r="BG60" s="79">
        <v>0.03</v>
      </c>
      <c r="BH60" s="80">
        <v>2.3622047244094486</v>
      </c>
      <c r="BI60" s="9" t="s">
        <v>121</v>
      </c>
      <c r="BJ60" s="7">
        <v>1.8</v>
      </c>
      <c r="BK60" s="194">
        <v>2.4</v>
      </c>
      <c r="BL60" s="81"/>
      <c r="BM60" s="80">
        <v>79.8</v>
      </c>
      <c r="BN60" s="84">
        <v>95.3</v>
      </c>
      <c r="BO60" s="305">
        <v>48820</v>
      </c>
      <c r="BP60" s="84">
        <v>4.7000000000000028</v>
      </c>
      <c r="BQ60" s="561">
        <v>4.58</v>
      </c>
      <c r="BR60" s="84">
        <v>23.2</v>
      </c>
      <c r="BS60" s="84">
        <v>1.22</v>
      </c>
      <c r="BT60" s="84">
        <v>56.6</v>
      </c>
      <c r="BU60" s="84">
        <v>2.98</v>
      </c>
      <c r="BV60" s="84">
        <v>7.24</v>
      </c>
      <c r="BW60" s="84">
        <v>0.38</v>
      </c>
      <c r="BX60" s="84">
        <v>1.6E-2</v>
      </c>
      <c r="BY60" s="7"/>
      <c r="BZ60" s="7"/>
      <c r="CA60" s="7"/>
      <c r="CB60" s="7"/>
      <c r="CC60" s="7"/>
      <c r="CD60" s="7"/>
      <c r="CE60" s="7"/>
      <c r="CF60" s="45">
        <v>0.40989399293286216</v>
      </c>
      <c r="CG60" s="121"/>
      <c r="CH60" s="121">
        <v>5</v>
      </c>
      <c r="CI60" s="49" t="s">
        <v>1991</v>
      </c>
      <c r="CJ60" s="111" t="s">
        <v>1991</v>
      </c>
      <c r="CK60" s="35"/>
      <c r="CL60" s="35"/>
      <c r="CM60" s="11"/>
      <c r="CN60" s="11"/>
      <c r="CO60" s="11"/>
      <c r="CP60" s="11"/>
      <c r="CQ60" s="895" t="s">
        <v>297</v>
      </c>
      <c r="CR60" s="287" t="s">
        <v>128</v>
      </c>
      <c r="CS60" s="245">
        <v>2</v>
      </c>
      <c r="CT60" s="7"/>
      <c r="CU60" s="49" t="s">
        <v>764</v>
      </c>
      <c r="CV60" s="7"/>
      <c r="CW60" s="7"/>
      <c r="CX60" s="7"/>
      <c r="CY60" s="7"/>
      <c r="CZ60" s="11" t="s">
        <v>38</v>
      </c>
      <c r="DA60" s="11" t="s">
        <v>38</v>
      </c>
      <c r="DB60" s="11">
        <v>42256</v>
      </c>
      <c r="DC60" s="11">
        <v>94.9</v>
      </c>
      <c r="DD60" s="11">
        <v>5.0999999999999996</v>
      </c>
      <c r="DE60" s="11" t="s">
        <v>38</v>
      </c>
      <c r="DF60" s="11" t="s">
        <v>38</v>
      </c>
      <c r="DG60" s="11" t="s">
        <v>38</v>
      </c>
      <c r="DH60" s="11" t="s">
        <v>38</v>
      </c>
      <c r="DI60" s="11" t="s">
        <v>2024</v>
      </c>
      <c r="DJ60" s="7"/>
      <c r="DK60" s="7"/>
      <c r="DL60" s="125" t="s">
        <v>37</v>
      </c>
      <c r="DM60" s="125">
        <v>9</v>
      </c>
      <c r="DN60" s="7">
        <v>70</v>
      </c>
      <c r="DO60" s="9">
        <v>3</v>
      </c>
      <c r="DP60" s="9">
        <v>1</v>
      </c>
      <c r="DQ60" s="9">
        <v>181</v>
      </c>
      <c r="DR60" s="9">
        <v>99</v>
      </c>
      <c r="DS60" s="84">
        <v>30.218857788223804</v>
      </c>
      <c r="DT60" s="9">
        <v>2</v>
      </c>
      <c r="DU60" s="288">
        <v>43301</v>
      </c>
      <c r="DV60" s="9">
        <v>2</v>
      </c>
      <c r="DW60" s="9">
        <v>1</v>
      </c>
      <c r="DX60" s="9" t="s">
        <v>38</v>
      </c>
      <c r="DY60" s="288">
        <v>43232</v>
      </c>
      <c r="DZ60" s="328">
        <v>8811</v>
      </c>
      <c r="EA60" s="493">
        <v>62</v>
      </c>
      <c r="EB60" s="476">
        <v>1441862</v>
      </c>
      <c r="EC60" s="476">
        <v>2</v>
      </c>
      <c r="ED60" s="494">
        <v>46511.677419354841</v>
      </c>
      <c r="EE60" s="495">
        <v>1183158</v>
      </c>
      <c r="EF60" s="496">
        <v>38166.387096774197</v>
      </c>
      <c r="EG60" s="489">
        <v>343497.48387096776</v>
      </c>
      <c r="EH60" s="157">
        <v>82.057644906378002</v>
      </c>
      <c r="EI60" s="145">
        <v>38.166387096774194</v>
      </c>
      <c r="EJ60" s="114"/>
      <c r="EK60" s="157">
        <v>82.057644906378002</v>
      </c>
      <c r="EL60" s="145">
        <v>38.166387096774194</v>
      </c>
      <c r="EM60" s="147">
        <v>1.107152214666173</v>
      </c>
      <c r="EN60" s="49" t="s">
        <v>421</v>
      </c>
      <c r="EO60" s="112" t="s">
        <v>2133</v>
      </c>
      <c r="EP60" s="7"/>
      <c r="EQ60" s="112" t="s">
        <v>2138</v>
      </c>
      <c r="ER60" s="112" t="s">
        <v>2139</v>
      </c>
      <c r="ES60" s="158">
        <v>8811</v>
      </c>
      <c r="ET60" s="159" t="s">
        <v>2078</v>
      </c>
      <c r="EU60" s="350" t="s">
        <v>2079</v>
      </c>
      <c r="EV60" s="161">
        <v>26.301752555295003</v>
      </c>
      <c r="EW60" s="162">
        <v>1.0200874999999991</v>
      </c>
      <c r="EX60" s="163"/>
      <c r="EY60" s="163"/>
      <c r="EZ60" s="163"/>
      <c r="FA60" s="163"/>
      <c r="FB60" s="163"/>
      <c r="FC60" s="163"/>
      <c r="FD60" s="163"/>
      <c r="FE60" s="163"/>
      <c r="FF60" s="163"/>
      <c r="FG60" s="163"/>
      <c r="FH60" s="163"/>
      <c r="FI60" s="163"/>
      <c r="FJ60" s="163"/>
      <c r="FK60" s="163"/>
      <c r="FL60" s="163"/>
      <c r="FM60" s="166"/>
      <c r="FN60" s="163"/>
      <c r="FO60" s="163"/>
      <c r="FP60" s="163"/>
      <c r="FQ60" s="163"/>
      <c r="FR60" s="163"/>
      <c r="FS60" s="163"/>
      <c r="FT60" s="163"/>
      <c r="FU60" s="163"/>
      <c r="FV60" s="163"/>
      <c r="FW60" s="163"/>
      <c r="FX60" s="163"/>
      <c r="FY60" s="163"/>
      <c r="FZ60" s="163"/>
      <c r="GA60" s="163"/>
      <c r="GB60" s="163"/>
      <c r="GC60" s="163"/>
      <c r="GD60" s="163"/>
      <c r="GE60" s="163"/>
      <c r="GF60" s="163"/>
      <c r="GG60" s="163"/>
      <c r="GH60" s="163"/>
      <c r="GI60" s="163"/>
      <c r="GJ60" s="163"/>
      <c r="GK60" s="163"/>
      <c r="GL60" s="163"/>
      <c r="GM60" s="163"/>
      <c r="GN60" s="163"/>
      <c r="GO60" s="163"/>
      <c r="GP60" s="163"/>
      <c r="GQ60" s="163"/>
      <c r="GR60" s="163"/>
    </row>
    <row r="61" spans="1:200" x14ac:dyDescent="0.3">
      <c r="A61" s="7">
        <v>149</v>
      </c>
      <c r="B61" s="7">
        <v>1</v>
      </c>
      <c r="C61" s="14">
        <v>8833</v>
      </c>
      <c r="D61" s="328" t="s">
        <v>1652</v>
      </c>
      <c r="E61" s="17" t="s">
        <v>616</v>
      </c>
      <c r="F61" s="17">
        <v>530422350</v>
      </c>
      <c r="G61" s="11">
        <v>65</v>
      </c>
      <c r="H61" s="17" t="s">
        <v>739</v>
      </c>
      <c r="I61" s="379" t="s">
        <v>1308</v>
      </c>
      <c r="J61" s="380" t="s">
        <v>35</v>
      </c>
      <c r="K61" s="55" t="s">
        <v>36</v>
      </c>
      <c r="L61" s="11">
        <v>6</v>
      </c>
      <c r="M61" s="17">
        <v>9</v>
      </c>
      <c r="N61" s="17" t="s">
        <v>475</v>
      </c>
      <c r="O61" s="11"/>
      <c r="P61" s="17" t="s">
        <v>718</v>
      </c>
      <c r="Q61" s="11"/>
      <c r="R61" s="770" t="s">
        <v>122</v>
      </c>
      <c r="S61" s="453" t="s">
        <v>123</v>
      </c>
      <c r="T61" s="601" t="s">
        <v>124</v>
      </c>
      <c r="U61" s="602" t="s">
        <v>125</v>
      </c>
      <c r="V61" s="454" t="s">
        <v>126</v>
      </c>
      <c r="W61" s="454" t="s">
        <v>124</v>
      </c>
      <c r="X61" s="454" t="s">
        <v>124</v>
      </c>
      <c r="Y61" s="863" t="s">
        <v>124</v>
      </c>
      <c r="Z61" s="476" t="s">
        <v>124</v>
      </c>
      <c r="AA61" s="11"/>
      <c r="AB61" s="163"/>
      <c r="AC61" s="864"/>
      <c r="AD61" s="17">
        <v>3</v>
      </c>
      <c r="AE61" s="874">
        <v>330000</v>
      </c>
      <c r="AF61" s="504" t="s">
        <v>128</v>
      </c>
      <c r="AG61" s="554"/>
      <c r="AH61" s="7"/>
      <c r="AI61" s="7"/>
      <c r="AJ61" s="189">
        <v>41.7</v>
      </c>
      <c r="AK61" s="7"/>
      <c r="AL61" s="7"/>
      <c r="AM61" s="7"/>
      <c r="AN61" s="411">
        <v>1.08</v>
      </c>
      <c r="AO61" s="39">
        <v>2.67</v>
      </c>
      <c r="AP61" s="40">
        <v>94.4</v>
      </c>
      <c r="AQ61" s="41">
        <v>98.15</v>
      </c>
      <c r="AR61" s="42">
        <v>0.40449438202247195</v>
      </c>
      <c r="AS61" s="43">
        <v>38.184269662921352</v>
      </c>
      <c r="AT61" s="44">
        <v>1.1125991552487896E-2</v>
      </c>
      <c r="AU61" s="46">
        <v>0.96227999999999991</v>
      </c>
      <c r="AV61" s="45">
        <v>89.1</v>
      </c>
      <c r="AW61" s="46">
        <v>6.3720000000000013E-2</v>
      </c>
      <c r="AX61" s="45">
        <v>5.9</v>
      </c>
      <c r="AY61" s="9" t="s">
        <v>121</v>
      </c>
      <c r="AZ61" s="47">
        <v>1.9</v>
      </c>
      <c r="BA61" s="298">
        <v>2E-3</v>
      </c>
      <c r="BB61" s="317"/>
      <c r="BC61" s="48"/>
      <c r="BD61" s="7">
        <v>81</v>
      </c>
      <c r="BE61" s="7">
        <v>18.5</v>
      </c>
      <c r="BF61" s="78">
        <v>4.3783783783783781</v>
      </c>
      <c r="BG61" s="79">
        <v>0.02</v>
      </c>
      <c r="BH61" s="80">
        <v>1.8518518518518516</v>
      </c>
      <c r="BI61" s="9" t="s">
        <v>121</v>
      </c>
      <c r="BJ61" s="7">
        <v>1.9</v>
      </c>
      <c r="BK61" s="48">
        <v>4.2</v>
      </c>
      <c r="BL61" s="81"/>
      <c r="BM61" s="80">
        <v>74.8</v>
      </c>
      <c r="BN61" s="84">
        <v>97.8</v>
      </c>
      <c r="BO61" s="305">
        <v>87576</v>
      </c>
      <c r="BP61" s="84">
        <v>2.2000000000000028</v>
      </c>
      <c r="BQ61" s="561">
        <v>2.5</v>
      </c>
      <c r="BR61" s="84">
        <v>15.7</v>
      </c>
      <c r="BS61" s="84">
        <v>0.42</v>
      </c>
      <c r="BT61" s="84">
        <v>59.1</v>
      </c>
      <c r="BU61" s="84">
        <v>1.58</v>
      </c>
      <c r="BV61" s="84">
        <v>18.7</v>
      </c>
      <c r="BW61" s="84">
        <v>0.5</v>
      </c>
      <c r="BX61" s="84">
        <v>4.8000000000000001E-2</v>
      </c>
      <c r="BY61" s="7"/>
      <c r="BZ61" s="7"/>
      <c r="CA61" s="7"/>
      <c r="CB61" s="7"/>
      <c r="CC61" s="7"/>
      <c r="CD61" s="7"/>
      <c r="CE61" s="7"/>
      <c r="CF61" s="45">
        <v>0.26565143824027071</v>
      </c>
      <c r="CG61" s="121"/>
      <c r="CH61" s="121">
        <v>5</v>
      </c>
      <c r="CI61" s="49" t="s">
        <v>1991</v>
      </c>
      <c r="CJ61" s="111" t="s">
        <v>1991</v>
      </c>
      <c r="CK61" s="35"/>
      <c r="CL61" s="35"/>
      <c r="CM61" s="11"/>
      <c r="CN61" s="11"/>
      <c r="CO61" s="11"/>
      <c r="CP61" s="11"/>
      <c r="CQ61" s="895" t="s">
        <v>297</v>
      </c>
      <c r="CR61" s="287" t="s">
        <v>128</v>
      </c>
      <c r="CS61" s="245">
        <v>2</v>
      </c>
      <c r="CT61" s="7"/>
      <c r="CU61" s="49" t="s">
        <v>2007</v>
      </c>
      <c r="CV61" s="7"/>
      <c r="CW61" s="7"/>
      <c r="CX61" s="7"/>
      <c r="CY61" s="7"/>
      <c r="CZ61" s="11" t="s">
        <v>38</v>
      </c>
      <c r="DA61" s="11" t="s">
        <v>38</v>
      </c>
      <c r="DB61" s="11">
        <v>45682</v>
      </c>
      <c r="DC61" s="11">
        <v>96</v>
      </c>
      <c r="DD61" s="11">
        <v>4</v>
      </c>
      <c r="DE61" s="11" t="s">
        <v>38</v>
      </c>
      <c r="DF61" s="11" t="s">
        <v>38</v>
      </c>
      <c r="DG61" s="11" t="s">
        <v>38</v>
      </c>
      <c r="DH61" s="11" t="s">
        <v>38</v>
      </c>
      <c r="DI61" s="11">
        <v>0</v>
      </c>
      <c r="DJ61" s="7"/>
      <c r="DK61" s="7"/>
      <c r="DL61" s="125">
        <v>9</v>
      </c>
      <c r="DM61" s="125">
        <v>6</v>
      </c>
      <c r="DN61" s="7">
        <v>150</v>
      </c>
      <c r="DO61" s="9">
        <v>3</v>
      </c>
      <c r="DP61" s="9">
        <v>0</v>
      </c>
      <c r="DQ61" s="9" t="s">
        <v>121</v>
      </c>
      <c r="DR61" s="9" t="s">
        <v>121</v>
      </c>
      <c r="DS61" s="9" t="s">
        <v>121</v>
      </c>
      <c r="DT61" s="9">
        <v>2</v>
      </c>
      <c r="DU61" s="9" t="s">
        <v>38</v>
      </c>
      <c r="DV61" s="9">
        <v>3</v>
      </c>
      <c r="DW61" s="9">
        <v>2</v>
      </c>
      <c r="DX61" s="9" t="s">
        <v>38</v>
      </c>
      <c r="DY61" s="9"/>
      <c r="DZ61" s="328">
        <v>8833</v>
      </c>
      <c r="EA61" s="493">
        <v>75</v>
      </c>
      <c r="EB61" s="476">
        <v>2114120</v>
      </c>
      <c r="EC61" s="476">
        <v>2</v>
      </c>
      <c r="ED61" s="494">
        <v>56376.533333333333</v>
      </c>
      <c r="EE61" s="495">
        <v>1190098</v>
      </c>
      <c r="EF61" s="496">
        <v>31735.946666666667</v>
      </c>
      <c r="EG61" s="489">
        <v>190415.68</v>
      </c>
      <c r="EH61" s="157">
        <v>56.292831059731711</v>
      </c>
      <c r="EI61" s="145">
        <v>31.735946666666667</v>
      </c>
      <c r="EJ61" s="114"/>
      <c r="EK61" s="157">
        <v>56.292831059731711</v>
      </c>
      <c r="EL61" s="145">
        <v>31.735946666666667</v>
      </c>
      <c r="EM61" s="147">
        <v>1.4394402813885916</v>
      </c>
      <c r="EN61" s="49" t="s">
        <v>423</v>
      </c>
      <c r="EO61" s="112" t="s">
        <v>2092</v>
      </c>
      <c r="EP61" s="49" t="s">
        <v>423</v>
      </c>
      <c r="EQ61" s="35">
        <v>0</v>
      </c>
      <c r="ER61" s="112" t="s">
        <v>2108</v>
      </c>
      <c r="ES61" s="158">
        <v>8833</v>
      </c>
      <c r="ET61" s="159" t="s">
        <v>2078</v>
      </c>
      <c r="EU61" s="350" t="s">
        <v>2079</v>
      </c>
      <c r="EV61" s="161">
        <v>19.517646719235</v>
      </c>
      <c r="EW61" s="162">
        <v>1.4750953649999987</v>
      </c>
      <c r="EX61" s="163"/>
      <c r="EY61" s="163"/>
      <c r="EZ61" s="163"/>
      <c r="FA61" s="163"/>
      <c r="FB61" s="163"/>
      <c r="FC61" s="163"/>
      <c r="FD61" s="163"/>
      <c r="FE61" s="163"/>
      <c r="FF61" s="163"/>
      <c r="FG61" s="163"/>
      <c r="FH61" s="163"/>
      <c r="FI61" s="163"/>
      <c r="FJ61" s="163"/>
      <c r="FK61" s="163"/>
      <c r="FL61" s="163"/>
      <c r="FM61" s="166"/>
      <c r="FN61" s="163"/>
      <c r="FO61" s="163"/>
      <c r="FP61" s="163"/>
      <c r="FQ61" s="163"/>
      <c r="FR61" s="163"/>
      <c r="FS61" s="163"/>
      <c r="FT61" s="163"/>
      <c r="FU61" s="163"/>
      <c r="FV61" s="163"/>
      <c r="FW61" s="163"/>
      <c r="FX61" s="163"/>
      <c r="FY61" s="163"/>
      <c r="FZ61" s="163"/>
      <c r="GA61" s="163"/>
      <c r="GB61" s="163"/>
      <c r="GC61" s="163"/>
      <c r="GD61" s="163"/>
      <c r="GE61" s="163"/>
      <c r="GF61" s="163"/>
      <c r="GG61" s="163"/>
      <c r="GH61" s="163"/>
      <c r="GI61" s="163"/>
      <c r="GJ61" s="163"/>
      <c r="GK61" s="163"/>
      <c r="GL61" s="163"/>
      <c r="GM61" s="163"/>
      <c r="GN61" s="163"/>
      <c r="GO61" s="163"/>
      <c r="GP61" s="163"/>
      <c r="GQ61" s="163"/>
      <c r="GR61" s="163"/>
    </row>
    <row r="62" spans="1:200" x14ac:dyDescent="0.3">
      <c r="A62" s="7">
        <v>151</v>
      </c>
      <c r="B62" s="7">
        <v>1</v>
      </c>
      <c r="C62" s="14">
        <v>8849</v>
      </c>
      <c r="D62" s="335" t="s">
        <v>1891</v>
      </c>
      <c r="E62" s="17" t="s">
        <v>1232</v>
      </c>
      <c r="F62" s="17" t="s">
        <v>1892</v>
      </c>
      <c r="G62" s="11">
        <v>12</v>
      </c>
      <c r="H62" s="17" t="s">
        <v>1893</v>
      </c>
      <c r="I62" s="379" t="s">
        <v>1894</v>
      </c>
      <c r="J62" s="445" t="s">
        <v>1895</v>
      </c>
      <c r="K62" s="55" t="s">
        <v>36</v>
      </c>
      <c r="L62" s="11">
        <v>7</v>
      </c>
      <c r="M62" s="17" t="s">
        <v>690</v>
      </c>
      <c r="N62" s="17" t="s">
        <v>38</v>
      </c>
      <c r="O62" s="11"/>
      <c r="P62" s="17" t="s">
        <v>718</v>
      </c>
      <c r="Q62" s="11"/>
      <c r="R62" s="770" t="s">
        <v>122</v>
      </c>
      <c r="S62" s="453" t="s">
        <v>123</v>
      </c>
      <c r="T62" s="601" t="s">
        <v>124</v>
      </c>
      <c r="U62" s="602" t="s">
        <v>125</v>
      </c>
      <c r="V62" s="454" t="s">
        <v>126</v>
      </c>
      <c r="W62" s="454" t="s">
        <v>124</v>
      </c>
      <c r="X62" s="454" t="s">
        <v>124</v>
      </c>
      <c r="Y62" s="863" t="s">
        <v>124</v>
      </c>
      <c r="Z62" s="476" t="s">
        <v>124</v>
      </c>
      <c r="AA62" s="11"/>
      <c r="AB62" s="163"/>
      <c r="AC62" s="864"/>
      <c r="AD62" s="17">
        <v>3</v>
      </c>
      <c r="AE62" s="874">
        <v>31500</v>
      </c>
      <c r="AF62" s="504"/>
      <c r="AH62" s="7"/>
      <c r="AI62" s="7"/>
      <c r="AJ62" s="189">
        <v>20.6</v>
      </c>
      <c r="AK62" s="7"/>
      <c r="AL62" s="7"/>
      <c r="AM62" s="7"/>
      <c r="AN62" s="411">
        <v>8.6</v>
      </c>
      <c r="AO62" s="39">
        <v>7.1</v>
      </c>
      <c r="AP62" s="40">
        <v>78.8</v>
      </c>
      <c r="AQ62" s="41">
        <v>94.5</v>
      </c>
      <c r="AR62" s="42">
        <v>1.2112676056338028</v>
      </c>
      <c r="AS62" s="43">
        <v>95.447887323943661</v>
      </c>
      <c r="AT62" s="44">
        <v>0.10011641443538999</v>
      </c>
      <c r="AU62" s="45">
        <v>8.0065999999999988</v>
      </c>
      <c r="AV62" s="45">
        <v>93.1</v>
      </c>
      <c r="AW62" s="46">
        <v>0.16339999999999999</v>
      </c>
      <c r="AX62" s="45">
        <v>1.9</v>
      </c>
      <c r="AY62" s="9" t="s">
        <v>121</v>
      </c>
      <c r="AZ62" s="47">
        <v>1.5</v>
      </c>
      <c r="BA62" s="187">
        <v>0.16</v>
      </c>
      <c r="BB62" s="317"/>
      <c r="BC62" s="48"/>
      <c r="BD62" s="7">
        <v>75.599999999999994</v>
      </c>
      <c r="BE62" s="7">
        <v>23</v>
      </c>
      <c r="BF62" s="78">
        <v>3.2869565217391301</v>
      </c>
      <c r="BG62" s="79">
        <v>0.2</v>
      </c>
      <c r="BH62" s="80">
        <v>2.3255813953488373</v>
      </c>
      <c r="BI62" s="9" t="s">
        <v>121</v>
      </c>
      <c r="BJ62" s="7">
        <v>0.6</v>
      </c>
      <c r="BK62" s="48">
        <v>0.4</v>
      </c>
      <c r="BL62" s="81"/>
      <c r="BM62" s="80">
        <v>70.099999999999994</v>
      </c>
      <c r="BN62" s="84">
        <v>94.7</v>
      </c>
      <c r="BO62" s="305">
        <v>57870</v>
      </c>
      <c r="BP62" s="84">
        <v>5.2999999999999972</v>
      </c>
      <c r="BQ62" s="561">
        <v>6.53</v>
      </c>
      <c r="BR62" s="84">
        <v>29</v>
      </c>
      <c r="BS62" s="84">
        <v>2.06</v>
      </c>
      <c r="BT62" s="84">
        <v>41.1</v>
      </c>
      <c r="BU62" s="84">
        <v>2.92</v>
      </c>
      <c r="BV62" s="84">
        <v>21.8</v>
      </c>
      <c r="BW62" s="84">
        <v>1.55</v>
      </c>
      <c r="BX62" s="84">
        <v>0.37</v>
      </c>
      <c r="BY62" s="7"/>
      <c r="BZ62" s="7"/>
      <c r="CA62" s="7"/>
      <c r="CB62" s="7"/>
      <c r="CC62" s="7"/>
      <c r="CD62" s="7"/>
      <c r="CE62" s="7"/>
      <c r="CF62" s="45">
        <v>0.7055961070559611</v>
      </c>
      <c r="CG62" s="121"/>
      <c r="CH62" s="121">
        <v>5</v>
      </c>
      <c r="CI62" s="49" t="s">
        <v>1991</v>
      </c>
      <c r="CJ62" s="9" t="s">
        <v>1991</v>
      </c>
      <c r="CK62" s="35"/>
      <c r="CL62" s="35"/>
      <c r="CM62" s="11"/>
      <c r="CN62" s="11"/>
      <c r="CO62" s="11"/>
      <c r="CP62" s="11"/>
      <c r="CQ62" s="10" t="s">
        <v>297</v>
      </c>
      <c r="CR62" s="7"/>
      <c r="CS62" s="7"/>
      <c r="CT62" s="7"/>
      <c r="CU62" s="7"/>
      <c r="CV62" s="7"/>
      <c r="CW62" s="7"/>
      <c r="CX62" s="7"/>
      <c r="CY62" s="7"/>
      <c r="CZ62" s="11">
        <v>28.4</v>
      </c>
      <c r="DA62" s="11" t="s">
        <v>38</v>
      </c>
      <c r="DB62" s="11">
        <v>25373</v>
      </c>
      <c r="DC62" s="11">
        <v>89.7</v>
      </c>
      <c r="DD62" s="11">
        <v>10.3</v>
      </c>
      <c r="DE62" s="11" t="s">
        <v>38</v>
      </c>
      <c r="DF62" s="11" t="s">
        <v>38</v>
      </c>
      <c r="DG62" s="11" t="s">
        <v>38</v>
      </c>
      <c r="DH62" s="11" t="s">
        <v>38</v>
      </c>
      <c r="DI62" s="11">
        <v>0</v>
      </c>
      <c r="DJ62" s="7"/>
      <c r="DK62" s="116"/>
      <c r="DL62" s="125"/>
      <c r="DM62" s="125"/>
      <c r="DN62" s="7"/>
      <c r="DO62" s="7"/>
      <c r="DP62" s="7"/>
      <c r="DQ62" s="7"/>
      <c r="DR62" s="7"/>
      <c r="DS62" s="116"/>
      <c r="DT62" s="116"/>
      <c r="DU62" s="7"/>
      <c r="DV62" s="116"/>
      <c r="DW62" s="116"/>
      <c r="DX62" s="114"/>
      <c r="DY62" s="114"/>
      <c r="DZ62" s="771">
        <v>8849</v>
      </c>
      <c r="EA62" s="493">
        <v>65</v>
      </c>
      <c r="EB62" s="476">
        <v>987159</v>
      </c>
      <c r="EC62" s="476">
        <v>2</v>
      </c>
      <c r="ED62" s="494">
        <v>30374.123076923075</v>
      </c>
      <c r="EE62" s="495">
        <v>730060</v>
      </c>
      <c r="EF62" s="496">
        <v>22463.384615384617</v>
      </c>
      <c r="EG62" s="489">
        <v>157243.69230769231</v>
      </c>
      <c r="EH62" s="157">
        <v>73.955664690287989</v>
      </c>
      <c r="EI62" s="145">
        <v>22.463384615384616</v>
      </c>
      <c r="EJ62" s="114"/>
      <c r="EK62" s="157">
        <v>73.955664690287989</v>
      </c>
      <c r="EL62" s="145">
        <v>22.463384615384616</v>
      </c>
      <c r="EM62" s="147">
        <v>1.1295270251760128</v>
      </c>
      <c r="EN62" s="114"/>
      <c r="EO62" s="114"/>
      <c r="EP62" s="114"/>
      <c r="EQ62" s="114"/>
      <c r="ER62" s="114"/>
      <c r="ES62" s="55"/>
      <c r="ET62" s="152"/>
      <c r="EU62" s="213"/>
      <c r="EV62" s="11"/>
      <c r="EW62" s="215"/>
      <c r="EX62" s="156"/>
      <c r="EY62" s="156"/>
      <c r="EZ62" s="156"/>
      <c r="FA62" s="156"/>
      <c r="FB62" s="156"/>
      <c r="FC62" s="156"/>
      <c r="FD62" s="156"/>
      <c r="FE62" s="156"/>
      <c r="FF62" s="156"/>
      <c r="FG62" s="156"/>
      <c r="FH62" s="156"/>
      <c r="FI62" s="156"/>
      <c r="FJ62" s="156"/>
      <c r="FK62" s="156"/>
      <c r="FL62" s="156"/>
      <c r="FM62" s="156"/>
      <c r="FN62" s="156"/>
      <c r="FO62" s="156"/>
      <c r="FP62" s="156"/>
      <c r="FQ62" s="156"/>
      <c r="FR62" s="156"/>
      <c r="FS62" s="156"/>
      <c r="FT62" s="156"/>
      <c r="FU62" s="156"/>
      <c r="FV62" s="156"/>
      <c r="FW62" s="156"/>
      <c r="FX62" s="156"/>
      <c r="FY62" s="156"/>
      <c r="FZ62" s="156"/>
      <c r="GA62" s="156"/>
      <c r="GB62" s="156"/>
      <c r="GC62" s="156"/>
      <c r="GD62" s="156"/>
      <c r="GE62" s="156"/>
      <c r="GF62" s="156"/>
      <c r="GG62" s="156"/>
      <c r="GH62" s="156"/>
      <c r="GI62" s="156"/>
      <c r="GJ62" s="156"/>
      <c r="GK62" s="156"/>
      <c r="GL62" s="156"/>
      <c r="GM62" s="156"/>
      <c r="GN62" s="156"/>
      <c r="GO62" s="156"/>
      <c r="GP62" s="156"/>
      <c r="GQ62" s="156"/>
      <c r="GR62" s="156"/>
    </row>
    <row r="63" spans="1:200" x14ac:dyDescent="0.3">
      <c r="A63" s="7">
        <v>152</v>
      </c>
      <c r="B63" s="7">
        <v>1</v>
      </c>
      <c r="C63" s="14">
        <v>8860</v>
      </c>
      <c r="D63" s="328" t="s">
        <v>1746</v>
      </c>
      <c r="E63" s="17" t="s">
        <v>1005</v>
      </c>
      <c r="F63" s="17" t="s">
        <v>1747</v>
      </c>
      <c r="G63" s="11">
        <v>47</v>
      </c>
      <c r="H63" s="17" t="s">
        <v>1748</v>
      </c>
      <c r="I63" s="379" t="s">
        <v>758</v>
      </c>
      <c r="J63" s="380" t="s">
        <v>35</v>
      </c>
      <c r="K63" s="55" t="s">
        <v>36</v>
      </c>
      <c r="L63" s="11">
        <v>6.2</v>
      </c>
      <c r="M63" s="17" t="s">
        <v>37</v>
      </c>
      <c r="N63" s="17" t="s">
        <v>38</v>
      </c>
      <c r="O63" s="11"/>
      <c r="P63" s="17" t="s">
        <v>718</v>
      </c>
      <c r="Q63" s="11"/>
      <c r="R63" s="770" t="s">
        <v>122</v>
      </c>
      <c r="S63" s="453" t="s">
        <v>123</v>
      </c>
      <c r="T63" s="601" t="s">
        <v>124</v>
      </c>
      <c r="U63" s="602" t="s">
        <v>125</v>
      </c>
      <c r="V63" s="454" t="s">
        <v>126</v>
      </c>
      <c r="W63" s="454" t="s">
        <v>124</v>
      </c>
      <c r="X63" s="454" t="s">
        <v>124</v>
      </c>
      <c r="Y63" s="863" t="s">
        <v>124</v>
      </c>
      <c r="Z63" s="476" t="s">
        <v>124</v>
      </c>
      <c r="AA63" s="11"/>
      <c r="AB63" s="163"/>
      <c r="AC63" s="864"/>
      <c r="AD63" s="17">
        <v>3</v>
      </c>
      <c r="AE63" s="874"/>
      <c r="AF63" s="504" t="s">
        <v>444</v>
      </c>
      <c r="AH63" s="7"/>
      <c r="AI63" s="7"/>
      <c r="AJ63" s="189">
        <v>72.400000000000006</v>
      </c>
      <c r="AK63" s="7"/>
      <c r="AL63" s="7"/>
      <c r="AM63" s="7"/>
      <c r="AN63" s="411">
        <v>6.8</v>
      </c>
      <c r="AO63" s="39">
        <v>2.33</v>
      </c>
      <c r="AP63" s="40">
        <v>89.9</v>
      </c>
      <c r="AQ63" s="41">
        <v>99.03</v>
      </c>
      <c r="AR63" s="42">
        <v>2.9184549356223175</v>
      </c>
      <c r="AS63" s="43">
        <v>262.36909871244637</v>
      </c>
      <c r="AT63" s="44">
        <v>7.3728721674075681E-2</v>
      </c>
      <c r="AU63" s="45">
        <v>6.1812000000000005</v>
      </c>
      <c r="AV63" s="45">
        <v>90.9</v>
      </c>
      <c r="AW63" s="46">
        <v>0.27879999999999994</v>
      </c>
      <c r="AX63" s="45">
        <v>4.0999999999999996</v>
      </c>
      <c r="AY63" s="9" t="s">
        <v>121</v>
      </c>
      <c r="AZ63" s="47">
        <v>0.6</v>
      </c>
      <c r="BA63" s="187">
        <v>0.21</v>
      </c>
      <c r="BB63" s="317"/>
      <c r="BC63" s="48"/>
      <c r="BD63" s="7">
        <v>67.5</v>
      </c>
      <c r="BE63" s="7">
        <v>31.2</v>
      </c>
      <c r="BF63" s="195">
        <v>2.1634615384615383</v>
      </c>
      <c r="BG63" s="79">
        <v>0.04</v>
      </c>
      <c r="BH63" s="80">
        <v>0.58823529411764708</v>
      </c>
      <c r="BI63" s="9" t="s">
        <v>121</v>
      </c>
      <c r="BJ63" s="7">
        <v>4.7</v>
      </c>
      <c r="BK63" s="48">
        <v>10.1</v>
      </c>
      <c r="BL63" s="81"/>
      <c r="BM63" s="80">
        <v>46.9</v>
      </c>
      <c r="BN63" s="84">
        <v>94.3</v>
      </c>
      <c r="BO63" s="305">
        <v>64683</v>
      </c>
      <c r="BP63" s="84">
        <v>5.7000000000000028</v>
      </c>
      <c r="BQ63" s="80">
        <v>1.7199999999999998</v>
      </c>
      <c r="BR63" s="84">
        <v>16.5</v>
      </c>
      <c r="BS63" s="84">
        <v>0.38</v>
      </c>
      <c r="BT63" s="84">
        <v>30.4</v>
      </c>
      <c r="BU63" s="84">
        <v>0.71</v>
      </c>
      <c r="BV63" s="84">
        <v>27.1</v>
      </c>
      <c r="BW63" s="84">
        <v>0.63</v>
      </c>
      <c r="BX63" s="84">
        <v>0.23</v>
      </c>
      <c r="BY63" s="7"/>
      <c r="BZ63" s="7"/>
      <c r="CA63" s="7"/>
      <c r="CB63" s="7"/>
      <c r="CC63" s="7"/>
      <c r="CD63" s="7"/>
      <c r="CE63" s="7"/>
      <c r="CF63" s="45">
        <v>0.54276315789473684</v>
      </c>
      <c r="CG63" s="121"/>
      <c r="CH63" s="121">
        <v>5</v>
      </c>
      <c r="CI63" s="49" t="s">
        <v>1991</v>
      </c>
      <c r="CJ63" s="111" t="s">
        <v>1991</v>
      </c>
      <c r="CK63" s="35"/>
      <c r="CL63" s="35"/>
      <c r="CM63" s="11"/>
      <c r="CN63" s="11"/>
      <c r="CO63" s="11"/>
      <c r="CP63" s="11"/>
      <c r="CQ63" s="10" t="s">
        <v>297</v>
      </c>
      <c r="CR63" s="123" t="s">
        <v>444</v>
      </c>
      <c r="CS63" s="9">
        <v>2</v>
      </c>
      <c r="CT63" s="7"/>
      <c r="CU63" s="49" t="s">
        <v>518</v>
      </c>
      <c r="CV63" s="7"/>
      <c r="CW63" s="7"/>
      <c r="CX63" s="7"/>
      <c r="CY63" s="7"/>
      <c r="CZ63" s="11" t="s">
        <v>38</v>
      </c>
      <c r="DA63" s="11" t="s">
        <v>38</v>
      </c>
      <c r="DB63" s="11">
        <v>44969</v>
      </c>
      <c r="DC63" s="11">
        <v>89.4</v>
      </c>
      <c r="DD63" s="11">
        <v>10.6</v>
      </c>
      <c r="DE63" s="11" t="s">
        <v>38</v>
      </c>
      <c r="DF63" s="11" t="s">
        <v>38</v>
      </c>
      <c r="DG63" s="11" t="s">
        <v>38</v>
      </c>
      <c r="DH63" s="11" t="s">
        <v>38</v>
      </c>
      <c r="DI63" s="11">
        <v>0</v>
      </c>
      <c r="DJ63" s="7"/>
      <c r="DK63" s="116">
        <v>1</v>
      </c>
      <c r="DL63" s="125"/>
      <c r="DM63" s="125"/>
      <c r="DN63" s="7">
        <v>25</v>
      </c>
      <c r="DO63" s="212">
        <v>3</v>
      </c>
      <c r="DP63" s="7" t="s">
        <v>298</v>
      </c>
      <c r="DQ63" s="7"/>
      <c r="DR63" s="7"/>
      <c r="DS63" s="115"/>
      <c r="DT63" s="116">
        <v>2</v>
      </c>
      <c r="DU63" s="7"/>
      <c r="DV63" s="116">
        <v>2</v>
      </c>
      <c r="DW63" s="116">
        <v>2</v>
      </c>
      <c r="DX63" s="114"/>
      <c r="DY63" s="114"/>
      <c r="DZ63" s="771">
        <v>8860</v>
      </c>
      <c r="EA63" s="493">
        <v>52</v>
      </c>
      <c r="EB63" s="476">
        <v>925131</v>
      </c>
      <c r="EC63" s="476">
        <v>2</v>
      </c>
      <c r="ED63" s="494">
        <v>35581.961538461539</v>
      </c>
      <c r="EE63" s="495">
        <v>879938</v>
      </c>
      <c r="EF63" s="496">
        <v>33843.769230769234</v>
      </c>
      <c r="EG63" s="489">
        <v>209831.36923076925</v>
      </c>
      <c r="EH63" s="157">
        <v>95.114962097259735</v>
      </c>
      <c r="EI63" s="145">
        <v>33.843769230769233</v>
      </c>
      <c r="EJ63" s="114"/>
      <c r="EK63" s="157">
        <v>95.114962097259735</v>
      </c>
      <c r="EL63" s="145">
        <v>33.843769230769233</v>
      </c>
      <c r="EM63" s="147">
        <v>1.3287231600408209</v>
      </c>
      <c r="EN63" s="49" t="s">
        <v>423</v>
      </c>
      <c r="EO63" s="112" t="s">
        <v>2144</v>
      </c>
      <c r="EP63" s="49" t="s">
        <v>423</v>
      </c>
      <c r="EQ63" s="35">
        <v>0</v>
      </c>
      <c r="ER63" s="112" t="s">
        <v>2107</v>
      </c>
      <c r="ES63" s="158">
        <v>8860</v>
      </c>
      <c r="ET63" s="159" t="s">
        <v>2078</v>
      </c>
      <c r="EU63" s="350" t="s">
        <v>2079</v>
      </c>
      <c r="EV63" s="161">
        <v>1.3313678616319999</v>
      </c>
      <c r="EW63" s="162">
        <v>1.1116062649999998</v>
      </c>
      <c r="EX63" s="163"/>
      <c r="EY63" s="163"/>
      <c r="EZ63" s="163"/>
      <c r="FA63" s="163"/>
      <c r="FB63" s="163"/>
      <c r="FC63" s="163"/>
      <c r="FD63" s="163"/>
      <c r="FE63" s="163"/>
      <c r="FF63" s="163"/>
      <c r="FG63" s="163"/>
      <c r="FH63" s="163"/>
      <c r="FI63" s="163"/>
      <c r="FJ63" s="163"/>
      <c r="FK63" s="163"/>
      <c r="FL63" s="163"/>
      <c r="FM63" s="166"/>
      <c r="FN63" s="163"/>
      <c r="FO63" s="163"/>
      <c r="FP63" s="163"/>
      <c r="FQ63" s="163"/>
      <c r="FR63" s="163"/>
      <c r="FS63" s="163"/>
      <c r="FT63" s="163"/>
      <c r="FU63" s="163"/>
      <c r="FV63" s="163"/>
      <c r="FW63" s="163"/>
      <c r="FX63" s="163"/>
      <c r="FY63" s="163"/>
      <c r="FZ63" s="163"/>
      <c r="GA63" s="163"/>
      <c r="GB63" s="163"/>
      <c r="GC63" s="163"/>
      <c r="GD63" s="163"/>
      <c r="GE63" s="163"/>
      <c r="GF63" s="163"/>
      <c r="GG63" s="163"/>
      <c r="GH63" s="163"/>
      <c r="GI63" s="163"/>
      <c r="GJ63" s="163"/>
      <c r="GK63" s="163"/>
      <c r="GL63" s="163"/>
      <c r="GM63" s="163"/>
      <c r="GN63" s="163"/>
      <c r="GO63" s="163"/>
      <c r="GP63" s="163"/>
      <c r="GQ63" s="163"/>
      <c r="GR63" s="163"/>
    </row>
    <row r="64" spans="1:200" x14ac:dyDescent="0.3">
      <c r="A64" s="7">
        <v>176</v>
      </c>
      <c r="B64" s="7">
        <v>1</v>
      </c>
      <c r="C64" s="14">
        <v>8992</v>
      </c>
      <c r="D64" s="328" t="s">
        <v>1827</v>
      </c>
      <c r="E64" s="17" t="s">
        <v>1756</v>
      </c>
      <c r="F64" s="330">
        <v>6061220660</v>
      </c>
      <c r="G64" s="11">
        <v>58</v>
      </c>
      <c r="H64" s="17" t="s">
        <v>1454</v>
      </c>
      <c r="I64" s="379" t="s">
        <v>1828</v>
      </c>
      <c r="J64" s="380" t="s">
        <v>35</v>
      </c>
      <c r="K64" s="55" t="s">
        <v>36</v>
      </c>
      <c r="L64" s="11">
        <v>49</v>
      </c>
      <c r="M64" s="17" t="s">
        <v>37</v>
      </c>
      <c r="N64" s="17" t="s">
        <v>38</v>
      </c>
      <c r="O64" s="11"/>
      <c r="P64" s="17" t="s">
        <v>682</v>
      </c>
      <c r="Q64" s="11"/>
      <c r="R64" s="770" t="s">
        <v>122</v>
      </c>
      <c r="S64" s="453" t="s">
        <v>123</v>
      </c>
      <c r="T64" s="601" t="s">
        <v>124</v>
      </c>
      <c r="U64" s="602" t="s">
        <v>125</v>
      </c>
      <c r="V64" s="454" t="s">
        <v>126</v>
      </c>
      <c r="W64" s="454" t="s">
        <v>124</v>
      </c>
      <c r="X64" s="454" t="s">
        <v>124</v>
      </c>
      <c r="Y64" s="863" t="s">
        <v>124</v>
      </c>
      <c r="Z64" s="476" t="s">
        <v>124</v>
      </c>
      <c r="AA64" s="55"/>
      <c r="AB64" s="11"/>
      <c r="AC64" s="361"/>
      <c r="AD64" s="361" t="s">
        <v>124</v>
      </c>
      <c r="AE64" s="361" t="s">
        <v>124</v>
      </c>
      <c r="AF64" s="504" t="s">
        <v>128</v>
      </c>
      <c r="AG64" s="9" t="s">
        <v>808</v>
      </c>
      <c r="AH64" s="7"/>
      <c r="AI64" s="7"/>
      <c r="AJ64" s="189">
        <v>58.2</v>
      </c>
      <c r="AK64" s="7"/>
      <c r="AL64" s="7"/>
      <c r="AM64" s="7"/>
      <c r="AN64" s="411">
        <v>0.95</v>
      </c>
      <c r="AO64" s="39">
        <v>14.4</v>
      </c>
      <c r="AP64" s="40">
        <v>84.6</v>
      </c>
      <c r="AQ64" s="41">
        <v>99.949999999999989</v>
      </c>
      <c r="AR64" s="42">
        <v>6.5972222222222224E-2</v>
      </c>
      <c r="AS64" s="43">
        <v>5.5812499999999998</v>
      </c>
      <c r="AT64" s="44">
        <v>9.5959595959595953E-3</v>
      </c>
      <c r="AU64" s="46">
        <v>0.81889999999999996</v>
      </c>
      <c r="AV64" s="45">
        <v>86.2</v>
      </c>
      <c r="AW64" s="46">
        <v>8.3599999999999994E-2</v>
      </c>
      <c r="AX64" s="45">
        <v>8.8000000000000007</v>
      </c>
      <c r="AY64" s="9" t="s">
        <v>121</v>
      </c>
      <c r="AZ64" s="47">
        <v>2.8</v>
      </c>
      <c r="BA64" s="298">
        <v>8.9999999999999993E-3</v>
      </c>
      <c r="BB64" s="317"/>
      <c r="BC64" s="48"/>
      <c r="BD64" s="7">
        <v>50.9</v>
      </c>
      <c r="BE64" s="7">
        <v>47.9</v>
      </c>
      <c r="BF64" s="195">
        <v>1.0626304801670146</v>
      </c>
      <c r="BG64" s="79">
        <v>0</v>
      </c>
      <c r="BH64" s="80">
        <v>0</v>
      </c>
      <c r="BI64" s="9" t="s">
        <v>121</v>
      </c>
      <c r="BJ64" s="7">
        <v>5.6</v>
      </c>
      <c r="BK64" s="48">
        <v>8.3000000000000007</v>
      </c>
      <c r="BL64" s="81"/>
      <c r="BM64" s="80">
        <v>86.5</v>
      </c>
      <c r="BN64" s="84">
        <v>94.6</v>
      </c>
      <c r="BO64" s="305">
        <v>47775</v>
      </c>
      <c r="BP64" s="84">
        <v>5.4000000000000057</v>
      </c>
      <c r="BQ64" s="80">
        <v>12.72</v>
      </c>
      <c r="BR64" s="84">
        <v>20.2</v>
      </c>
      <c r="BS64" s="84">
        <v>2.91</v>
      </c>
      <c r="BT64" s="84">
        <v>66.3</v>
      </c>
      <c r="BU64" s="84">
        <v>9.57</v>
      </c>
      <c r="BV64" s="84">
        <v>1.66</v>
      </c>
      <c r="BW64" s="84">
        <v>0.24</v>
      </c>
      <c r="BX64" s="84">
        <v>2.5999999999999999E-2</v>
      </c>
      <c r="BY64" s="7"/>
      <c r="BZ64" s="7"/>
      <c r="CA64" s="7"/>
      <c r="CB64" s="7"/>
      <c r="CC64" s="7"/>
      <c r="CD64" s="7"/>
      <c r="CE64" s="7"/>
      <c r="CF64" s="45">
        <v>0.30467571644042235</v>
      </c>
      <c r="CG64" s="121"/>
      <c r="CH64" s="121">
        <v>5</v>
      </c>
      <c r="CI64" s="49" t="s">
        <v>1993</v>
      </c>
      <c r="CJ64" s="9" t="s">
        <v>1993</v>
      </c>
      <c r="CK64" s="35"/>
      <c r="CL64" s="35"/>
      <c r="CM64" s="11"/>
      <c r="CN64" s="11"/>
      <c r="CO64" s="11"/>
      <c r="CP64" s="11"/>
      <c r="CQ64" s="10" t="s">
        <v>294</v>
      </c>
      <c r="CR64" s="123" t="s">
        <v>128</v>
      </c>
      <c r="CS64" s="9">
        <v>2</v>
      </c>
      <c r="CT64" s="7"/>
      <c r="CU64" s="49" t="s">
        <v>511</v>
      </c>
      <c r="CV64" s="7"/>
      <c r="CW64" s="7"/>
      <c r="CX64" s="7"/>
      <c r="CY64" s="7"/>
      <c r="CZ64" s="11">
        <v>8.6999999999999993</v>
      </c>
      <c r="DA64" s="11" t="s">
        <v>38</v>
      </c>
      <c r="DB64" s="11">
        <v>7045</v>
      </c>
      <c r="DC64" s="11">
        <v>85.1</v>
      </c>
      <c r="DD64" s="11">
        <v>14.9</v>
      </c>
      <c r="DE64" s="11" t="s">
        <v>38</v>
      </c>
      <c r="DF64" s="11" t="s">
        <v>38</v>
      </c>
      <c r="DG64" s="11" t="s">
        <v>38</v>
      </c>
      <c r="DH64" s="11" t="s">
        <v>38</v>
      </c>
      <c r="DI64" s="11">
        <v>0</v>
      </c>
      <c r="DJ64" s="7"/>
      <c r="DK64" s="116">
        <v>2</v>
      </c>
      <c r="DL64" s="125"/>
      <c r="DM64" s="125"/>
      <c r="DN64" s="7">
        <v>70</v>
      </c>
      <c r="DO64" s="7">
        <v>3</v>
      </c>
      <c r="DP64" s="7">
        <v>1</v>
      </c>
      <c r="DQ64" s="7" t="s">
        <v>299</v>
      </c>
      <c r="DR64" s="7" t="s">
        <v>299</v>
      </c>
      <c r="DS64" s="115" t="s">
        <v>299</v>
      </c>
      <c r="DT64" s="116">
        <v>2</v>
      </c>
      <c r="DU64" s="7"/>
      <c r="DV64" s="116">
        <v>3</v>
      </c>
      <c r="DW64" s="116">
        <v>1</v>
      </c>
      <c r="DX64" s="114"/>
      <c r="DY64" s="114"/>
      <c r="DZ64" s="771">
        <v>8992</v>
      </c>
      <c r="EA64" s="493">
        <v>75</v>
      </c>
      <c r="EB64" s="476">
        <v>299573</v>
      </c>
      <c r="EC64" s="476">
        <v>2</v>
      </c>
      <c r="ED64" s="494">
        <v>7988.6133333333337</v>
      </c>
      <c r="EE64" s="495">
        <v>238228</v>
      </c>
      <c r="EF64" s="496">
        <v>6352.7466666666669</v>
      </c>
      <c r="EG64" s="489">
        <v>311284.58666666667</v>
      </c>
      <c r="EH64" s="157">
        <v>79.522520387351335</v>
      </c>
      <c r="EI64" s="145">
        <v>6.3527466666666665</v>
      </c>
      <c r="EJ64" s="114"/>
      <c r="EK64" s="157">
        <v>79.522520387351335</v>
      </c>
      <c r="EL64" s="145">
        <v>6.3527466666666665</v>
      </c>
      <c r="EM64" s="147">
        <v>1.1089691388082006</v>
      </c>
      <c r="EN64" s="49" t="s">
        <v>421</v>
      </c>
      <c r="EO64" s="112" t="s">
        <v>2174</v>
      </c>
      <c r="EP64" s="49" t="s">
        <v>423</v>
      </c>
      <c r="EQ64" s="35" t="s">
        <v>2170</v>
      </c>
      <c r="ER64" s="112" t="s">
        <v>2177</v>
      </c>
      <c r="ES64" s="158">
        <v>8992</v>
      </c>
      <c r="ET64" s="159" t="s">
        <v>1061</v>
      </c>
      <c r="EU64" s="160">
        <v>20.671099254700003</v>
      </c>
      <c r="EV64" s="440">
        <v>2.0354660262215201</v>
      </c>
      <c r="EW64" s="162">
        <v>0.43077081700000008</v>
      </c>
      <c r="EX64" s="163">
        <v>9.69</v>
      </c>
      <c r="EY64" s="163">
        <v>1.93</v>
      </c>
      <c r="EZ64" s="163">
        <v>1030000</v>
      </c>
      <c r="FA64" s="167">
        <v>72.900000000000006</v>
      </c>
      <c r="FB64" s="167">
        <v>25.7</v>
      </c>
      <c r="FC64" s="163">
        <v>724000</v>
      </c>
      <c r="FD64" s="164">
        <v>311284.58666666667</v>
      </c>
      <c r="FE64" s="165">
        <v>226926.46368000002</v>
      </c>
      <c r="FF64" s="163">
        <v>0.85</v>
      </c>
      <c r="FG64" s="163">
        <v>581000</v>
      </c>
      <c r="FH64" s="311">
        <v>24.849999999999998</v>
      </c>
      <c r="FI64" s="163">
        <v>143000</v>
      </c>
      <c r="FJ64" s="165">
        <v>58320.101165760003</v>
      </c>
      <c r="FK64" s="165">
        <v>1928.8749412800003</v>
      </c>
      <c r="FL64" s="165">
        <v>56391.22622448</v>
      </c>
      <c r="FM64" s="166">
        <v>10</v>
      </c>
      <c r="FN64" s="165">
        <v>5832.0101165760007</v>
      </c>
      <c r="FO64" s="165">
        <v>192.88749412800001</v>
      </c>
      <c r="FP64" s="165">
        <v>22692.646368000002</v>
      </c>
      <c r="FQ64" s="167"/>
      <c r="FR64" s="167"/>
      <c r="FS64" s="163"/>
      <c r="FT64" s="163"/>
      <c r="FU64" s="163"/>
      <c r="FV64" s="163"/>
      <c r="FW64" s="163"/>
      <c r="FX64" s="163"/>
      <c r="FY64" s="163"/>
      <c r="FZ64" s="163"/>
      <c r="GA64" s="163"/>
      <c r="GB64" s="163"/>
      <c r="GC64" s="163"/>
      <c r="GD64" s="167"/>
      <c r="GE64" s="163"/>
      <c r="GF64" s="163"/>
      <c r="GG64" s="163"/>
      <c r="GH64" s="163"/>
      <c r="GI64" s="163"/>
      <c r="GJ64" s="163"/>
      <c r="GK64" s="163"/>
      <c r="GL64" s="163"/>
      <c r="GM64" s="163"/>
      <c r="GN64" s="163"/>
      <c r="GO64" s="163"/>
      <c r="GP64" s="163"/>
      <c r="GQ64" s="163"/>
      <c r="GR64" s="163"/>
    </row>
    <row r="65" spans="1:200" x14ac:dyDescent="0.3">
      <c r="A65" s="7">
        <v>178</v>
      </c>
      <c r="B65" s="7">
        <v>1</v>
      </c>
      <c r="C65" s="14">
        <v>9092</v>
      </c>
      <c r="D65" s="328" t="s">
        <v>1647</v>
      </c>
      <c r="E65" s="17" t="s">
        <v>1648</v>
      </c>
      <c r="F65" s="1134" t="s">
        <v>1649</v>
      </c>
      <c r="G65" s="11">
        <v>117</v>
      </c>
      <c r="H65" s="17" t="s">
        <v>1650</v>
      </c>
      <c r="I65" s="379" t="s">
        <v>1651</v>
      </c>
      <c r="J65" s="380" t="s">
        <v>35</v>
      </c>
      <c r="K65" s="55" t="s">
        <v>36</v>
      </c>
      <c r="L65" s="11">
        <v>6</v>
      </c>
      <c r="M65" s="17">
        <v>9</v>
      </c>
      <c r="N65" s="17" t="s">
        <v>38</v>
      </c>
      <c r="O65" s="11"/>
      <c r="P65" s="17" t="s">
        <v>682</v>
      </c>
      <c r="Q65" s="11"/>
      <c r="R65" s="454" t="s">
        <v>124</v>
      </c>
      <c r="S65" s="453" t="s">
        <v>123</v>
      </c>
      <c r="T65" s="454" t="s">
        <v>124</v>
      </c>
      <c r="U65" s="602" t="s">
        <v>125</v>
      </c>
      <c r="V65" s="454" t="s">
        <v>126</v>
      </c>
      <c r="W65" s="454" t="s">
        <v>124</v>
      </c>
      <c r="X65" s="454" t="s">
        <v>124</v>
      </c>
      <c r="Y65" s="863" t="s">
        <v>124</v>
      </c>
      <c r="Z65" s="476" t="s">
        <v>124</v>
      </c>
      <c r="AA65" s="55"/>
      <c r="AB65" s="11"/>
      <c r="AC65" s="361"/>
      <c r="AD65" s="361" t="s">
        <v>124</v>
      </c>
      <c r="AE65" s="361" t="s">
        <v>124</v>
      </c>
      <c r="AF65" s="504" t="s">
        <v>128</v>
      </c>
      <c r="AG65" s="565" t="s">
        <v>808</v>
      </c>
      <c r="AH65" s="114"/>
      <c r="AI65" s="7"/>
      <c r="AJ65" s="189">
        <v>34</v>
      </c>
      <c r="AK65" s="7"/>
      <c r="AL65" s="7"/>
      <c r="AM65" s="7"/>
      <c r="AN65" s="411">
        <v>1.1299999999999999</v>
      </c>
      <c r="AO65" s="39">
        <v>2.82</v>
      </c>
      <c r="AP65" s="40">
        <v>94.6</v>
      </c>
      <c r="AQ65" s="41">
        <v>98.55</v>
      </c>
      <c r="AR65" s="42">
        <v>0.400709219858156</v>
      </c>
      <c r="AS65" s="43">
        <v>37.907092198581552</v>
      </c>
      <c r="AT65" s="44">
        <v>1.1599260932046808E-2</v>
      </c>
      <c r="AU65" s="46">
        <v>0.98422999999999983</v>
      </c>
      <c r="AV65" s="45">
        <v>87.1</v>
      </c>
      <c r="AW65" s="46">
        <v>8.9270000000000002E-2</v>
      </c>
      <c r="AX65" s="45">
        <v>7.9</v>
      </c>
      <c r="AY65" s="9" t="s">
        <v>121</v>
      </c>
      <c r="AZ65" s="47">
        <v>1.5</v>
      </c>
      <c r="BA65" s="187">
        <v>0</v>
      </c>
      <c r="BB65" s="317"/>
      <c r="BC65" s="48"/>
      <c r="BD65" s="7">
        <v>62.9</v>
      </c>
      <c r="BE65" s="7">
        <v>36.4</v>
      </c>
      <c r="BF65" s="195">
        <v>1.7280219780219781</v>
      </c>
      <c r="BG65" s="79">
        <v>0</v>
      </c>
      <c r="BH65" s="80">
        <v>0</v>
      </c>
      <c r="BI65" s="9" t="s">
        <v>121</v>
      </c>
      <c r="BJ65" s="7">
        <v>6.6</v>
      </c>
      <c r="BK65" s="48">
        <v>7.3</v>
      </c>
      <c r="BL65" s="81"/>
      <c r="BM65" s="80">
        <v>88.5</v>
      </c>
      <c r="BN65" s="84">
        <v>96.9</v>
      </c>
      <c r="BO65" s="305">
        <v>47480</v>
      </c>
      <c r="BP65" s="84">
        <v>3.0999999999999943</v>
      </c>
      <c r="BQ65" s="80">
        <v>2.63</v>
      </c>
      <c r="BR65" s="84">
        <v>55.6</v>
      </c>
      <c r="BS65" s="84">
        <v>1.57</v>
      </c>
      <c r="BT65" s="84">
        <v>32.9</v>
      </c>
      <c r="BU65" s="84">
        <v>0.93</v>
      </c>
      <c r="BV65" s="84">
        <v>4.5599999999999996</v>
      </c>
      <c r="BW65" s="84">
        <v>0.13</v>
      </c>
      <c r="BX65" s="84">
        <v>3.1E-2</v>
      </c>
      <c r="BY65" s="7"/>
      <c r="BZ65" s="7"/>
      <c r="CA65" s="7"/>
      <c r="CB65" s="7"/>
      <c r="CC65" s="7"/>
      <c r="CD65" s="7"/>
      <c r="CE65" s="7"/>
      <c r="CF65" s="45">
        <v>1.689969604863222</v>
      </c>
      <c r="CG65" s="121"/>
      <c r="CH65" s="121">
        <v>5</v>
      </c>
      <c r="CI65" s="49" t="s">
        <v>1993</v>
      </c>
      <c r="CJ65" s="111" t="s">
        <v>1993</v>
      </c>
      <c r="CK65" s="35"/>
      <c r="CL65" s="35"/>
      <c r="CM65" s="11"/>
      <c r="CN65" s="11"/>
      <c r="CO65" s="11"/>
      <c r="CP65" s="11"/>
      <c r="CQ65" s="10" t="s">
        <v>294</v>
      </c>
      <c r="CR65" s="123" t="s">
        <v>128</v>
      </c>
      <c r="CS65" s="9">
        <v>2</v>
      </c>
      <c r="CT65" s="7"/>
      <c r="CU65" s="49" t="s">
        <v>703</v>
      </c>
      <c r="CV65" s="7"/>
      <c r="CW65" s="7"/>
      <c r="CX65" s="7"/>
      <c r="CY65" s="7"/>
      <c r="CZ65" s="11">
        <v>80.900000000000006</v>
      </c>
      <c r="DA65" s="11" t="s">
        <v>38</v>
      </c>
      <c r="DB65" s="11">
        <v>76475</v>
      </c>
      <c r="DC65" s="11">
        <v>95</v>
      </c>
      <c r="DD65" s="11">
        <v>5</v>
      </c>
      <c r="DE65" s="11" t="s">
        <v>38</v>
      </c>
      <c r="DF65" s="11" t="s">
        <v>38</v>
      </c>
      <c r="DG65" s="11" t="s">
        <v>38</v>
      </c>
      <c r="DH65" s="11" t="s">
        <v>38</v>
      </c>
      <c r="DI65" s="11">
        <v>0</v>
      </c>
      <c r="DJ65" s="7"/>
      <c r="DK65" s="124" t="s">
        <v>606</v>
      </c>
      <c r="DL65" s="125"/>
      <c r="DM65" s="125"/>
      <c r="DN65" s="7">
        <v>11</v>
      </c>
      <c r="DO65" s="7">
        <v>2</v>
      </c>
      <c r="DP65" s="7">
        <v>0</v>
      </c>
      <c r="DQ65" s="7">
        <v>180</v>
      </c>
      <c r="DR65" s="7">
        <v>72</v>
      </c>
      <c r="DS65" s="115">
        <v>22.222222222222221</v>
      </c>
      <c r="DT65" s="116">
        <v>2</v>
      </c>
      <c r="DU65" s="7"/>
      <c r="DV65" s="116">
        <v>0</v>
      </c>
      <c r="DW65" s="116">
        <v>0</v>
      </c>
      <c r="DX65" s="114"/>
      <c r="DY65" s="114"/>
      <c r="DZ65" s="753">
        <v>9092</v>
      </c>
      <c r="EA65" s="493">
        <v>74</v>
      </c>
      <c r="EB65" s="476">
        <v>1695393</v>
      </c>
      <c r="EC65" s="476">
        <v>2</v>
      </c>
      <c r="ED65" s="494">
        <v>45821.432432432433</v>
      </c>
      <c r="EE65" s="495">
        <v>907700</v>
      </c>
      <c r="EF65" s="496">
        <v>24532.432432432433</v>
      </c>
      <c r="EG65" s="489">
        <v>147194.59459459462</v>
      </c>
      <c r="EH65" s="157">
        <v>53.539208903186456</v>
      </c>
      <c r="EI65" s="145">
        <v>24.532432432432433</v>
      </c>
      <c r="EJ65" s="114"/>
      <c r="EK65" s="157">
        <v>53.539208903186456</v>
      </c>
      <c r="EL65" s="145">
        <v>24.532432432432433</v>
      </c>
      <c r="EM65" s="147">
        <v>3.1173019720171862</v>
      </c>
      <c r="EN65" s="49" t="s">
        <v>421</v>
      </c>
      <c r="EO65" s="112" t="s">
        <v>2105</v>
      </c>
      <c r="EP65" s="49" t="s">
        <v>421</v>
      </c>
      <c r="EQ65" s="112" t="s">
        <v>2106</v>
      </c>
      <c r="ER65" s="112" t="s">
        <v>2107</v>
      </c>
      <c r="ES65" s="158">
        <v>9092</v>
      </c>
      <c r="ET65" s="159" t="s">
        <v>1061</v>
      </c>
      <c r="EU65" s="1173" t="s">
        <v>2079</v>
      </c>
      <c r="EV65" s="161">
        <v>41.946369773285603</v>
      </c>
      <c r="EW65" s="162">
        <v>3.1570865920000011</v>
      </c>
      <c r="EX65" s="163">
        <v>1.34</v>
      </c>
      <c r="EY65" s="163">
        <v>0.36</v>
      </c>
      <c r="EZ65" s="163">
        <v>1030000</v>
      </c>
      <c r="FA65" s="167">
        <v>89.9</v>
      </c>
      <c r="FB65" s="167">
        <v>5.78</v>
      </c>
      <c r="FC65" s="163">
        <v>604000</v>
      </c>
      <c r="FD65" s="356">
        <v>147194.59459459462</v>
      </c>
      <c r="FE65" s="165">
        <v>8507.8475675675691</v>
      </c>
      <c r="FF65" s="163">
        <v>0.45</v>
      </c>
      <c r="FG65" s="163">
        <v>538000</v>
      </c>
      <c r="FH65" s="311">
        <v>5.33</v>
      </c>
      <c r="FI65" s="163">
        <v>66000</v>
      </c>
      <c r="FJ65" s="165">
        <v>491.75358940540553</v>
      </c>
      <c r="FK65" s="165">
        <v>38.285314054054062</v>
      </c>
      <c r="FL65" s="165">
        <v>453.46827535135145</v>
      </c>
      <c r="FM65" s="166">
        <v>6</v>
      </c>
      <c r="FN65" s="165">
        <v>81.958931567567589</v>
      </c>
      <c r="FO65" s="165">
        <v>6.3808856756756773</v>
      </c>
      <c r="FP65" s="165">
        <v>1417.9745945945949</v>
      </c>
      <c r="FQ65" s="163"/>
      <c r="FR65" s="163"/>
      <c r="FS65" s="163"/>
      <c r="FT65" s="163"/>
      <c r="FU65" s="163"/>
      <c r="FV65" s="163"/>
      <c r="FW65" s="163"/>
      <c r="FX65" s="163"/>
      <c r="FY65" s="163"/>
      <c r="FZ65" s="163"/>
      <c r="GA65" s="163"/>
      <c r="GB65" s="163"/>
      <c r="GC65" s="163"/>
      <c r="GD65" s="163"/>
      <c r="GE65" s="163"/>
      <c r="GF65" s="163"/>
      <c r="GG65" s="163"/>
      <c r="GH65" s="163"/>
      <c r="GI65" s="163"/>
      <c r="GJ65" s="163"/>
      <c r="GK65" s="163"/>
      <c r="GL65" s="163"/>
      <c r="GM65" s="163"/>
      <c r="GN65" s="163"/>
      <c r="GO65" s="163"/>
      <c r="GP65" s="163"/>
      <c r="GQ65" s="163"/>
      <c r="GR65" s="163"/>
    </row>
    <row r="66" spans="1:200" x14ac:dyDescent="0.3">
      <c r="A66" s="7">
        <v>182</v>
      </c>
      <c r="B66" s="7">
        <v>2</v>
      </c>
      <c r="C66" s="14">
        <v>9106</v>
      </c>
      <c r="D66" s="328" t="s">
        <v>1639</v>
      </c>
      <c r="E66" s="17" t="s">
        <v>1050</v>
      </c>
      <c r="F66" s="17">
        <v>476012073</v>
      </c>
      <c r="G66" s="11">
        <v>71</v>
      </c>
      <c r="H66" s="17" t="s">
        <v>825</v>
      </c>
      <c r="I66" s="379" t="s">
        <v>1640</v>
      </c>
      <c r="J66" s="380" t="s">
        <v>35</v>
      </c>
      <c r="K66" s="55" t="s">
        <v>36</v>
      </c>
      <c r="L66" s="11">
        <v>11</v>
      </c>
      <c r="M66" s="17" t="s">
        <v>1749</v>
      </c>
      <c r="N66" s="17" t="s">
        <v>38</v>
      </c>
      <c r="O66" s="11"/>
      <c r="P66" s="17" t="s">
        <v>682</v>
      </c>
      <c r="Q66" s="11"/>
      <c r="R66" s="770" t="s">
        <v>122</v>
      </c>
      <c r="S66" s="453" t="s">
        <v>123</v>
      </c>
      <c r="T66" s="601" t="s">
        <v>124</v>
      </c>
      <c r="U66" s="602" t="s">
        <v>125</v>
      </c>
      <c r="V66" s="454" t="s">
        <v>126</v>
      </c>
      <c r="W66" s="454" t="s">
        <v>124</v>
      </c>
      <c r="X66" s="454" t="s">
        <v>124</v>
      </c>
      <c r="Y66" s="863" t="s">
        <v>124</v>
      </c>
      <c r="Z66" s="476" t="s">
        <v>124</v>
      </c>
      <c r="AA66" s="55"/>
      <c r="AB66" s="163"/>
      <c r="AC66" s="11">
        <v>39196250</v>
      </c>
      <c r="AD66" s="361" t="s">
        <v>124</v>
      </c>
      <c r="AE66" s="361" t="s">
        <v>124</v>
      </c>
      <c r="AF66" s="504" t="s">
        <v>444</v>
      </c>
      <c r="AG66" s="7" t="s">
        <v>808</v>
      </c>
      <c r="AH66" s="114"/>
      <c r="AI66" s="7"/>
      <c r="AJ66" s="189">
        <v>77.099999999999994</v>
      </c>
      <c r="AK66" s="7"/>
      <c r="AL66" s="7"/>
      <c r="AM66" s="7"/>
      <c r="AN66" s="411">
        <v>0.95</v>
      </c>
      <c r="AO66" s="39">
        <v>3.95</v>
      </c>
      <c r="AP66" s="40">
        <v>89.8</v>
      </c>
      <c r="AQ66" s="41">
        <v>94.7</v>
      </c>
      <c r="AR66" s="42">
        <v>0.24050632911392403</v>
      </c>
      <c r="AS66" s="43">
        <v>21.597468354430376</v>
      </c>
      <c r="AT66" s="44">
        <v>1.0133333333333333E-2</v>
      </c>
      <c r="AU66" s="46">
        <v>0.83</v>
      </c>
      <c r="AV66" s="84">
        <v>87.368421052631589</v>
      </c>
      <c r="AW66" s="46">
        <v>7.2499999999999898E-2</v>
      </c>
      <c r="AX66" s="45">
        <v>7.6315789473684106</v>
      </c>
      <c r="AY66" s="9" t="s">
        <v>121</v>
      </c>
      <c r="AZ66" s="47" t="s">
        <v>121</v>
      </c>
      <c r="BA66" s="187" t="s">
        <v>121</v>
      </c>
      <c r="BB66" s="317"/>
      <c r="BC66" s="48"/>
      <c r="BD66" s="7" t="s">
        <v>121</v>
      </c>
      <c r="BE66" s="7" t="s">
        <v>121</v>
      </c>
      <c r="BF66" s="195" t="s">
        <v>121</v>
      </c>
      <c r="BG66" s="79">
        <v>0.02</v>
      </c>
      <c r="BH66" s="80">
        <v>2.1052631578947367</v>
      </c>
      <c r="BI66" s="9" t="s">
        <v>121</v>
      </c>
      <c r="BJ66" s="7" t="s">
        <v>121</v>
      </c>
      <c r="BK66" s="48" t="s">
        <v>121</v>
      </c>
      <c r="BL66" s="81"/>
      <c r="BM66" s="80">
        <v>68.5</v>
      </c>
      <c r="BN66" s="84">
        <v>89.4</v>
      </c>
      <c r="BO66" s="305">
        <v>53071</v>
      </c>
      <c r="BP66" s="84">
        <v>10.599999999999994</v>
      </c>
      <c r="BQ66" s="80">
        <v>3.3</v>
      </c>
      <c r="BR66" s="84">
        <v>23.3</v>
      </c>
      <c r="BS66" s="84">
        <v>0.92</v>
      </c>
      <c r="BT66" s="84">
        <v>45.2</v>
      </c>
      <c r="BU66" s="84">
        <v>1.79</v>
      </c>
      <c r="BV66" s="84">
        <v>15.1</v>
      </c>
      <c r="BW66" s="84">
        <v>0.59</v>
      </c>
      <c r="BX66" s="84">
        <v>3.4000000000000002E-2</v>
      </c>
      <c r="BY66" s="7"/>
      <c r="BZ66" s="7"/>
      <c r="CA66" s="7"/>
      <c r="CB66" s="7"/>
      <c r="CC66" s="7"/>
      <c r="CD66" s="7"/>
      <c r="CE66" s="7"/>
      <c r="CF66" s="45">
        <v>0.51548672566371678</v>
      </c>
      <c r="CG66" s="121"/>
      <c r="CH66" s="121">
        <v>6</v>
      </c>
      <c r="CI66" s="49" t="s">
        <v>1993</v>
      </c>
      <c r="CJ66" s="111" t="s">
        <v>1993</v>
      </c>
      <c r="CK66" s="35"/>
      <c r="CL66" s="35"/>
      <c r="CM66" s="11"/>
      <c r="CN66" s="11"/>
      <c r="CO66" s="11"/>
      <c r="CP66" s="11"/>
      <c r="CQ66" s="10" t="s">
        <v>294</v>
      </c>
      <c r="CR66" s="123" t="s">
        <v>444</v>
      </c>
      <c r="CS66" s="9">
        <v>2</v>
      </c>
      <c r="CT66" s="7"/>
      <c r="CU66" s="113"/>
      <c r="CV66" s="7"/>
      <c r="CW66" s="7"/>
      <c r="CX66" s="7"/>
      <c r="CY66" s="7"/>
      <c r="CZ66" s="11" t="s">
        <v>38</v>
      </c>
      <c r="DA66" s="11" t="s">
        <v>38</v>
      </c>
      <c r="DB66" s="11">
        <v>38687</v>
      </c>
      <c r="DC66" s="11">
        <v>94.2</v>
      </c>
      <c r="DD66" s="11">
        <v>5.8</v>
      </c>
      <c r="DE66" s="11" t="s">
        <v>38</v>
      </c>
      <c r="DF66" s="11" t="s">
        <v>38</v>
      </c>
      <c r="DG66" s="11" t="s">
        <v>38</v>
      </c>
      <c r="DH66" s="11" t="s">
        <v>38</v>
      </c>
      <c r="DI66" s="11">
        <v>0</v>
      </c>
      <c r="DJ66" s="7"/>
      <c r="DK66" s="116"/>
      <c r="DL66" s="125"/>
      <c r="DM66" s="125"/>
      <c r="DN66" s="7"/>
      <c r="DO66" s="7"/>
      <c r="DP66" s="7"/>
      <c r="DQ66" s="7"/>
      <c r="DR66" s="7"/>
      <c r="DS66" s="115"/>
      <c r="DT66" s="116">
        <v>3</v>
      </c>
      <c r="DU66" s="7"/>
      <c r="DV66" s="116">
        <v>2</v>
      </c>
      <c r="DW66" s="116">
        <v>2</v>
      </c>
      <c r="DX66" s="7"/>
      <c r="DY66" s="114"/>
      <c r="DZ66" s="753">
        <v>9106</v>
      </c>
      <c r="EA66" s="493">
        <v>66</v>
      </c>
      <c r="EB66" s="476">
        <v>909267</v>
      </c>
      <c r="EC66" s="476">
        <v>2</v>
      </c>
      <c r="ED66" s="494">
        <v>27553.545454545456</v>
      </c>
      <c r="EE66" s="495">
        <v>768587</v>
      </c>
      <c r="EF66" s="496">
        <v>23290.515151515152</v>
      </c>
      <c r="EG66" s="489">
        <v>256195.66666666669</v>
      </c>
      <c r="EH66" s="157">
        <v>84.528196888262741</v>
      </c>
      <c r="EI66" s="145">
        <v>23.290515151515152</v>
      </c>
      <c r="EJ66" s="114"/>
      <c r="EK66" s="157">
        <v>84.528196888262741</v>
      </c>
      <c r="EL66" s="145">
        <v>23.290515151515152</v>
      </c>
      <c r="EM66" s="147">
        <v>1.6610624431586796</v>
      </c>
      <c r="EN66" s="148"/>
      <c r="EO66" s="112"/>
      <c r="EP66" s="49"/>
      <c r="EQ66" s="112"/>
      <c r="ER66" s="112"/>
      <c r="ES66" s="262"/>
      <c r="ET66" s="152"/>
      <c r="EU66" s="263" t="s">
        <v>2079</v>
      </c>
      <c r="EV66" s="895">
        <v>4.8899999999999997</v>
      </c>
      <c r="EW66" s="162">
        <v>1.3959999999999999</v>
      </c>
      <c r="EX66" s="156"/>
      <c r="EY66" s="156"/>
      <c r="EZ66" s="156"/>
      <c r="FA66" s="156"/>
      <c r="FB66" s="156"/>
      <c r="FC66" s="156"/>
      <c r="FD66" s="156"/>
      <c r="FE66" s="156"/>
      <c r="FF66" s="156"/>
      <c r="FG66" s="156"/>
      <c r="FH66" s="156"/>
      <c r="FI66" s="156"/>
      <c r="FJ66" s="156"/>
      <c r="FK66" s="156"/>
      <c r="FL66" s="156"/>
      <c r="FM66" s="156"/>
      <c r="FN66" s="156"/>
      <c r="FO66" s="156"/>
      <c r="FP66" s="156"/>
      <c r="FQ66" s="156"/>
      <c r="FR66" s="156"/>
      <c r="FS66" s="156"/>
      <c r="FT66" s="156"/>
      <c r="FU66" s="156"/>
      <c r="FV66" s="156"/>
      <c r="FW66" s="156"/>
      <c r="FX66" s="156"/>
      <c r="FY66" s="156"/>
      <c r="FZ66" s="156"/>
      <c r="GA66" s="156"/>
      <c r="GB66" s="156"/>
      <c r="GC66" s="156"/>
      <c r="GD66" s="156"/>
      <c r="GE66" s="156"/>
      <c r="GF66" s="156"/>
      <c r="GG66" s="156"/>
      <c r="GH66" s="156"/>
      <c r="GI66" s="156"/>
      <c r="GJ66" s="156"/>
      <c r="GK66" s="156"/>
      <c r="GL66" s="156"/>
      <c r="GM66" s="156"/>
      <c r="GN66" s="156"/>
      <c r="GO66" s="156"/>
      <c r="GP66" s="156"/>
      <c r="GQ66" s="156"/>
      <c r="GR66" s="156"/>
    </row>
    <row r="67" spans="1:200" x14ac:dyDescent="0.3">
      <c r="A67" s="7">
        <v>187</v>
      </c>
      <c r="B67" s="7">
        <v>1</v>
      </c>
      <c r="C67" s="14">
        <v>9129</v>
      </c>
      <c r="D67" s="328" t="s">
        <v>1669</v>
      </c>
      <c r="E67" s="17" t="s">
        <v>516</v>
      </c>
      <c r="F67" s="330">
        <v>6101201062</v>
      </c>
      <c r="G67" s="11">
        <v>57</v>
      </c>
      <c r="H67" s="17" t="s">
        <v>1670</v>
      </c>
      <c r="I67" s="379" t="s">
        <v>1671</v>
      </c>
      <c r="J67" s="380" t="s">
        <v>35</v>
      </c>
      <c r="K67" s="55" t="s">
        <v>36</v>
      </c>
      <c r="L67" s="17">
        <v>5</v>
      </c>
      <c r="M67" s="17" t="s">
        <v>1273</v>
      </c>
      <c r="N67" s="17" t="s">
        <v>38</v>
      </c>
      <c r="O67" s="11"/>
      <c r="P67" s="17" t="s">
        <v>682</v>
      </c>
      <c r="Q67" s="11"/>
      <c r="R67" s="454" t="s">
        <v>124</v>
      </c>
      <c r="S67" s="453" t="s">
        <v>123</v>
      </c>
      <c r="T67" s="454" t="s">
        <v>124</v>
      </c>
      <c r="U67" s="602" t="s">
        <v>125</v>
      </c>
      <c r="V67" s="454" t="s">
        <v>126</v>
      </c>
      <c r="W67" s="454" t="s">
        <v>124</v>
      </c>
      <c r="X67" s="454" t="s">
        <v>124</v>
      </c>
      <c r="Y67" s="469"/>
      <c r="Z67" s="476"/>
      <c r="AA67" s="11"/>
      <c r="AB67" s="361"/>
      <c r="AC67" s="755"/>
      <c r="AD67" s="361"/>
      <c r="AE67" s="361"/>
      <c r="AF67" s="504" t="s">
        <v>128</v>
      </c>
      <c r="AG67" s="9" t="s">
        <v>808</v>
      </c>
      <c r="AH67" s="189"/>
      <c r="AI67" s="189"/>
      <c r="AJ67" s="189"/>
      <c r="AK67" s="189"/>
      <c r="AL67" s="189"/>
      <c r="AM67" s="7"/>
      <c r="AN67" s="411">
        <v>1.08</v>
      </c>
      <c r="AO67" s="39">
        <v>4.6500000000000004</v>
      </c>
      <c r="AP67" s="40">
        <v>93.7</v>
      </c>
      <c r="AQ67" s="41">
        <v>99.43</v>
      </c>
      <c r="AR67" s="42">
        <v>0.23225806451612904</v>
      </c>
      <c r="AS67" s="43">
        <v>21.762580645161293</v>
      </c>
      <c r="AT67" s="44">
        <v>1.0981189628876462E-2</v>
      </c>
      <c r="AU67" s="46">
        <v>0.96336000000000011</v>
      </c>
      <c r="AV67" s="45">
        <v>89.2</v>
      </c>
      <c r="AW67" s="84">
        <v>6.2640000000000001E-2</v>
      </c>
      <c r="AX67" s="84">
        <v>5.8</v>
      </c>
      <c r="AY67" s="221" t="s">
        <v>121</v>
      </c>
      <c r="AZ67" s="84">
        <v>0.18</v>
      </c>
      <c r="BA67" s="298">
        <v>4.8900000000000002E-3</v>
      </c>
      <c r="BB67" s="87"/>
      <c r="BC67" s="298"/>
      <c r="BD67" s="84">
        <v>57.8</v>
      </c>
      <c r="BE67" s="84">
        <v>42.8</v>
      </c>
      <c r="BF67" s="195">
        <v>1.3504672897196262</v>
      </c>
      <c r="BG67" s="79" t="s">
        <v>121</v>
      </c>
      <c r="BH67" s="7" t="s">
        <v>121</v>
      </c>
      <c r="BI67" s="304" t="s">
        <v>121</v>
      </c>
      <c r="BJ67" s="84">
        <v>14.5</v>
      </c>
      <c r="BK67" s="282">
        <v>20.6</v>
      </c>
      <c r="BL67" s="81"/>
      <c r="BM67" s="80">
        <v>84.3</v>
      </c>
      <c r="BN67" s="80">
        <v>98.2</v>
      </c>
      <c r="BO67" s="305">
        <v>75965</v>
      </c>
      <c r="BP67" s="80">
        <v>1.7999999999999972</v>
      </c>
      <c r="BQ67" s="80">
        <v>4.28</v>
      </c>
      <c r="BR67" s="80">
        <v>40.5</v>
      </c>
      <c r="BS67" s="80">
        <v>1.88</v>
      </c>
      <c r="BT67" s="80">
        <v>43.8</v>
      </c>
      <c r="BU67" s="80">
        <v>2.04</v>
      </c>
      <c r="BV67" s="80">
        <v>7.66</v>
      </c>
      <c r="BW67" s="80">
        <v>0.36</v>
      </c>
      <c r="BX67" s="80">
        <v>1.7000000000000001E-2</v>
      </c>
      <c r="BY67" s="7"/>
      <c r="BZ67" s="7"/>
      <c r="CA67" s="7"/>
      <c r="CB67" s="7"/>
      <c r="CC67" s="7"/>
      <c r="CD67" s="7"/>
      <c r="CE67" s="7"/>
      <c r="CF67" s="45">
        <v>0.92465753424657537</v>
      </c>
      <c r="CG67" s="121"/>
      <c r="CH67" s="121">
        <v>5</v>
      </c>
      <c r="CI67" s="49" t="s">
        <v>1991</v>
      </c>
      <c r="CJ67" s="9" t="s">
        <v>1991</v>
      </c>
      <c r="CK67" s="35"/>
      <c r="CL67" s="35"/>
      <c r="CM67" s="11"/>
      <c r="CN67" s="11"/>
      <c r="CO67" s="11"/>
      <c r="CP67" s="11"/>
      <c r="CQ67" s="10" t="s">
        <v>297</v>
      </c>
      <c r="CR67" s="123" t="s">
        <v>128</v>
      </c>
      <c r="CS67" s="9">
        <v>2</v>
      </c>
      <c r="CT67" s="7"/>
      <c r="CU67" s="113" t="s">
        <v>1671</v>
      </c>
      <c r="CV67" s="7"/>
      <c r="CW67" s="7"/>
      <c r="CX67" s="7"/>
      <c r="CY67" s="7"/>
      <c r="CZ67" s="11" t="s">
        <v>38</v>
      </c>
      <c r="DA67" s="11" t="s">
        <v>38</v>
      </c>
      <c r="DB67" s="11">
        <v>55505</v>
      </c>
      <c r="DC67" s="11">
        <v>92.7</v>
      </c>
      <c r="DD67" s="11">
        <v>7.3</v>
      </c>
      <c r="DE67" s="11" t="s">
        <v>38</v>
      </c>
      <c r="DF67" s="11" t="s">
        <v>38</v>
      </c>
      <c r="DG67" s="11" t="s">
        <v>38</v>
      </c>
      <c r="DH67" s="11" t="s">
        <v>38</v>
      </c>
      <c r="DI67" s="11">
        <v>0</v>
      </c>
      <c r="DJ67" s="7"/>
      <c r="DK67" s="116"/>
      <c r="DL67" s="125"/>
      <c r="DM67" s="125"/>
      <c r="DN67" s="7">
        <v>30</v>
      </c>
      <c r="DO67" s="7">
        <v>3</v>
      </c>
      <c r="DP67" s="7">
        <v>1</v>
      </c>
      <c r="DQ67" s="7">
        <v>175</v>
      </c>
      <c r="DR67" s="7">
        <v>70</v>
      </c>
      <c r="DS67" s="115">
        <v>22.857142857142858</v>
      </c>
      <c r="DT67" s="116">
        <v>2</v>
      </c>
      <c r="DU67" s="7"/>
      <c r="DV67" s="116">
        <v>2</v>
      </c>
      <c r="DW67" s="116">
        <v>1</v>
      </c>
      <c r="DX67" s="8"/>
      <c r="DY67" s="114"/>
      <c r="DZ67" s="753">
        <v>9129</v>
      </c>
      <c r="EA67" s="493">
        <v>55</v>
      </c>
      <c r="EB67" s="476">
        <v>947890</v>
      </c>
      <c r="EC67" s="476">
        <v>2</v>
      </c>
      <c r="ED67" s="494">
        <v>34468.727272727272</v>
      </c>
      <c r="EE67" s="495">
        <v>733925</v>
      </c>
      <c r="EF67" s="496">
        <v>26688.18181818182</v>
      </c>
      <c r="EG67" s="489">
        <v>133440.90909090909</v>
      </c>
      <c r="EH67" s="157">
        <v>77.427233117766832</v>
      </c>
      <c r="EI67" s="145">
        <v>26.688181818181821</v>
      </c>
      <c r="EJ67" s="114"/>
      <c r="EK67" s="157">
        <v>77.427233117766832</v>
      </c>
      <c r="EL67" s="145">
        <v>26.688181818181821</v>
      </c>
      <c r="EM67" s="147">
        <v>2.079759512211738</v>
      </c>
      <c r="EN67" s="49" t="s">
        <v>421</v>
      </c>
      <c r="EO67" s="112" t="s">
        <v>2116</v>
      </c>
      <c r="EP67" s="49" t="s">
        <v>421</v>
      </c>
      <c r="EQ67" s="112" t="s">
        <v>2117</v>
      </c>
      <c r="ER67" s="112" t="s">
        <v>2118</v>
      </c>
      <c r="ES67" s="158">
        <v>9129</v>
      </c>
      <c r="ET67" s="159" t="s">
        <v>1061</v>
      </c>
      <c r="EU67" s="263" t="s">
        <v>2079</v>
      </c>
      <c r="EV67" s="161">
        <v>25.942699109587483</v>
      </c>
      <c r="EW67" s="162">
        <v>3.3201175080000009</v>
      </c>
      <c r="EX67" s="163">
        <v>4.5199999999999996</v>
      </c>
      <c r="EY67" s="163" t="s">
        <v>121</v>
      </c>
      <c r="EZ67" s="163" t="s">
        <v>121</v>
      </c>
      <c r="FA67" s="167">
        <v>87.7</v>
      </c>
      <c r="FB67" s="167">
        <v>7.92</v>
      </c>
      <c r="FC67" s="163">
        <v>1250000</v>
      </c>
      <c r="FD67" s="164">
        <v>133440.90909090909</v>
      </c>
      <c r="FE67" s="165">
        <v>117027.67727272726</v>
      </c>
      <c r="FF67" s="163">
        <v>1.1499999999999999</v>
      </c>
      <c r="FG67" s="163">
        <v>1130000</v>
      </c>
      <c r="FH67" s="311">
        <v>6.77</v>
      </c>
      <c r="FI67" s="163">
        <v>120000</v>
      </c>
      <c r="FJ67" s="165">
        <v>9268.5920399999995</v>
      </c>
      <c r="FK67" s="165">
        <v>1345.8182886363634</v>
      </c>
      <c r="FL67" s="165">
        <v>7922.7737513636366</v>
      </c>
      <c r="FM67" s="166">
        <v>8</v>
      </c>
      <c r="FN67" s="165">
        <v>1158.5740049999999</v>
      </c>
      <c r="FO67" s="165">
        <v>168.22728607954542</v>
      </c>
      <c r="FP67" s="165">
        <v>14628.459659090908</v>
      </c>
      <c r="FQ67" s="167"/>
      <c r="FR67" s="167"/>
      <c r="FS67" s="163"/>
      <c r="FT67" s="163"/>
      <c r="FU67" s="163"/>
      <c r="FV67" s="163"/>
      <c r="FW67" s="163"/>
      <c r="FX67" s="163"/>
      <c r="FY67" s="163"/>
      <c r="FZ67" s="163"/>
      <c r="GA67" s="163"/>
      <c r="GB67" s="163"/>
      <c r="GC67" s="163"/>
      <c r="GD67" s="167"/>
      <c r="GE67" s="163"/>
      <c r="GF67" s="163"/>
      <c r="GG67" s="163"/>
      <c r="GH67" s="163"/>
      <c r="GI67" s="163"/>
      <c r="GJ67" s="163"/>
      <c r="GK67" s="163"/>
      <c r="GL67" s="163"/>
      <c r="GM67" s="163"/>
      <c r="GN67" s="163"/>
      <c r="GO67" s="163"/>
      <c r="GP67" s="163"/>
      <c r="GQ67" s="163"/>
      <c r="GR67" s="163"/>
    </row>
    <row r="68" spans="1:200" x14ac:dyDescent="0.3">
      <c r="A68" s="7">
        <v>197</v>
      </c>
      <c r="B68" s="7">
        <v>2</v>
      </c>
      <c r="C68" s="14">
        <v>9185</v>
      </c>
      <c r="D68" s="328" t="s">
        <v>1619</v>
      </c>
      <c r="E68" s="17" t="s">
        <v>41</v>
      </c>
      <c r="F68" s="330">
        <v>490719034</v>
      </c>
      <c r="G68" s="11">
        <v>69</v>
      </c>
      <c r="H68" s="17" t="s">
        <v>1300</v>
      </c>
      <c r="I68" s="379" t="s">
        <v>1621</v>
      </c>
      <c r="J68" s="380" t="s">
        <v>35</v>
      </c>
      <c r="K68" s="55" t="s">
        <v>36</v>
      </c>
      <c r="L68" s="17">
        <v>24</v>
      </c>
      <c r="M68" s="17" t="s">
        <v>1273</v>
      </c>
      <c r="N68" s="17" t="s">
        <v>38</v>
      </c>
      <c r="O68" s="11" t="s">
        <v>682</v>
      </c>
      <c r="P68" s="17" t="s">
        <v>682</v>
      </c>
      <c r="Q68" s="11"/>
      <c r="R68" s="454" t="s">
        <v>124</v>
      </c>
      <c r="S68" s="453" t="s">
        <v>123</v>
      </c>
      <c r="T68" s="454" t="s">
        <v>124</v>
      </c>
      <c r="U68" s="602" t="s">
        <v>125</v>
      </c>
      <c r="V68" s="454" t="s">
        <v>126</v>
      </c>
      <c r="W68" s="454" t="s">
        <v>124</v>
      </c>
      <c r="X68" s="454" t="s">
        <v>124</v>
      </c>
      <c r="Y68" s="469"/>
      <c r="Z68" s="476"/>
      <c r="AA68" s="11"/>
      <c r="AB68" s="361">
        <v>72875</v>
      </c>
      <c r="AC68" s="755">
        <v>18219</v>
      </c>
      <c r="AD68" s="361" t="s">
        <v>124</v>
      </c>
      <c r="AE68" s="361" t="s">
        <v>124</v>
      </c>
      <c r="AF68" s="504" t="s">
        <v>444</v>
      </c>
      <c r="AG68" s="550"/>
      <c r="AH68" s="189"/>
      <c r="AI68" s="189"/>
      <c r="AJ68" s="189"/>
      <c r="AK68" s="189"/>
      <c r="AL68" s="189"/>
      <c r="AM68" s="7"/>
      <c r="AN68" s="934">
        <v>1.24</v>
      </c>
      <c r="AO68" s="39">
        <v>8.7899999999999991</v>
      </c>
      <c r="AP68" s="40">
        <v>89.5</v>
      </c>
      <c r="AQ68" s="41">
        <v>99.53</v>
      </c>
      <c r="AR68" s="42">
        <v>0.14106939704209331</v>
      </c>
      <c r="AS68" s="43">
        <v>12.625711035267351</v>
      </c>
      <c r="AT68" s="44">
        <v>1.2615728965306746E-2</v>
      </c>
      <c r="AU68" s="46">
        <v>1.161384</v>
      </c>
      <c r="AV68" s="45">
        <v>93.66</v>
      </c>
      <c r="AW68" s="84">
        <v>1.6616000000000002E-2</v>
      </c>
      <c r="AX68" s="84">
        <v>1.34</v>
      </c>
      <c r="AY68" s="221" t="s">
        <v>121</v>
      </c>
      <c r="AZ68" s="84">
        <v>13.8</v>
      </c>
      <c r="BA68" s="298">
        <v>6.5599999999999999E-3</v>
      </c>
      <c r="BB68" s="87"/>
      <c r="BC68" s="298"/>
      <c r="BD68" s="84">
        <v>72.2</v>
      </c>
      <c r="BE68" s="84">
        <v>28.1</v>
      </c>
      <c r="BF68" s="78">
        <v>2.5693950177935942</v>
      </c>
      <c r="BG68" s="79">
        <v>1.4999999999999999E-2</v>
      </c>
      <c r="BH68" s="80">
        <v>1.2096774193548387</v>
      </c>
      <c r="BI68" s="304" t="s">
        <v>121</v>
      </c>
      <c r="BJ68" s="84">
        <v>5.43</v>
      </c>
      <c r="BK68" s="282">
        <v>19.7</v>
      </c>
      <c r="BL68" s="81"/>
      <c r="BM68" s="80">
        <v>90.5</v>
      </c>
      <c r="BN68" s="80">
        <v>96.5</v>
      </c>
      <c r="BO68" s="305">
        <v>30300</v>
      </c>
      <c r="BP68" s="80">
        <v>3.5</v>
      </c>
      <c r="BQ68" s="561">
        <v>8.1199999999999992</v>
      </c>
      <c r="BR68" s="80">
        <v>63.3</v>
      </c>
      <c r="BS68" s="80">
        <v>5.56</v>
      </c>
      <c r="BT68" s="80">
        <v>27.2</v>
      </c>
      <c r="BU68" s="80">
        <v>2.39</v>
      </c>
      <c r="BV68" s="80">
        <v>1.93</v>
      </c>
      <c r="BW68" s="80">
        <v>0.17</v>
      </c>
      <c r="BX68" s="80">
        <v>1.64E-3</v>
      </c>
      <c r="BY68" s="7"/>
      <c r="BZ68" s="7"/>
      <c r="CA68" s="7"/>
      <c r="CB68" s="7"/>
      <c r="CC68" s="7"/>
      <c r="CD68" s="7"/>
      <c r="CE68" s="7"/>
      <c r="CF68" s="45">
        <v>2.3272058823529411</v>
      </c>
      <c r="CG68" s="121"/>
      <c r="CH68" s="121">
        <v>5</v>
      </c>
      <c r="CI68" s="49" t="s">
        <v>1991</v>
      </c>
      <c r="CJ68" s="111" t="s">
        <v>1991</v>
      </c>
      <c r="CK68" s="35"/>
      <c r="CL68" s="35"/>
      <c r="CM68" s="11"/>
      <c r="CN68" s="11"/>
      <c r="CO68" s="11"/>
      <c r="CP68" s="11"/>
      <c r="CQ68" s="10" t="s">
        <v>297</v>
      </c>
      <c r="CR68" s="123" t="s">
        <v>444</v>
      </c>
      <c r="CS68" s="9">
        <v>2</v>
      </c>
      <c r="CT68" s="7"/>
      <c r="CU68" s="148" t="s">
        <v>1621</v>
      </c>
      <c r="CV68" s="7"/>
      <c r="CW68" s="7"/>
      <c r="CX68" s="7"/>
      <c r="CY68" s="7"/>
      <c r="CZ68" s="11" t="s">
        <v>38</v>
      </c>
      <c r="DA68" s="11" t="s">
        <v>38</v>
      </c>
      <c r="DB68" s="11">
        <v>52906</v>
      </c>
      <c r="DC68" s="11">
        <v>86.6</v>
      </c>
      <c r="DD68" s="11">
        <v>13.4</v>
      </c>
      <c r="DE68" s="11" t="s">
        <v>38</v>
      </c>
      <c r="DF68" s="11" t="s">
        <v>38</v>
      </c>
      <c r="DG68" s="11" t="s">
        <v>38</v>
      </c>
      <c r="DH68" s="11" t="s">
        <v>38</v>
      </c>
      <c r="DI68" s="11">
        <v>0</v>
      </c>
      <c r="DJ68" s="7"/>
      <c r="DK68" s="116"/>
      <c r="DL68" s="125"/>
      <c r="DM68" s="125"/>
      <c r="DN68" s="7">
        <v>60</v>
      </c>
      <c r="DO68" s="7">
        <v>3</v>
      </c>
      <c r="DP68" s="7">
        <v>1</v>
      </c>
      <c r="DQ68" s="7"/>
      <c r="DR68" s="7"/>
      <c r="DS68" s="115"/>
      <c r="DT68" s="116">
        <v>1</v>
      </c>
      <c r="DU68" s="7"/>
      <c r="DV68" s="116">
        <v>2</v>
      </c>
      <c r="DW68" s="116">
        <v>1</v>
      </c>
      <c r="DX68" s="586"/>
      <c r="DY68" s="114"/>
      <c r="DZ68" s="753">
        <v>9185</v>
      </c>
      <c r="EA68" s="493">
        <v>42</v>
      </c>
      <c r="EB68" s="476">
        <v>618380</v>
      </c>
      <c r="EC68" s="476">
        <v>2</v>
      </c>
      <c r="ED68" s="494">
        <v>29446.666666666668</v>
      </c>
      <c r="EE68" s="495">
        <v>529407</v>
      </c>
      <c r="EF68" s="496">
        <v>25209.857142857141</v>
      </c>
      <c r="EG68" s="489">
        <v>605036.57142857136</v>
      </c>
      <c r="EH68" s="157">
        <v>85.611921472233902</v>
      </c>
      <c r="EI68" s="145">
        <v>25.209857142857143</v>
      </c>
      <c r="EJ68" s="114"/>
      <c r="EK68" s="157">
        <v>85.611921472233902</v>
      </c>
      <c r="EL68" s="145">
        <v>25.209857142857143</v>
      </c>
      <c r="EM68" s="147">
        <v>2.0986235542786553</v>
      </c>
      <c r="EN68" s="49" t="s">
        <v>423</v>
      </c>
      <c r="EO68" s="112" t="s">
        <v>2150</v>
      </c>
      <c r="EP68" s="49" t="s">
        <v>423</v>
      </c>
      <c r="EQ68" s="112" t="s">
        <v>2151</v>
      </c>
      <c r="ER68" s="112" t="s">
        <v>2152</v>
      </c>
      <c r="ES68" s="158">
        <v>9185</v>
      </c>
      <c r="ET68" s="159" t="s">
        <v>2078</v>
      </c>
      <c r="EU68" s="350">
        <v>35.089167875600005</v>
      </c>
      <c r="EV68" s="161">
        <v>2.8057726984040006</v>
      </c>
      <c r="EW68" s="162">
        <v>4.2776096249999993</v>
      </c>
      <c r="EX68" s="163"/>
      <c r="EY68" s="163"/>
      <c r="EZ68" s="163"/>
      <c r="FA68" s="163"/>
      <c r="FB68" s="163"/>
      <c r="FC68" s="163"/>
      <c r="FD68" s="163"/>
      <c r="FE68" s="163"/>
      <c r="FF68" s="163"/>
      <c r="FG68" s="163"/>
      <c r="FH68" s="163"/>
      <c r="FI68" s="163"/>
      <c r="FJ68" s="163"/>
      <c r="FK68" s="163"/>
      <c r="FL68" s="163"/>
      <c r="FM68" s="166"/>
      <c r="FN68" s="163"/>
      <c r="FO68" s="163"/>
      <c r="FP68" s="163"/>
      <c r="FQ68" s="163"/>
      <c r="FR68" s="163"/>
      <c r="FS68" s="163"/>
      <c r="FT68" s="163"/>
      <c r="FU68" s="163"/>
      <c r="FV68" s="163"/>
      <c r="FW68" s="163"/>
      <c r="FX68" s="163"/>
      <c r="FY68" s="163"/>
      <c r="FZ68" s="163"/>
      <c r="GA68" s="163"/>
      <c r="GB68" s="163"/>
      <c r="GC68" s="163"/>
      <c r="GD68" s="163"/>
      <c r="GE68" s="163"/>
      <c r="GF68" s="163"/>
      <c r="GG68" s="163"/>
      <c r="GH68" s="163"/>
      <c r="GI68" s="163"/>
      <c r="GJ68" s="163"/>
      <c r="GK68" s="163"/>
      <c r="GL68" s="163"/>
      <c r="GM68" s="163"/>
      <c r="GN68" s="163"/>
      <c r="GO68" s="163"/>
      <c r="GP68" s="163"/>
      <c r="GQ68" s="163"/>
      <c r="GR68" s="163"/>
    </row>
    <row r="69" spans="1:200" x14ac:dyDescent="0.3">
      <c r="A69" s="7">
        <v>199</v>
      </c>
      <c r="B69" s="7">
        <v>1</v>
      </c>
      <c r="C69" s="442">
        <v>9187</v>
      </c>
      <c r="D69" s="443" t="s">
        <v>1672</v>
      </c>
      <c r="E69" s="16" t="s">
        <v>1673</v>
      </c>
      <c r="F69" s="819">
        <v>495925208</v>
      </c>
      <c r="G69" s="11">
        <v>69</v>
      </c>
      <c r="H69" s="16" t="s">
        <v>1300</v>
      </c>
      <c r="I69" s="265" t="s">
        <v>1674</v>
      </c>
      <c r="J69" s="19" t="s">
        <v>35</v>
      </c>
      <c r="K69" s="220" t="s">
        <v>36</v>
      </c>
      <c r="L69" s="16">
        <v>14</v>
      </c>
      <c r="M69" s="16" t="s">
        <v>458</v>
      </c>
      <c r="N69" s="16" t="s">
        <v>38</v>
      </c>
      <c r="O69" s="20" t="s">
        <v>682</v>
      </c>
      <c r="P69" s="16" t="s">
        <v>682</v>
      </c>
      <c r="Q69" s="20"/>
      <c r="R69" s="51" t="s">
        <v>124</v>
      </c>
      <c r="S69" s="266" t="s">
        <v>123</v>
      </c>
      <c r="T69" s="51" t="s">
        <v>124</v>
      </c>
      <c r="U69" s="52" t="s">
        <v>125</v>
      </c>
      <c r="V69" s="51" t="s">
        <v>126</v>
      </c>
      <c r="W69" s="454" t="s">
        <v>124</v>
      </c>
      <c r="X69" s="454" t="s">
        <v>124</v>
      </c>
      <c r="Y69" s="54"/>
      <c r="Z69" s="299"/>
      <c r="AA69" s="11"/>
      <c r="AB69" s="361">
        <v>205454</v>
      </c>
      <c r="AC69" s="755">
        <v>51364</v>
      </c>
      <c r="AD69" s="361" t="s">
        <v>124</v>
      </c>
      <c r="AE69" s="361" t="s">
        <v>124</v>
      </c>
      <c r="AF69" s="504" t="s">
        <v>444</v>
      </c>
      <c r="AG69" s="7"/>
      <c r="AH69" s="189"/>
      <c r="AI69" s="189"/>
      <c r="AJ69" s="189"/>
      <c r="AK69" s="189"/>
      <c r="AL69" s="189"/>
      <c r="AM69" s="7"/>
      <c r="AN69" s="411">
        <v>2.14</v>
      </c>
      <c r="AO69" s="39">
        <v>3.96</v>
      </c>
      <c r="AP69" s="40">
        <v>93.5</v>
      </c>
      <c r="AQ69" s="41">
        <v>99.6</v>
      </c>
      <c r="AR69" s="42">
        <v>0.54040404040404044</v>
      </c>
      <c r="AS69" s="43">
        <v>50.527777777777779</v>
      </c>
      <c r="AT69" s="44">
        <v>2.19577262466653E-2</v>
      </c>
      <c r="AU69" s="84">
        <v>1.9108060000000002</v>
      </c>
      <c r="AV69" s="45">
        <v>89.29</v>
      </c>
      <c r="AW69" s="84">
        <v>0.122194</v>
      </c>
      <c r="AX69" s="84">
        <v>5.71</v>
      </c>
      <c r="AY69" s="221" t="s">
        <v>121</v>
      </c>
      <c r="AZ69" s="84">
        <v>2.91</v>
      </c>
      <c r="BA69" s="298">
        <v>1.4E-2</v>
      </c>
      <c r="BB69" s="87"/>
      <c r="BC69" s="298"/>
      <c r="BD69" s="84">
        <v>59.4</v>
      </c>
      <c r="BE69" s="84">
        <v>40.6</v>
      </c>
      <c r="BF69" s="195">
        <v>1.4630541871921181</v>
      </c>
      <c r="BG69" s="79">
        <v>3.3000000000000002E-2</v>
      </c>
      <c r="BH69" s="80">
        <v>1.5420560747663552</v>
      </c>
      <c r="BI69" s="304" t="s">
        <v>121</v>
      </c>
      <c r="BJ69" s="84">
        <v>16</v>
      </c>
      <c r="BK69" s="282">
        <v>13.3</v>
      </c>
      <c r="BL69" s="81"/>
      <c r="BM69" s="80">
        <v>77.199999999999989</v>
      </c>
      <c r="BN69" s="80">
        <v>95.3</v>
      </c>
      <c r="BO69" s="305">
        <v>46061</v>
      </c>
      <c r="BP69" s="80">
        <v>4.7000000000000028</v>
      </c>
      <c r="BQ69" s="80">
        <v>3.41</v>
      </c>
      <c r="BR69" s="80">
        <v>45.3</v>
      </c>
      <c r="BS69" s="80">
        <v>1.8</v>
      </c>
      <c r="BT69" s="80">
        <v>31.9</v>
      </c>
      <c r="BU69" s="80">
        <v>1.27</v>
      </c>
      <c r="BV69" s="80">
        <v>8.49</v>
      </c>
      <c r="BW69" s="80">
        <v>0.34</v>
      </c>
      <c r="BX69" s="80">
        <v>5.2999999999999999E-2</v>
      </c>
      <c r="BY69" s="7"/>
      <c r="BZ69" s="7"/>
      <c r="CA69" s="7"/>
      <c r="CB69" s="7"/>
      <c r="CC69" s="7"/>
      <c r="CD69" s="7"/>
      <c r="CE69" s="7"/>
      <c r="CF69" s="45">
        <v>1.4200626959247649</v>
      </c>
      <c r="CG69" s="121"/>
      <c r="CH69" s="121">
        <v>5</v>
      </c>
      <c r="CI69" s="49" t="s">
        <v>1993</v>
      </c>
      <c r="CJ69" s="111" t="s">
        <v>1993</v>
      </c>
      <c r="CK69" s="35"/>
      <c r="CL69" s="35"/>
      <c r="CM69" s="11"/>
      <c r="CN69" s="11"/>
      <c r="CO69" s="11"/>
      <c r="CP69" s="11"/>
      <c r="CQ69" s="10" t="s">
        <v>294</v>
      </c>
      <c r="CR69" s="123" t="s">
        <v>444</v>
      </c>
      <c r="CS69" s="9">
        <v>2</v>
      </c>
      <c r="CT69" s="7"/>
      <c r="CU69" s="148"/>
      <c r="CV69" s="7"/>
      <c r="CW69" s="7"/>
      <c r="CX69" s="7"/>
      <c r="CY69" s="7"/>
      <c r="CZ69" s="11" t="s">
        <v>38</v>
      </c>
      <c r="DA69" s="11" t="s">
        <v>38</v>
      </c>
      <c r="DB69" s="11">
        <v>8669</v>
      </c>
      <c r="DC69" s="11">
        <v>86.5</v>
      </c>
      <c r="DD69" s="11">
        <v>13.5</v>
      </c>
      <c r="DE69" s="11" t="s">
        <v>38</v>
      </c>
      <c r="DF69" s="11" t="s">
        <v>38</v>
      </c>
      <c r="DG69" s="11" t="s">
        <v>38</v>
      </c>
      <c r="DH69" s="11" t="s">
        <v>38</v>
      </c>
      <c r="DI69" s="11">
        <v>0</v>
      </c>
      <c r="DJ69" s="7"/>
      <c r="DK69" s="116"/>
      <c r="DL69" s="125"/>
      <c r="DM69" s="125"/>
      <c r="DN69" s="7">
        <v>25</v>
      </c>
      <c r="DO69" s="212">
        <v>3</v>
      </c>
      <c r="DP69" s="7">
        <v>1</v>
      </c>
      <c r="DQ69" s="7"/>
      <c r="DR69" s="7"/>
      <c r="DS69" s="115"/>
      <c r="DT69" s="116">
        <v>2</v>
      </c>
      <c r="DU69" s="7"/>
      <c r="DV69" s="116">
        <v>3</v>
      </c>
      <c r="DW69" s="116">
        <v>2</v>
      </c>
      <c r="DX69" s="8"/>
      <c r="DY69" s="114"/>
      <c r="DZ69" s="466">
        <v>9187</v>
      </c>
      <c r="EA69" s="493">
        <v>45</v>
      </c>
      <c r="EB69" s="476">
        <v>648761</v>
      </c>
      <c r="EC69" s="476">
        <v>2</v>
      </c>
      <c r="ED69" s="494">
        <v>28833.822222222221</v>
      </c>
      <c r="EE69" s="495">
        <v>441575</v>
      </c>
      <c r="EF69" s="496">
        <v>19625.555555555555</v>
      </c>
      <c r="EG69" s="489">
        <v>274757.77777777775</v>
      </c>
      <c r="EH69" s="157">
        <v>68.064356519581168</v>
      </c>
      <c r="EI69" s="145">
        <v>19.625555555555554</v>
      </c>
      <c r="EJ69" s="114"/>
      <c r="EK69" s="157">
        <v>68.064356519581168</v>
      </c>
      <c r="EL69" s="145">
        <v>19.625555555555554</v>
      </c>
      <c r="EM69" s="147">
        <v>0.44171997961841136</v>
      </c>
      <c r="EN69" s="49" t="s">
        <v>421</v>
      </c>
      <c r="EO69" s="112" t="s">
        <v>2119</v>
      </c>
      <c r="EP69" s="49" t="s">
        <v>423</v>
      </c>
      <c r="EQ69" s="112" t="s">
        <v>2086</v>
      </c>
      <c r="ER69" s="112" t="s">
        <v>2120</v>
      </c>
      <c r="ES69" s="158">
        <v>9187</v>
      </c>
      <c r="ET69" s="159" t="s">
        <v>2078</v>
      </c>
      <c r="EU69" s="350">
        <v>35.089167875600005</v>
      </c>
      <c r="EV69" s="161">
        <v>31.785369032119998</v>
      </c>
      <c r="EW69" s="162">
        <v>1.4344369399999992</v>
      </c>
      <c r="EX69" s="163"/>
      <c r="EY69" s="163"/>
      <c r="EZ69" s="163"/>
      <c r="FA69" s="163"/>
      <c r="FB69" s="163"/>
      <c r="FC69" s="163"/>
      <c r="FD69" s="163"/>
      <c r="FE69" s="163"/>
      <c r="FF69" s="163"/>
      <c r="FG69" s="163"/>
      <c r="FH69" s="163"/>
      <c r="FI69" s="163"/>
      <c r="FJ69" s="163"/>
      <c r="FK69" s="163"/>
      <c r="FL69" s="163"/>
      <c r="FM69" s="166"/>
      <c r="FN69" s="163"/>
      <c r="FO69" s="163"/>
      <c r="FP69" s="163"/>
      <c r="FQ69" s="163"/>
      <c r="FR69" s="163"/>
      <c r="FS69" s="163"/>
      <c r="FT69" s="163"/>
      <c r="FU69" s="163"/>
      <c r="FV69" s="163"/>
      <c r="FW69" s="163"/>
      <c r="FX69" s="163"/>
      <c r="FY69" s="163"/>
      <c r="FZ69" s="163"/>
      <c r="GA69" s="163"/>
      <c r="GB69" s="163"/>
      <c r="GC69" s="163"/>
      <c r="GD69" s="163"/>
      <c r="GE69" s="163"/>
      <c r="GF69" s="163"/>
      <c r="GG69" s="163"/>
      <c r="GH69" s="163"/>
      <c r="GI69" s="163"/>
      <c r="GJ69" s="163"/>
      <c r="GK69" s="163"/>
      <c r="GL69" s="163"/>
      <c r="GM69" s="163"/>
      <c r="GN69" s="163"/>
      <c r="GO69" s="163"/>
      <c r="GP69" s="163"/>
      <c r="GQ69" s="163"/>
      <c r="GR69" s="163"/>
    </row>
    <row r="70" spans="1:200" x14ac:dyDescent="0.3">
      <c r="A70" s="7">
        <v>202</v>
      </c>
      <c r="B70" s="7">
        <v>1</v>
      </c>
      <c r="C70" s="442">
        <v>9202</v>
      </c>
      <c r="D70" s="443" t="s">
        <v>1666</v>
      </c>
      <c r="E70" s="16" t="s">
        <v>1667</v>
      </c>
      <c r="F70" s="819">
        <v>470508427</v>
      </c>
      <c r="G70" s="11">
        <v>71</v>
      </c>
      <c r="H70" s="16" t="s">
        <v>1668</v>
      </c>
      <c r="I70" s="265" t="s">
        <v>511</v>
      </c>
      <c r="J70" s="19" t="s">
        <v>35</v>
      </c>
      <c r="K70" s="220" t="s">
        <v>36</v>
      </c>
      <c r="L70" s="16">
        <v>8</v>
      </c>
      <c r="M70" s="16" t="s">
        <v>1273</v>
      </c>
      <c r="N70" s="16" t="s">
        <v>38</v>
      </c>
      <c r="O70" s="20"/>
      <c r="P70" s="16" t="s">
        <v>682</v>
      </c>
      <c r="Q70" s="20"/>
      <c r="R70" s="51" t="s">
        <v>124</v>
      </c>
      <c r="S70" s="266" t="s">
        <v>123</v>
      </c>
      <c r="T70" s="51" t="s">
        <v>124</v>
      </c>
      <c r="U70" s="52" t="s">
        <v>125</v>
      </c>
      <c r="V70" s="51" t="s">
        <v>126</v>
      </c>
      <c r="W70" s="454" t="s">
        <v>124</v>
      </c>
      <c r="X70" s="454" t="s">
        <v>124</v>
      </c>
      <c r="Y70" s="54"/>
      <c r="Z70" s="299"/>
      <c r="AA70" s="11"/>
      <c r="AB70" s="361">
        <v>82228</v>
      </c>
      <c r="AC70" s="755">
        <v>6167</v>
      </c>
      <c r="AD70" s="361" t="s">
        <v>124</v>
      </c>
      <c r="AE70" s="361" t="s">
        <v>124</v>
      </c>
      <c r="AF70" s="504" t="s">
        <v>128</v>
      </c>
      <c r="AG70" s="7"/>
      <c r="AH70" s="189"/>
      <c r="AI70" s="189"/>
      <c r="AJ70" s="189"/>
      <c r="AK70" s="189"/>
      <c r="AL70" s="189"/>
      <c r="AM70" s="7"/>
      <c r="AN70" s="934">
        <v>2.1800000000000002</v>
      </c>
      <c r="AO70" s="39">
        <v>2.91</v>
      </c>
      <c r="AP70" s="40">
        <v>93.7</v>
      </c>
      <c r="AQ70" s="41">
        <v>98.79</v>
      </c>
      <c r="AR70" s="42">
        <v>0.74914089347079038</v>
      </c>
      <c r="AS70" s="43">
        <v>70.194501718213061</v>
      </c>
      <c r="AT70" s="44">
        <v>2.2564951868336614E-2</v>
      </c>
      <c r="AU70" s="84">
        <v>2.0339399999999999</v>
      </c>
      <c r="AV70" s="45">
        <v>93.3</v>
      </c>
      <c r="AW70" s="84">
        <v>3.7060000000000003E-2</v>
      </c>
      <c r="AX70" s="84">
        <v>1.7</v>
      </c>
      <c r="AY70" s="221" t="s">
        <v>121</v>
      </c>
      <c r="AZ70" s="84">
        <v>0</v>
      </c>
      <c r="BA70" s="298">
        <v>6.7799999999999996E-3</v>
      </c>
      <c r="BB70" s="87"/>
      <c r="BC70" s="298"/>
      <c r="BD70" s="84">
        <v>64</v>
      </c>
      <c r="BE70" s="84">
        <v>36.6</v>
      </c>
      <c r="BF70" s="195">
        <v>1.7486338797814207</v>
      </c>
      <c r="BG70" s="79">
        <v>0</v>
      </c>
      <c r="BH70" s="80">
        <v>0</v>
      </c>
      <c r="BI70" s="304" t="s">
        <v>121</v>
      </c>
      <c r="BJ70" s="84">
        <v>5.54</v>
      </c>
      <c r="BK70" s="282">
        <v>11.2</v>
      </c>
      <c r="BL70" s="81"/>
      <c r="BM70" s="80">
        <v>47.099999999999994</v>
      </c>
      <c r="BN70" s="80">
        <v>90.1</v>
      </c>
      <c r="BO70" s="305">
        <v>49137</v>
      </c>
      <c r="BP70" s="80">
        <v>9.9000000000000057</v>
      </c>
      <c r="BQ70" s="80">
        <v>2.33</v>
      </c>
      <c r="BR70" s="80">
        <v>14.2</v>
      </c>
      <c r="BS70" s="80">
        <v>0.41</v>
      </c>
      <c r="BT70" s="80">
        <v>32.9</v>
      </c>
      <c r="BU70" s="80">
        <v>0.96</v>
      </c>
      <c r="BV70" s="80">
        <v>33</v>
      </c>
      <c r="BW70" s="80">
        <v>0.96</v>
      </c>
      <c r="BX70" s="80">
        <v>4.1000000000000002E-2</v>
      </c>
      <c r="BY70" s="7"/>
      <c r="BZ70" s="7"/>
      <c r="CA70" s="7"/>
      <c r="CB70" s="7"/>
      <c r="CC70" s="7"/>
      <c r="CD70" s="7"/>
      <c r="CE70" s="7"/>
      <c r="CF70" s="45">
        <v>0.43161094224924013</v>
      </c>
      <c r="CG70" s="121"/>
      <c r="CH70" s="121">
        <v>5</v>
      </c>
      <c r="CI70" s="49" t="s">
        <v>1991</v>
      </c>
      <c r="CJ70" s="9" t="s">
        <v>1991</v>
      </c>
      <c r="CK70" s="35"/>
      <c r="CL70" s="35"/>
      <c r="CM70" s="11"/>
      <c r="CN70" s="11"/>
      <c r="CO70" s="11"/>
      <c r="CP70" s="11"/>
      <c r="CQ70" s="10" t="s">
        <v>297</v>
      </c>
      <c r="CR70" s="123" t="s">
        <v>128</v>
      </c>
      <c r="CS70" s="9">
        <v>2</v>
      </c>
      <c r="CT70" s="7"/>
      <c r="CU70" s="148"/>
      <c r="CV70" s="7"/>
      <c r="CW70" s="7"/>
      <c r="CX70" s="7"/>
      <c r="CY70" s="7"/>
      <c r="CZ70" s="11">
        <v>1.1000000000000001</v>
      </c>
      <c r="DA70" s="11" t="s">
        <v>38</v>
      </c>
      <c r="DB70" s="11">
        <v>1982</v>
      </c>
      <c r="DC70" s="11">
        <v>87.4</v>
      </c>
      <c r="DD70" s="11">
        <v>12.6</v>
      </c>
      <c r="DE70" s="11" t="s">
        <v>38</v>
      </c>
      <c r="DF70" s="11" t="s">
        <v>38</v>
      </c>
      <c r="DG70" s="11" t="s">
        <v>38</v>
      </c>
      <c r="DH70" s="11" t="s">
        <v>38</v>
      </c>
      <c r="DI70" s="11">
        <v>0</v>
      </c>
      <c r="DJ70" s="7"/>
      <c r="DK70" s="116"/>
      <c r="DL70" s="125"/>
      <c r="DM70" s="125"/>
      <c r="DN70" s="7">
        <v>15</v>
      </c>
      <c r="DO70" s="7">
        <v>2</v>
      </c>
      <c r="DP70" s="7">
        <v>1</v>
      </c>
      <c r="DQ70" s="7"/>
      <c r="DR70" s="7"/>
      <c r="DS70" s="115"/>
      <c r="DT70" s="116">
        <v>2</v>
      </c>
      <c r="DU70" s="7"/>
      <c r="DV70" s="116">
        <v>2</v>
      </c>
      <c r="DW70" s="116">
        <v>2</v>
      </c>
      <c r="DX70" s="586"/>
      <c r="DY70" s="114"/>
      <c r="DZ70" s="753">
        <v>9202</v>
      </c>
      <c r="EA70" s="493">
        <v>48</v>
      </c>
      <c r="EB70" s="476">
        <v>79777</v>
      </c>
      <c r="EC70" s="476">
        <v>2</v>
      </c>
      <c r="ED70" s="494">
        <v>3324.0416666666665</v>
      </c>
      <c r="EE70" s="495">
        <v>34446</v>
      </c>
      <c r="EF70" s="496">
        <v>1435.25</v>
      </c>
      <c r="EG70" s="489">
        <v>11482</v>
      </c>
      <c r="EH70" s="157">
        <v>43.177858279955373</v>
      </c>
      <c r="EI70" s="145">
        <v>1.4352499999999999</v>
      </c>
      <c r="EJ70" s="114"/>
      <c r="EK70" s="157">
        <v>43.177858279955373</v>
      </c>
      <c r="EL70" s="145">
        <v>1.4352499999999999</v>
      </c>
      <c r="EM70" s="147">
        <v>1.3809440863960982</v>
      </c>
      <c r="EN70" s="49" t="s">
        <v>423</v>
      </c>
      <c r="EO70" s="112" t="s">
        <v>2114</v>
      </c>
      <c r="EP70" s="49" t="s">
        <v>423</v>
      </c>
      <c r="EQ70" s="112" t="s">
        <v>2115</v>
      </c>
      <c r="ER70" s="35"/>
      <c r="ES70" s="158">
        <v>9202</v>
      </c>
      <c r="ET70" s="159" t="s">
        <v>2078</v>
      </c>
      <c r="EU70" s="350">
        <v>22.7149253796</v>
      </c>
      <c r="EV70" s="161">
        <v>8.7122977833464983</v>
      </c>
      <c r="EW70" s="162">
        <v>1.6031988600000018</v>
      </c>
      <c r="EX70" s="163"/>
      <c r="EY70" s="163"/>
      <c r="EZ70" s="163"/>
      <c r="FA70" s="163"/>
      <c r="FB70" s="163"/>
      <c r="FC70" s="163"/>
      <c r="FD70" s="163"/>
      <c r="FE70" s="163"/>
      <c r="FF70" s="163"/>
      <c r="FG70" s="163"/>
      <c r="FH70" s="163"/>
      <c r="FI70" s="163"/>
      <c r="FJ70" s="163"/>
      <c r="FK70" s="163"/>
      <c r="FL70" s="163"/>
      <c r="FM70" s="166"/>
      <c r="FN70" s="163"/>
      <c r="FO70" s="163"/>
      <c r="FP70" s="163"/>
      <c r="FQ70" s="163"/>
      <c r="FR70" s="163"/>
      <c r="FS70" s="163"/>
      <c r="FT70" s="163"/>
      <c r="FU70" s="163"/>
      <c r="FV70" s="163"/>
      <c r="FW70" s="163"/>
      <c r="FX70" s="163"/>
      <c r="FY70" s="163"/>
      <c r="FZ70" s="163"/>
      <c r="GA70" s="163"/>
      <c r="GB70" s="163"/>
      <c r="GC70" s="163"/>
      <c r="GD70" s="163"/>
      <c r="GE70" s="163"/>
      <c r="GF70" s="163"/>
      <c r="GG70" s="163"/>
      <c r="GH70" s="163"/>
      <c r="GI70" s="163"/>
      <c r="GJ70" s="163"/>
      <c r="GK70" s="163"/>
      <c r="GL70" s="163"/>
      <c r="GM70" s="163"/>
      <c r="GN70" s="163"/>
      <c r="GO70" s="163"/>
      <c r="GP70" s="163"/>
      <c r="GQ70" s="163"/>
      <c r="GR70" s="163"/>
    </row>
    <row r="71" spans="1:200" x14ac:dyDescent="0.3">
      <c r="A71" s="7">
        <v>208</v>
      </c>
      <c r="B71" s="7">
        <v>1</v>
      </c>
      <c r="C71" s="442">
        <v>9273</v>
      </c>
      <c r="D71" s="443" t="s">
        <v>1639</v>
      </c>
      <c r="E71" s="16" t="s">
        <v>1050</v>
      </c>
      <c r="F71" s="16">
        <v>476012073</v>
      </c>
      <c r="G71" s="11">
        <v>71</v>
      </c>
      <c r="H71" s="16" t="s">
        <v>1015</v>
      </c>
      <c r="I71" s="18" t="s">
        <v>1640</v>
      </c>
      <c r="J71" s="19" t="s">
        <v>35</v>
      </c>
      <c r="K71" s="178" t="s">
        <v>36</v>
      </c>
      <c r="L71" s="20">
        <v>4</v>
      </c>
      <c r="M71" s="20">
        <v>6</v>
      </c>
      <c r="N71" s="16" t="s">
        <v>38</v>
      </c>
      <c r="O71" s="20"/>
      <c r="P71" s="16" t="s">
        <v>682</v>
      </c>
      <c r="Q71" s="20"/>
      <c r="R71" s="51" t="s">
        <v>122</v>
      </c>
      <c r="S71" s="266" t="s">
        <v>123</v>
      </c>
      <c r="T71" s="51" t="s">
        <v>124</v>
      </c>
      <c r="U71" s="52" t="s">
        <v>847</v>
      </c>
      <c r="V71" s="51" t="s">
        <v>848</v>
      </c>
      <c r="W71" s="454" t="s">
        <v>124</v>
      </c>
      <c r="X71" s="454" t="s">
        <v>124</v>
      </c>
      <c r="Y71" s="182"/>
      <c r="Z71" s="20"/>
      <c r="AA71" s="11"/>
      <c r="AB71" s="361">
        <v>225000</v>
      </c>
      <c r="AC71" s="361">
        <v>56250</v>
      </c>
      <c r="AD71" s="361">
        <v>3</v>
      </c>
      <c r="AE71" s="361">
        <v>18450</v>
      </c>
      <c r="AF71" s="58" t="s">
        <v>444</v>
      </c>
      <c r="AG71" s="7"/>
      <c r="AH71" s="189"/>
      <c r="AI71" s="189"/>
      <c r="AJ71" s="189"/>
      <c r="AK71" s="189"/>
      <c r="AL71" s="189"/>
      <c r="AM71" s="7"/>
      <c r="AN71" s="411">
        <v>1.53</v>
      </c>
      <c r="AO71" s="39">
        <v>3.5</v>
      </c>
      <c r="AP71" s="40">
        <v>94.8</v>
      </c>
      <c r="AQ71" s="41">
        <v>99.83</v>
      </c>
      <c r="AR71" s="42">
        <v>0.43714285714285717</v>
      </c>
      <c r="AS71" s="43">
        <v>41.441142857142857</v>
      </c>
      <c r="AT71" s="44">
        <v>1.5564598168870805E-2</v>
      </c>
      <c r="AU71" s="46">
        <v>1.3869450000000001</v>
      </c>
      <c r="AV71" s="45">
        <v>90.65</v>
      </c>
      <c r="AW71" s="84">
        <v>6.6555000000000003E-2</v>
      </c>
      <c r="AX71" s="84">
        <v>4.3499999999999996</v>
      </c>
      <c r="AY71" s="221" t="s">
        <v>121</v>
      </c>
      <c r="AZ71" s="84">
        <v>0.75</v>
      </c>
      <c r="BA71" s="298">
        <v>6.5000000000000002E-2</v>
      </c>
      <c r="BB71" s="87"/>
      <c r="BC71" s="298"/>
      <c r="BD71" s="84">
        <v>55.7</v>
      </c>
      <c r="BE71" s="84">
        <v>44.6</v>
      </c>
      <c r="BF71" s="195">
        <v>1.2488789237668161</v>
      </c>
      <c r="BG71" s="79">
        <v>2.5000000000000001E-2</v>
      </c>
      <c r="BH71" s="80">
        <v>1.6339869281045751</v>
      </c>
      <c r="BI71" s="304" t="s">
        <v>121</v>
      </c>
      <c r="BJ71" s="84">
        <v>2.76</v>
      </c>
      <c r="BK71" s="282">
        <v>10.8</v>
      </c>
      <c r="BL71" s="81"/>
      <c r="BM71" s="80">
        <v>72.099999999999994</v>
      </c>
      <c r="BN71" s="80">
        <v>96.1</v>
      </c>
      <c r="BO71" s="305">
        <v>47909</v>
      </c>
      <c r="BP71" s="80">
        <v>3.9000000000000057</v>
      </c>
      <c r="BQ71" s="80">
        <v>3.23</v>
      </c>
      <c r="BR71" s="80">
        <v>43</v>
      </c>
      <c r="BS71" s="80">
        <v>1.5</v>
      </c>
      <c r="BT71" s="80">
        <v>29.1</v>
      </c>
      <c r="BU71" s="80">
        <v>1.02</v>
      </c>
      <c r="BV71" s="45">
        <v>20.399999999999999</v>
      </c>
      <c r="BW71" s="45">
        <v>0.71</v>
      </c>
      <c r="BX71" s="45">
        <v>5.2999999999999999E-2</v>
      </c>
      <c r="BY71" s="7"/>
      <c r="BZ71" s="7"/>
      <c r="CA71" s="7"/>
      <c r="CB71" s="7"/>
      <c r="CC71" s="7"/>
      <c r="CD71" s="7"/>
      <c r="CE71" s="7"/>
      <c r="CF71" s="45">
        <v>1.4776632302405497</v>
      </c>
      <c r="CG71" s="121"/>
      <c r="CH71" s="121">
        <v>6</v>
      </c>
      <c r="CI71" s="49" t="s">
        <v>1993</v>
      </c>
      <c r="CJ71" s="111" t="s">
        <v>1993</v>
      </c>
      <c r="CK71" s="35"/>
      <c r="CL71" s="35"/>
      <c r="CM71" s="11"/>
      <c r="CN71" s="11"/>
      <c r="CO71" s="11"/>
      <c r="CP71" s="11"/>
      <c r="CQ71" s="10" t="s">
        <v>294</v>
      </c>
      <c r="CR71" s="1157" t="s">
        <v>444</v>
      </c>
      <c r="CS71" s="245">
        <v>2</v>
      </c>
      <c r="CT71" s="124" t="s">
        <v>1994</v>
      </c>
      <c r="CU71" s="124" t="s">
        <v>1994</v>
      </c>
      <c r="CV71" s="116">
        <v>1</v>
      </c>
      <c r="CW71" s="116">
        <v>1</v>
      </c>
      <c r="CX71" s="1158">
        <v>41001</v>
      </c>
      <c r="CY71" s="116">
        <v>1</v>
      </c>
      <c r="CZ71" s="11">
        <v>8.1999999999999993</v>
      </c>
      <c r="DA71" s="11">
        <v>7.8</v>
      </c>
      <c r="DB71" s="11">
        <v>26537</v>
      </c>
      <c r="DC71" s="11">
        <v>95.5</v>
      </c>
      <c r="DD71" s="11">
        <v>4.5</v>
      </c>
      <c r="DE71" s="11">
        <v>3.4</v>
      </c>
      <c r="DF71" s="11">
        <v>17768</v>
      </c>
      <c r="DG71" s="11" t="s">
        <v>38</v>
      </c>
      <c r="DH71" s="11">
        <v>4.79</v>
      </c>
      <c r="DI71" s="11">
        <v>0</v>
      </c>
      <c r="DJ71" s="7"/>
      <c r="DK71" s="116"/>
      <c r="DL71" s="125"/>
      <c r="DM71" s="125"/>
      <c r="DN71" s="7"/>
      <c r="DO71" s="7"/>
      <c r="DP71" s="7">
        <v>0</v>
      </c>
      <c r="DQ71" s="7">
        <v>162</v>
      </c>
      <c r="DR71" s="7">
        <v>62</v>
      </c>
      <c r="DS71" s="84">
        <v>23.62444749276025</v>
      </c>
      <c r="DT71" s="116">
        <v>2</v>
      </c>
      <c r="DU71" s="491">
        <v>43348</v>
      </c>
      <c r="DV71" s="124" t="s">
        <v>121</v>
      </c>
      <c r="DW71" s="124" t="s">
        <v>38</v>
      </c>
      <c r="DX71" s="8" t="s">
        <v>38</v>
      </c>
      <c r="DY71" s="114"/>
      <c r="DZ71" s="753">
        <v>9273</v>
      </c>
      <c r="EA71" s="493">
        <v>66</v>
      </c>
      <c r="EB71" s="476">
        <v>772033</v>
      </c>
      <c r="EC71" s="476">
        <v>2</v>
      </c>
      <c r="ED71" s="494">
        <v>23394.939393939392</v>
      </c>
      <c r="EE71" s="495">
        <v>623559</v>
      </c>
      <c r="EF71" s="496">
        <v>18895.727272727272</v>
      </c>
      <c r="EG71" s="489">
        <v>75582.909090909088</v>
      </c>
      <c r="EH71" s="157">
        <v>80.768438654824337</v>
      </c>
      <c r="EI71" s="145">
        <v>18.895727272727271</v>
      </c>
      <c r="EJ71" s="114"/>
      <c r="EK71" s="157">
        <v>80.768438654824337</v>
      </c>
      <c r="EL71" s="145">
        <v>18.895727272727271</v>
      </c>
      <c r="EM71" s="147">
        <v>1.4043915651927084</v>
      </c>
      <c r="EN71" s="114"/>
      <c r="EO71" s="114"/>
      <c r="EP71" s="114"/>
      <c r="EQ71" s="114"/>
      <c r="ER71" s="114"/>
      <c r="ES71" s="55"/>
      <c r="ET71" s="152"/>
      <c r="EU71" s="213"/>
      <c r="EV71" s="991">
        <v>3.4</v>
      </c>
      <c r="EW71" s="215"/>
      <c r="EX71" s="156"/>
      <c r="EY71" s="156"/>
      <c r="EZ71" s="156"/>
      <c r="FA71" s="156"/>
      <c r="FB71" s="156"/>
      <c r="FC71" s="156"/>
      <c r="FD71" s="156"/>
      <c r="FE71" s="156"/>
      <c r="FF71" s="156"/>
      <c r="FG71" s="156"/>
      <c r="FH71" s="156"/>
      <c r="FI71" s="156"/>
      <c r="FJ71" s="156"/>
      <c r="FK71" s="156"/>
      <c r="FL71" s="156"/>
      <c r="FM71" s="156"/>
      <c r="FN71" s="156"/>
      <c r="FO71" s="156"/>
      <c r="FP71" s="156"/>
      <c r="FQ71" s="156"/>
      <c r="FR71" s="156"/>
      <c r="FS71" s="156"/>
      <c r="FT71" s="156"/>
      <c r="FU71" s="156"/>
      <c r="FV71" s="156"/>
      <c r="FW71" s="156"/>
      <c r="FX71" s="156"/>
      <c r="FY71" s="156"/>
      <c r="FZ71" s="156"/>
      <c r="GA71" s="156"/>
      <c r="GB71" s="156"/>
      <c r="GC71" s="156"/>
      <c r="GD71" s="156"/>
      <c r="GE71" s="156"/>
      <c r="GF71" s="156"/>
      <c r="GG71" s="156"/>
      <c r="GH71" s="156"/>
      <c r="GI71" s="156"/>
      <c r="GJ71" s="156"/>
      <c r="GK71" s="156"/>
      <c r="GL71" s="156"/>
      <c r="GM71" s="156"/>
      <c r="GN71" s="156"/>
      <c r="GO71" s="156"/>
      <c r="GP71" s="156"/>
      <c r="GQ71" s="156"/>
      <c r="GR71" s="156"/>
    </row>
    <row r="72" spans="1:200" x14ac:dyDescent="0.3">
      <c r="A72" s="7">
        <v>218</v>
      </c>
      <c r="B72" s="7">
        <v>1</v>
      </c>
      <c r="C72" s="14">
        <v>9347</v>
      </c>
      <c r="D72" s="328" t="s">
        <v>1712</v>
      </c>
      <c r="E72" s="17" t="s">
        <v>1475</v>
      </c>
      <c r="F72" s="17">
        <v>5904141749</v>
      </c>
      <c r="G72" s="11">
        <v>59</v>
      </c>
      <c r="H72" s="17" t="s">
        <v>1713</v>
      </c>
      <c r="I72" s="470" t="s">
        <v>1714</v>
      </c>
      <c r="J72" s="380" t="s">
        <v>35</v>
      </c>
      <c r="K72" s="17" t="s">
        <v>36</v>
      </c>
      <c r="L72" s="11">
        <v>9</v>
      </c>
      <c r="M72" s="11">
        <v>7</v>
      </c>
      <c r="N72" s="17" t="s">
        <v>38</v>
      </c>
      <c r="O72" s="11" t="s">
        <v>682</v>
      </c>
      <c r="P72" s="17" t="s">
        <v>682</v>
      </c>
      <c r="Q72" s="11"/>
      <c r="R72" s="454" t="s">
        <v>122</v>
      </c>
      <c r="S72" s="453" t="s">
        <v>123</v>
      </c>
      <c r="T72" s="454" t="s">
        <v>124</v>
      </c>
      <c r="U72" s="602" t="s">
        <v>125</v>
      </c>
      <c r="V72" s="454" t="s">
        <v>126</v>
      </c>
      <c r="W72" s="454" t="s">
        <v>124</v>
      </c>
      <c r="X72" s="454" t="s">
        <v>124</v>
      </c>
      <c r="Y72" s="455"/>
      <c r="Z72" s="11"/>
      <c r="AA72" s="55"/>
      <c r="AB72" s="361">
        <v>73448</v>
      </c>
      <c r="AC72" s="361">
        <v>18362</v>
      </c>
      <c r="AD72" s="361">
        <v>3</v>
      </c>
      <c r="AE72" s="361">
        <v>5854</v>
      </c>
      <c r="AF72" s="504" t="s">
        <v>128</v>
      </c>
      <c r="AG72" s="554" t="s">
        <v>1968</v>
      </c>
      <c r="AH72" s="114"/>
      <c r="AI72" s="114"/>
      <c r="AJ72" s="114"/>
      <c r="AK72" s="114"/>
      <c r="AL72" s="114"/>
      <c r="AM72" s="114"/>
      <c r="AN72" s="934">
        <v>0.7</v>
      </c>
      <c r="AO72" s="39">
        <v>4.8</v>
      </c>
      <c r="AP72" s="40">
        <v>91.7</v>
      </c>
      <c r="AQ72" s="41">
        <v>97.2</v>
      </c>
      <c r="AR72" s="42">
        <v>0.14583333333333334</v>
      </c>
      <c r="AS72" s="43">
        <v>13.372916666666669</v>
      </c>
      <c r="AT72" s="44">
        <v>7.2538860103626935E-3</v>
      </c>
      <c r="AU72" s="46">
        <v>0.65225999999999995</v>
      </c>
      <c r="AV72" s="45">
        <v>93.18</v>
      </c>
      <c r="AW72" s="84">
        <v>1.274E-2</v>
      </c>
      <c r="AX72" s="84">
        <v>1.82</v>
      </c>
      <c r="AY72" s="221" t="s">
        <v>121</v>
      </c>
      <c r="AZ72" s="84">
        <v>0.45</v>
      </c>
      <c r="BA72" s="298">
        <v>4.1000000000000002E-2</v>
      </c>
      <c r="BB72" s="87"/>
      <c r="BC72" s="298"/>
      <c r="BD72" s="84">
        <v>41.4</v>
      </c>
      <c r="BE72" s="84">
        <v>59.7</v>
      </c>
      <c r="BF72" s="195">
        <v>0.69346733668341698</v>
      </c>
      <c r="BG72" s="79">
        <v>0</v>
      </c>
      <c r="BH72" s="80">
        <v>0</v>
      </c>
      <c r="BI72" s="304" t="s">
        <v>121</v>
      </c>
      <c r="BJ72" s="84">
        <v>6.94</v>
      </c>
      <c r="BK72" s="282">
        <v>9.44</v>
      </c>
      <c r="BL72" s="114"/>
      <c r="BM72" s="80">
        <v>62.6</v>
      </c>
      <c r="BN72" s="80">
        <v>92</v>
      </c>
      <c r="BO72" s="305">
        <v>52714</v>
      </c>
      <c r="BP72" s="80">
        <v>8</v>
      </c>
      <c r="BQ72" s="346">
        <v>3.8000000000000003</v>
      </c>
      <c r="BR72" s="80">
        <v>14.1</v>
      </c>
      <c r="BS72" s="80">
        <v>0.68</v>
      </c>
      <c r="BT72" s="80">
        <v>48.5</v>
      </c>
      <c r="BU72" s="80">
        <v>2.33</v>
      </c>
      <c r="BV72" s="45">
        <v>16.5</v>
      </c>
      <c r="BW72" s="45">
        <v>0.79</v>
      </c>
      <c r="BX72" s="45">
        <v>4.5999999999999999E-2</v>
      </c>
      <c r="BY72" s="114"/>
      <c r="BZ72" s="114"/>
      <c r="CA72" s="114"/>
      <c r="CB72" s="114"/>
      <c r="CC72" s="114"/>
      <c r="CD72" s="114"/>
      <c r="CE72" s="114"/>
      <c r="CF72" s="45">
        <v>0.29072164948453605</v>
      </c>
      <c r="CG72" s="114"/>
      <c r="CH72" s="121">
        <v>7</v>
      </c>
      <c r="CI72" s="49" t="s">
        <v>1991</v>
      </c>
      <c r="CJ72" s="111" t="s">
        <v>1991</v>
      </c>
      <c r="CK72" s="114"/>
      <c r="CL72" s="35"/>
      <c r="CM72" s="55"/>
      <c r="CN72" s="55"/>
      <c r="CO72" s="55"/>
      <c r="CP72" s="55"/>
      <c r="CQ72" s="202" t="s">
        <v>297</v>
      </c>
      <c r="CR72" s="123" t="s">
        <v>128</v>
      </c>
      <c r="CS72" s="9">
        <v>2</v>
      </c>
      <c r="CT72" s="114"/>
      <c r="CU72" s="114"/>
      <c r="CV72" s="114"/>
      <c r="CW72" s="114"/>
      <c r="CX72" s="114"/>
      <c r="CY72" s="114"/>
      <c r="CZ72" s="11" t="s">
        <v>38</v>
      </c>
      <c r="DA72" s="11" t="s">
        <v>38</v>
      </c>
      <c r="DB72" s="11" t="s">
        <v>38</v>
      </c>
      <c r="DC72" s="11" t="s">
        <v>38</v>
      </c>
      <c r="DD72" s="11" t="s">
        <v>38</v>
      </c>
      <c r="DE72" s="11" t="s">
        <v>38</v>
      </c>
      <c r="DF72" s="11" t="s">
        <v>38</v>
      </c>
      <c r="DG72" s="11" t="s">
        <v>38</v>
      </c>
      <c r="DH72" s="11" t="s">
        <v>38</v>
      </c>
      <c r="DI72" s="11">
        <v>0</v>
      </c>
      <c r="DJ72" s="7"/>
      <c r="DK72" s="116"/>
      <c r="DL72" s="125"/>
      <c r="DM72" s="125"/>
      <c r="DN72" s="7">
        <v>40</v>
      </c>
      <c r="DO72" s="7">
        <v>3</v>
      </c>
      <c r="DP72" s="7">
        <v>1</v>
      </c>
      <c r="DQ72" s="7"/>
      <c r="DR72" s="7"/>
      <c r="DS72" s="116"/>
      <c r="DT72" s="116">
        <v>3</v>
      </c>
      <c r="DU72" s="7"/>
      <c r="DV72" s="116">
        <v>2</v>
      </c>
      <c r="DW72" s="116">
        <v>2</v>
      </c>
      <c r="DX72" s="550"/>
      <c r="DY72" s="114"/>
      <c r="DZ72" s="753">
        <v>9347</v>
      </c>
      <c r="EA72" s="493">
        <v>53</v>
      </c>
      <c r="EB72" s="476">
        <v>991576</v>
      </c>
      <c r="EC72" s="476">
        <v>2</v>
      </c>
      <c r="ED72" s="494">
        <v>37417.962264150941</v>
      </c>
      <c r="EE72" s="495">
        <v>785551</v>
      </c>
      <c r="EF72" s="496">
        <v>29643.433962264149</v>
      </c>
      <c r="EG72" s="489">
        <v>266790.90566037735</v>
      </c>
      <c r="EH72" s="157">
        <v>79.222470088021495</v>
      </c>
      <c r="EI72" s="145">
        <v>29.643433962264147</v>
      </c>
      <c r="EJ72" s="114"/>
      <c r="EK72" s="157">
        <v>79.222470088021495</v>
      </c>
      <c r="EL72" s="145">
        <v>29.643433962264147</v>
      </c>
      <c r="EM72" s="114"/>
      <c r="EN72" s="7" t="s">
        <v>421</v>
      </c>
      <c r="EO72" s="35" t="s">
        <v>2135</v>
      </c>
      <c r="EP72" s="7" t="s">
        <v>421</v>
      </c>
      <c r="EQ72" s="35" t="s">
        <v>2136</v>
      </c>
      <c r="ER72" s="35" t="s">
        <v>2137</v>
      </c>
      <c r="ES72" s="158">
        <v>9347</v>
      </c>
      <c r="ET72" s="159" t="s">
        <v>2078</v>
      </c>
      <c r="EU72" s="350">
        <v>36.415009536399999</v>
      </c>
      <c r="EV72" s="161">
        <v>30.104768030644998</v>
      </c>
      <c r="EW72" s="162">
        <v>0.54897664000000124</v>
      </c>
      <c r="EX72" s="163"/>
      <c r="EY72" s="163"/>
      <c r="EZ72" s="163"/>
      <c r="FA72" s="163"/>
      <c r="FB72" s="163"/>
      <c r="FC72" s="163"/>
      <c r="FD72" s="163"/>
      <c r="FE72" s="163"/>
      <c r="FF72" s="163"/>
      <c r="FG72" s="163"/>
      <c r="FH72" s="163"/>
      <c r="FI72" s="163"/>
      <c r="FJ72" s="163"/>
      <c r="FK72" s="163"/>
      <c r="FL72" s="163"/>
      <c r="FM72" s="166"/>
      <c r="FN72" s="163"/>
      <c r="FO72" s="163"/>
      <c r="FP72" s="163"/>
      <c r="FQ72" s="163"/>
      <c r="FR72" s="163"/>
      <c r="FS72" s="163"/>
      <c r="FT72" s="163"/>
      <c r="FU72" s="163"/>
      <c r="FV72" s="163"/>
      <c r="FW72" s="163"/>
      <c r="FX72" s="163"/>
      <c r="FY72" s="163"/>
      <c r="FZ72" s="163"/>
      <c r="GA72" s="163"/>
      <c r="GB72" s="163"/>
      <c r="GC72" s="163"/>
      <c r="GD72" s="163"/>
      <c r="GE72" s="163"/>
      <c r="GF72" s="163"/>
      <c r="GG72" s="163"/>
      <c r="GH72" s="163"/>
      <c r="GI72" s="163"/>
      <c r="GJ72" s="163"/>
      <c r="GK72" s="163"/>
      <c r="GL72" s="163"/>
      <c r="GM72" s="163"/>
      <c r="GN72" s="163"/>
      <c r="GO72" s="163"/>
      <c r="GP72" s="163"/>
      <c r="GQ72" s="163"/>
      <c r="GR72" s="163"/>
    </row>
    <row r="73" spans="1:200" x14ac:dyDescent="0.3">
      <c r="A73" s="7">
        <v>235</v>
      </c>
      <c r="B73" s="7">
        <v>1</v>
      </c>
      <c r="C73" s="14">
        <v>9412</v>
      </c>
      <c r="D73" s="328" t="s">
        <v>1110</v>
      </c>
      <c r="E73" s="17" t="s">
        <v>687</v>
      </c>
      <c r="F73" s="17">
        <v>6408100578</v>
      </c>
      <c r="G73" s="11">
        <v>54</v>
      </c>
      <c r="H73" s="17" t="s">
        <v>1027</v>
      </c>
      <c r="I73" s="470" t="s">
        <v>1759</v>
      </c>
      <c r="J73" s="380" t="s">
        <v>35</v>
      </c>
      <c r="K73" s="17" t="s">
        <v>36</v>
      </c>
      <c r="L73" s="11">
        <v>6</v>
      </c>
      <c r="M73" s="11">
        <v>6</v>
      </c>
      <c r="N73" s="17" t="s">
        <v>38</v>
      </c>
      <c r="O73" s="11"/>
      <c r="P73" s="17" t="s">
        <v>682</v>
      </c>
      <c r="Q73" s="11"/>
      <c r="R73" s="454" t="s">
        <v>122</v>
      </c>
      <c r="S73" s="453" t="s">
        <v>123</v>
      </c>
      <c r="T73" s="454" t="s">
        <v>124</v>
      </c>
      <c r="U73" s="602" t="s">
        <v>125</v>
      </c>
      <c r="V73" s="454" t="s">
        <v>126</v>
      </c>
      <c r="W73" s="454" t="s">
        <v>124</v>
      </c>
      <c r="X73" s="454" t="s">
        <v>124</v>
      </c>
      <c r="Y73" s="455"/>
      <c r="Z73" s="11"/>
      <c r="AA73" s="55"/>
      <c r="AB73" s="361">
        <v>231000</v>
      </c>
      <c r="AC73" s="361">
        <v>57750</v>
      </c>
      <c r="AD73" s="361"/>
      <c r="AE73" s="361"/>
      <c r="AF73" s="504" t="s">
        <v>444</v>
      </c>
      <c r="AH73" s="114"/>
      <c r="AI73" s="114"/>
      <c r="AJ73" s="114"/>
      <c r="AK73" s="114"/>
      <c r="AL73" s="114"/>
      <c r="AM73" s="114"/>
      <c r="AN73" s="411">
        <v>6.93</v>
      </c>
      <c r="AO73" s="39">
        <v>3.21</v>
      </c>
      <c r="AP73" s="40">
        <v>89.5</v>
      </c>
      <c r="AQ73" s="41">
        <v>99.64</v>
      </c>
      <c r="AR73" s="42">
        <v>2.1588785046728973</v>
      </c>
      <c r="AS73" s="43">
        <v>193.21962616822432</v>
      </c>
      <c r="AT73" s="44">
        <v>7.4749217991586667E-2</v>
      </c>
      <c r="AU73" s="84">
        <v>6.4927169999999998</v>
      </c>
      <c r="AV73" s="45">
        <v>93.69</v>
      </c>
      <c r="AW73" s="84">
        <v>9.0783000000000003E-2</v>
      </c>
      <c r="AX73" s="84">
        <v>1.31</v>
      </c>
      <c r="AY73" s="221" t="s">
        <v>121</v>
      </c>
      <c r="AZ73" s="84">
        <v>7.69</v>
      </c>
      <c r="BA73" s="298">
        <v>1.9E-2</v>
      </c>
      <c r="BB73" s="87"/>
      <c r="BC73" s="298"/>
      <c r="BD73" s="84">
        <v>60</v>
      </c>
      <c r="BE73" s="84">
        <v>40.799999999999997</v>
      </c>
      <c r="BF73" s="195">
        <v>1.4705882352941178</v>
      </c>
      <c r="BG73" s="79">
        <v>0.5</v>
      </c>
      <c r="BH73" s="80">
        <v>7.2150072150072155</v>
      </c>
      <c r="BI73" s="304" t="s">
        <v>121</v>
      </c>
      <c r="BJ73" s="84">
        <v>10.9</v>
      </c>
      <c r="BK73" s="282">
        <v>17.7</v>
      </c>
      <c r="BL73" s="114"/>
      <c r="BM73" s="80">
        <v>71.800000000000011</v>
      </c>
      <c r="BN73" s="80">
        <v>95.3</v>
      </c>
      <c r="BO73" s="305">
        <v>51687</v>
      </c>
      <c r="BP73" s="80">
        <v>4.7000000000000028</v>
      </c>
      <c r="BQ73" s="80">
        <v>2.9299999999999997</v>
      </c>
      <c r="BR73" s="80">
        <v>32.200000000000003</v>
      </c>
      <c r="BS73" s="80">
        <v>1.03</v>
      </c>
      <c r="BT73" s="80">
        <v>39.6</v>
      </c>
      <c r="BU73" s="80">
        <v>1.27</v>
      </c>
      <c r="BV73" s="45">
        <v>19.600000000000001</v>
      </c>
      <c r="BW73" s="45">
        <v>0.63</v>
      </c>
      <c r="BX73" s="45">
        <v>4.7E-2</v>
      </c>
      <c r="BY73" s="114"/>
      <c r="BZ73" s="114"/>
      <c r="CA73" s="114"/>
      <c r="CB73" s="114"/>
      <c r="CC73" s="114"/>
      <c r="CD73" s="114"/>
      <c r="CE73" s="114"/>
      <c r="CF73" s="45">
        <v>0.81313131313131315</v>
      </c>
      <c r="CG73" s="114"/>
      <c r="CH73" s="121">
        <v>5</v>
      </c>
      <c r="CI73" s="49" t="s">
        <v>1991</v>
      </c>
      <c r="CJ73" s="111" t="s">
        <v>1991</v>
      </c>
      <c r="CK73" s="114"/>
      <c r="CL73" s="35"/>
      <c r="CM73" s="55"/>
      <c r="CN73" s="55"/>
      <c r="CO73" s="55"/>
      <c r="CP73" s="55"/>
      <c r="CQ73" s="202" t="s">
        <v>297</v>
      </c>
      <c r="CR73" s="123" t="s">
        <v>444</v>
      </c>
      <c r="CS73" s="9">
        <v>2</v>
      </c>
      <c r="CT73" s="114"/>
      <c r="CU73" s="113" t="s">
        <v>2032</v>
      </c>
      <c r="CV73" s="114"/>
      <c r="CW73" s="114"/>
      <c r="CX73" s="114"/>
      <c r="CY73" s="114"/>
      <c r="CZ73" s="11" t="s">
        <v>38</v>
      </c>
      <c r="DA73" s="11" t="s">
        <v>38</v>
      </c>
      <c r="DB73" s="11">
        <v>22389</v>
      </c>
      <c r="DC73" s="11">
        <v>89.1</v>
      </c>
      <c r="DD73" s="11">
        <v>10.9</v>
      </c>
      <c r="DE73" s="11" t="s">
        <v>38</v>
      </c>
      <c r="DF73" s="11" t="s">
        <v>38</v>
      </c>
      <c r="DG73" s="11" t="s">
        <v>38</v>
      </c>
      <c r="DH73" s="11" t="s">
        <v>38</v>
      </c>
      <c r="DI73" s="11">
        <v>0</v>
      </c>
      <c r="DJ73" s="7"/>
      <c r="DK73" s="116"/>
      <c r="DL73" s="125"/>
      <c r="DM73" s="125"/>
      <c r="DN73" s="7">
        <v>35</v>
      </c>
      <c r="DO73" s="7">
        <v>3</v>
      </c>
      <c r="DP73" s="7">
        <v>1</v>
      </c>
      <c r="DQ73" s="7">
        <v>192</v>
      </c>
      <c r="DR73" s="7">
        <v>95</v>
      </c>
      <c r="DS73" s="115">
        <v>25.770399305555557</v>
      </c>
      <c r="DT73" s="116">
        <v>2</v>
      </c>
      <c r="DU73" s="7"/>
      <c r="DV73" s="116">
        <v>2</v>
      </c>
      <c r="DW73" s="116">
        <v>2</v>
      </c>
      <c r="DX73" s="7"/>
      <c r="DY73" s="114"/>
      <c r="DZ73" s="753">
        <v>9412</v>
      </c>
      <c r="EA73" s="493">
        <v>75</v>
      </c>
      <c r="EB73" s="476">
        <v>443667</v>
      </c>
      <c r="EC73" s="476">
        <v>2</v>
      </c>
      <c r="ED73" s="494">
        <v>11831.12</v>
      </c>
      <c r="EE73" s="495">
        <v>392297</v>
      </c>
      <c r="EF73" s="496">
        <v>10461.253333333334</v>
      </c>
      <c r="EG73" s="489">
        <v>62767.520000000004</v>
      </c>
      <c r="EH73" s="157">
        <v>88.421496302406979</v>
      </c>
      <c r="EI73" s="145">
        <v>10.461253333333334</v>
      </c>
      <c r="EJ73" s="114"/>
      <c r="EK73" s="157">
        <v>88.421496302406979</v>
      </c>
      <c r="EL73" s="145">
        <v>10.461253333333334</v>
      </c>
      <c r="EM73" s="147">
        <v>2.1401833304868503</v>
      </c>
      <c r="EN73" s="7" t="s">
        <v>421</v>
      </c>
      <c r="EO73" s="35" t="s">
        <v>813</v>
      </c>
      <c r="EP73" s="7" t="s">
        <v>423</v>
      </c>
      <c r="EQ73" s="35" t="s">
        <v>2148</v>
      </c>
      <c r="ER73" s="35" t="s">
        <v>2149</v>
      </c>
      <c r="ES73" s="158">
        <v>9412</v>
      </c>
      <c r="ET73" s="159" t="s">
        <v>1061</v>
      </c>
      <c r="EU73" s="263" t="s">
        <v>2079</v>
      </c>
      <c r="EV73" s="772">
        <v>26.7804165953069</v>
      </c>
      <c r="EW73" s="162">
        <v>1.281624940000001</v>
      </c>
      <c r="EX73" s="163">
        <v>2.82</v>
      </c>
      <c r="EY73" s="163">
        <v>2.38</v>
      </c>
      <c r="EZ73" s="163">
        <v>697000</v>
      </c>
      <c r="FA73" s="167">
        <v>89.1</v>
      </c>
      <c r="FB73" s="167">
        <v>20.8</v>
      </c>
      <c r="FC73" s="163">
        <v>415000</v>
      </c>
      <c r="FD73" s="164">
        <v>62767.520000000004</v>
      </c>
      <c r="FE73" s="165">
        <v>13055.644160000002</v>
      </c>
      <c r="FF73" s="163">
        <v>4.1399999999999997</v>
      </c>
      <c r="FG73" s="163">
        <v>337852</v>
      </c>
      <c r="FH73" s="311">
        <v>16.66</v>
      </c>
      <c r="FI73" s="163">
        <v>77148</v>
      </c>
      <c r="FJ73" s="165">
        <v>2715.5739852800007</v>
      </c>
      <c r="FK73" s="165">
        <v>540.50366822399997</v>
      </c>
      <c r="FL73" s="165">
        <v>2175.0703170560009</v>
      </c>
      <c r="FM73" s="166">
        <v>6</v>
      </c>
      <c r="FN73" s="165">
        <v>452.59566421333346</v>
      </c>
      <c r="FO73" s="165">
        <v>90.08394470399999</v>
      </c>
      <c r="FP73" s="165">
        <v>2175.9406933333335</v>
      </c>
      <c r="FQ73" s="163"/>
      <c r="FR73" s="163"/>
      <c r="FS73" s="163"/>
      <c r="FT73" s="163"/>
      <c r="FU73" s="163"/>
      <c r="FV73" s="163"/>
      <c r="FW73" s="163"/>
      <c r="FX73" s="163"/>
      <c r="FY73" s="163"/>
      <c r="FZ73" s="163"/>
      <c r="GA73" s="163"/>
      <c r="GB73" s="163"/>
      <c r="GC73" s="163"/>
      <c r="GD73" s="163"/>
      <c r="GE73" s="163"/>
      <c r="GF73" s="163"/>
      <c r="GG73" s="163"/>
      <c r="GH73" s="163"/>
      <c r="GI73" s="163"/>
      <c r="GJ73" s="163"/>
      <c r="GK73" s="163"/>
      <c r="GL73" s="163"/>
      <c r="GM73" s="163"/>
      <c r="GN73" s="163"/>
      <c r="GO73" s="163"/>
      <c r="GP73" s="163"/>
      <c r="GQ73" s="163"/>
      <c r="GR73" s="163"/>
    </row>
    <row r="74" spans="1:200" x14ac:dyDescent="0.3">
      <c r="A74" s="7">
        <v>236</v>
      </c>
      <c r="B74" s="7">
        <v>1</v>
      </c>
      <c r="C74" s="14">
        <v>9413</v>
      </c>
      <c r="D74" s="328" t="s">
        <v>1955</v>
      </c>
      <c r="E74" s="17" t="s">
        <v>564</v>
      </c>
      <c r="F74" s="17">
        <v>490823272</v>
      </c>
      <c r="G74" s="11">
        <v>69</v>
      </c>
      <c r="H74" s="17" t="s">
        <v>1027</v>
      </c>
      <c r="I74" s="470" t="s">
        <v>511</v>
      </c>
      <c r="J74" s="380" t="s">
        <v>35</v>
      </c>
      <c r="K74" s="17" t="s">
        <v>36</v>
      </c>
      <c r="L74" s="11">
        <v>9</v>
      </c>
      <c r="M74" s="11">
        <v>10</v>
      </c>
      <c r="N74" s="17" t="s">
        <v>38</v>
      </c>
      <c r="O74" s="11"/>
      <c r="P74" s="17" t="s">
        <v>682</v>
      </c>
      <c r="Q74" s="11"/>
      <c r="R74" s="454" t="s">
        <v>122</v>
      </c>
      <c r="S74" s="453" t="s">
        <v>123</v>
      </c>
      <c r="T74" s="454" t="s">
        <v>124</v>
      </c>
      <c r="U74" s="602" t="s">
        <v>125</v>
      </c>
      <c r="V74" s="454" t="s">
        <v>126</v>
      </c>
      <c r="W74" s="454" t="s">
        <v>124</v>
      </c>
      <c r="X74" s="454" t="s">
        <v>124</v>
      </c>
      <c r="Y74" s="455"/>
      <c r="Z74" s="11"/>
      <c r="AA74" s="55"/>
      <c r="AB74" s="361">
        <v>145000</v>
      </c>
      <c r="AC74" s="361">
        <v>10850</v>
      </c>
      <c r="AD74" s="361"/>
      <c r="AE74" s="361"/>
      <c r="AF74" s="504" t="s">
        <v>128</v>
      </c>
      <c r="AH74" s="114"/>
      <c r="AI74" s="114"/>
      <c r="AJ74" s="114"/>
      <c r="AK74" s="114"/>
      <c r="AL74" s="114"/>
      <c r="AM74" s="114"/>
      <c r="AN74" s="411">
        <v>21.6</v>
      </c>
      <c r="AO74" s="39">
        <v>6.1</v>
      </c>
      <c r="AP74" s="40">
        <v>71.8</v>
      </c>
      <c r="AQ74" s="41">
        <v>99.5</v>
      </c>
      <c r="AR74" s="42">
        <v>3.5409836065573774</v>
      </c>
      <c r="AS74" s="43">
        <v>254.24262295081968</v>
      </c>
      <c r="AT74" s="44">
        <v>0.27727856225930686</v>
      </c>
      <c r="AU74" s="84">
        <v>19.634400000000003</v>
      </c>
      <c r="AV74" s="45">
        <v>90.9</v>
      </c>
      <c r="AW74" s="84">
        <v>0.88560000000000005</v>
      </c>
      <c r="AX74" s="84">
        <v>4.0999999999999996</v>
      </c>
      <c r="AY74" s="221" t="s">
        <v>121</v>
      </c>
      <c r="AZ74" s="84">
        <v>4.49</v>
      </c>
      <c r="BA74" s="298">
        <v>4.8000000000000001E-2</v>
      </c>
      <c r="BB74" s="87"/>
      <c r="BC74" s="298"/>
      <c r="BD74" s="84">
        <v>55.1</v>
      </c>
      <c r="BE74" s="84">
        <v>46</v>
      </c>
      <c r="BF74" s="195">
        <v>1.1978260869565218</v>
      </c>
      <c r="BG74" s="79">
        <v>0.2</v>
      </c>
      <c r="BH74" s="80">
        <v>0.92592592592592582</v>
      </c>
      <c r="BI74" s="304" t="s">
        <v>121</v>
      </c>
      <c r="BJ74" s="84">
        <v>5.22</v>
      </c>
      <c r="BK74" s="282">
        <v>4.76</v>
      </c>
      <c r="BL74" s="114"/>
      <c r="BM74" s="80">
        <v>58.400000000000006</v>
      </c>
      <c r="BN74" s="80">
        <v>95.4</v>
      </c>
      <c r="BO74" s="305">
        <v>84766</v>
      </c>
      <c r="BP74" s="80">
        <v>4.5999999999999943</v>
      </c>
      <c r="BQ74" s="80">
        <v>5.38</v>
      </c>
      <c r="BR74" s="80">
        <v>10.3</v>
      </c>
      <c r="BS74" s="80">
        <v>0.63</v>
      </c>
      <c r="BT74" s="80">
        <v>48.1</v>
      </c>
      <c r="BU74" s="80">
        <v>2.93</v>
      </c>
      <c r="BV74" s="45">
        <v>29.8</v>
      </c>
      <c r="BW74" s="45">
        <v>1.82</v>
      </c>
      <c r="BX74" s="45">
        <v>0.27</v>
      </c>
      <c r="BY74" s="114"/>
      <c r="BZ74" s="114"/>
      <c r="CA74" s="114"/>
      <c r="CB74" s="114"/>
      <c r="CC74" s="114"/>
      <c r="CD74" s="114"/>
      <c r="CE74" s="114"/>
      <c r="CF74" s="45">
        <v>0.21413721413721415</v>
      </c>
      <c r="CG74" s="114"/>
      <c r="CH74" s="121">
        <v>5</v>
      </c>
      <c r="CI74" s="49" t="s">
        <v>1991</v>
      </c>
      <c r="CJ74" s="9" t="s">
        <v>1511</v>
      </c>
      <c r="CK74" s="114"/>
      <c r="CL74" s="35"/>
      <c r="CM74" s="55"/>
      <c r="CN74" s="55"/>
      <c r="CO74" s="55"/>
      <c r="CP74" s="55"/>
      <c r="CQ74" s="202" t="s">
        <v>297</v>
      </c>
      <c r="CR74" s="123" t="s">
        <v>128</v>
      </c>
      <c r="CS74" s="9">
        <v>2</v>
      </c>
      <c r="CT74" s="114"/>
      <c r="CU74" s="49" t="s">
        <v>511</v>
      </c>
      <c r="CV74" s="114"/>
      <c r="CW74" s="114"/>
      <c r="CX74" s="114"/>
      <c r="CY74" s="114"/>
      <c r="CZ74" s="11" t="s">
        <v>38</v>
      </c>
      <c r="DA74" s="11" t="s">
        <v>38</v>
      </c>
      <c r="DB74" s="11">
        <v>13798</v>
      </c>
      <c r="DC74" s="11">
        <v>70.599999999999994</v>
      </c>
      <c r="DD74" s="11">
        <v>29.4</v>
      </c>
      <c r="DE74" s="11" t="s">
        <v>38</v>
      </c>
      <c r="DF74" s="11" t="s">
        <v>38</v>
      </c>
      <c r="DG74" s="11" t="s">
        <v>38</v>
      </c>
      <c r="DH74" s="11" t="s">
        <v>38</v>
      </c>
      <c r="DI74" s="11">
        <v>0</v>
      </c>
      <c r="DJ74" s="7"/>
      <c r="DK74" s="116"/>
      <c r="DL74" s="125"/>
      <c r="DM74" s="125"/>
      <c r="DN74" s="7">
        <v>35</v>
      </c>
      <c r="DO74" s="7">
        <v>3</v>
      </c>
      <c r="DP74" s="7">
        <v>0</v>
      </c>
      <c r="DQ74" s="7">
        <v>187</v>
      </c>
      <c r="DR74" s="7">
        <v>107</v>
      </c>
      <c r="DS74" s="115">
        <v>30.598530126683634</v>
      </c>
      <c r="DT74" s="116">
        <v>0</v>
      </c>
      <c r="DU74" s="7"/>
      <c r="DV74" s="116">
        <v>0</v>
      </c>
      <c r="DW74" s="116">
        <v>0</v>
      </c>
      <c r="DX74" s="7"/>
      <c r="DY74" s="114"/>
      <c r="DZ74" s="753">
        <v>9413</v>
      </c>
      <c r="EA74" s="493"/>
      <c r="EB74" s="476"/>
      <c r="EC74" s="476">
        <v>2</v>
      </c>
      <c r="ED74" s="494"/>
      <c r="EE74" s="495"/>
      <c r="EF74" s="496"/>
      <c r="EG74" s="489"/>
      <c r="EH74" s="157">
        <v>45.7</v>
      </c>
      <c r="EI74" s="145">
        <v>0</v>
      </c>
      <c r="EJ74" s="114"/>
      <c r="EK74" s="157">
        <v>45.7</v>
      </c>
      <c r="EL74" s="145">
        <v>0</v>
      </c>
      <c r="EM74" s="147"/>
      <c r="EN74" s="148" t="s">
        <v>423</v>
      </c>
      <c r="EO74" s="149" t="s">
        <v>747</v>
      </c>
      <c r="EP74" s="150" t="s">
        <v>423</v>
      </c>
      <c r="EQ74" s="149" t="s">
        <v>2220</v>
      </c>
      <c r="ER74" s="149" t="s">
        <v>2120</v>
      </c>
      <c r="ES74" s="158">
        <v>9413</v>
      </c>
      <c r="ET74" s="159" t="s">
        <v>426</v>
      </c>
      <c r="EU74" s="160">
        <v>18.359707460800003</v>
      </c>
      <c r="EV74" s="440">
        <v>28.654827902404396</v>
      </c>
      <c r="EW74" s="162">
        <v>1.0168833529999988</v>
      </c>
      <c r="EX74" s="163">
        <v>5.93</v>
      </c>
      <c r="EY74" s="163">
        <v>3.68</v>
      </c>
      <c r="EZ74" s="163">
        <v>483000</v>
      </c>
      <c r="FA74" s="167">
        <v>67.900000000000006</v>
      </c>
      <c r="FB74" s="167">
        <v>42.2</v>
      </c>
      <c r="FC74" s="163">
        <v>252692</v>
      </c>
      <c r="FD74" s="629">
        <v>15491.34375</v>
      </c>
      <c r="FE74" s="165">
        <v>10518.62240625</v>
      </c>
      <c r="FF74" s="163">
        <v>1.67</v>
      </c>
      <c r="FG74" s="163">
        <v>149498</v>
      </c>
      <c r="FH74" s="311">
        <v>40.53</v>
      </c>
      <c r="FI74" s="163">
        <v>103194</v>
      </c>
      <c r="FJ74" s="165">
        <v>4438.8586554375006</v>
      </c>
      <c r="FK74" s="165">
        <v>175.660994184375</v>
      </c>
      <c r="FL74" s="165">
        <v>4263.1976612531253</v>
      </c>
      <c r="FM74" s="166">
        <v>24</v>
      </c>
      <c r="FN74" s="165">
        <v>184.95244397656253</v>
      </c>
      <c r="FO74" s="165">
        <v>7.319208091015625</v>
      </c>
      <c r="FP74" s="165">
        <v>438.27593359375004</v>
      </c>
      <c r="FQ74" s="167"/>
      <c r="FR74" s="167"/>
      <c r="FS74" s="163"/>
      <c r="FT74" s="163"/>
      <c r="FU74" s="163"/>
      <c r="FV74" s="163"/>
      <c r="FW74" s="163"/>
      <c r="FX74" s="163"/>
      <c r="FY74" s="163"/>
      <c r="FZ74" s="163"/>
      <c r="GA74" s="163"/>
      <c r="GB74" s="163"/>
      <c r="GC74" s="163"/>
      <c r="GD74" s="167"/>
      <c r="GE74" s="163"/>
      <c r="GF74" s="163"/>
      <c r="GG74" s="163"/>
      <c r="GH74" s="163"/>
      <c r="GI74" s="163"/>
      <c r="GJ74" s="163"/>
      <c r="GK74" s="163"/>
      <c r="GL74" s="163"/>
      <c r="GM74" s="163"/>
      <c r="GN74" s="163"/>
      <c r="GO74" s="163"/>
      <c r="GP74" s="163"/>
      <c r="GQ74" s="163"/>
      <c r="GR74" s="163"/>
    </row>
    <row r="75" spans="1:200" x14ac:dyDescent="0.3">
      <c r="A75" s="7">
        <v>241</v>
      </c>
      <c r="B75" s="7">
        <v>1</v>
      </c>
      <c r="C75" s="14">
        <v>9424</v>
      </c>
      <c r="D75" s="328" t="s">
        <v>1757</v>
      </c>
      <c r="E75" s="17" t="s">
        <v>1158</v>
      </c>
      <c r="F75" s="17">
        <v>6056131147</v>
      </c>
      <c r="G75" s="11">
        <v>58</v>
      </c>
      <c r="H75" s="17" t="s">
        <v>1006</v>
      </c>
      <c r="I75" s="470" t="s">
        <v>1758</v>
      </c>
      <c r="J75" s="380" t="s">
        <v>35</v>
      </c>
      <c r="K75" s="17" t="s">
        <v>36</v>
      </c>
      <c r="L75" s="11">
        <v>20</v>
      </c>
      <c r="M75" s="17" t="s">
        <v>1273</v>
      </c>
      <c r="N75" s="17" t="s">
        <v>38</v>
      </c>
      <c r="O75" s="11"/>
      <c r="P75" s="17" t="s">
        <v>682</v>
      </c>
      <c r="Q75" s="11"/>
      <c r="R75" s="454" t="s">
        <v>122</v>
      </c>
      <c r="S75" s="453" t="s">
        <v>123</v>
      </c>
      <c r="T75" s="454" t="s">
        <v>124</v>
      </c>
      <c r="U75" s="602" t="s">
        <v>125</v>
      </c>
      <c r="V75" s="454" t="s">
        <v>126</v>
      </c>
      <c r="W75" s="454" t="s">
        <v>124</v>
      </c>
      <c r="X75" s="454" t="s">
        <v>124</v>
      </c>
      <c r="Y75" s="455"/>
      <c r="Z75" s="11"/>
      <c r="AA75" s="55"/>
      <c r="AB75" s="361">
        <v>9354</v>
      </c>
      <c r="AC75" s="361">
        <v>654</v>
      </c>
      <c r="AD75" s="361" t="s">
        <v>124</v>
      </c>
      <c r="AE75" s="361" t="s">
        <v>124</v>
      </c>
      <c r="AF75" s="504" t="s">
        <v>444</v>
      </c>
      <c r="AG75" s="554"/>
      <c r="AH75" s="114"/>
      <c r="AI75" s="114"/>
      <c r="AJ75" s="114"/>
      <c r="AK75" s="114"/>
      <c r="AL75" s="114"/>
      <c r="AM75" s="114"/>
      <c r="AN75" s="934">
        <v>3.33</v>
      </c>
      <c r="AO75" s="39">
        <v>0.64</v>
      </c>
      <c r="AP75" s="40">
        <v>89.6</v>
      </c>
      <c r="AQ75" s="41">
        <v>93.57</v>
      </c>
      <c r="AR75" s="42">
        <v>5.203125</v>
      </c>
      <c r="AS75" s="43">
        <v>466.2</v>
      </c>
      <c r="AT75" s="44">
        <v>3.6901595744680854E-2</v>
      </c>
      <c r="AU75" s="84">
        <v>2.9953349999999999</v>
      </c>
      <c r="AV75" s="45">
        <v>89.95</v>
      </c>
      <c r="AW75" s="84">
        <v>0.16816500000000001</v>
      </c>
      <c r="AX75" s="84">
        <v>5.05</v>
      </c>
      <c r="AY75" s="221" t="s">
        <v>121</v>
      </c>
      <c r="AZ75" s="84">
        <v>4.78</v>
      </c>
      <c r="BA75" s="298">
        <v>2.9000000000000001E-2</v>
      </c>
      <c r="BB75" s="87"/>
      <c r="BC75" s="298"/>
      <c r="BD75" s="84">
        <v>71.8</v>
      </c>
      <c r="BE75" s="84">
        <v>28.7</v>
      </c>
      <c r="BF75" s="78">
        <v>2.5017421602787455</v>
      </c>
      <c r="BG75" s="79">
        <v>0.1</v>
      </c>
      <c r="BH75" s="80">
        <v>3.0030030030030028</v>
      </c>
      <c r="BI75" s="304" t="s">
        <v>121</v>
      </c>
      <c r="BJ75" s="84">
        <v>22.2</v>
      </c>
      <c r="BK75" s="282">
        <v>16.3</v>
      </c>
      <c r="BL75" s="114"/>
      <c r="BM75" s="80">
        <v>37.5</v>
      </c>
      <c r="BN75" s="80">
        <v>96.1</v>
      </c>
      <c r="BO75" s="305">
        <v>76609</v>
      </c>
      <c r="BP75" s="80">
        <v>3.9000000000000057</v>
      </c>
      <c r="BQ75" s="561">
        <v>0.56400000000000006</v>
      </c>
      <c r="BR75" s="80">
        <v>8.4</v>
      </c>
      <c r="BS75" s="80">
        <v>5.3999999999999999E-2</v>
      </c>
      <c r="BT75" s="80">
        <v>29.1</v>
      </c>
      <c r="BU75" s="80">
        <v>0.19</v>
      </c>
      <c r="BV75" s="45">
        <v>50.2</v>
      </c>
      <c r="BW75" s="45">
        <v>0.32</v>
      </c>
      <c r="BX75" s="45">
        <v>7.4999999999999997E-2</v>
      </c>
      <c r="BY75" s="114"/>
      <c r="BZ75" s="114"/>
      <c r="CA75" s="114"/>
      <c r="CB75" s="114"/>
      <c r="CC75" s="114"/>
      <c r="CD75" s="114"/>
      <c r="CE75" s="114"/>
      <c r="CF75" s="45">
        <v>0.28865979381443296</v>
      </c>
      <c r="CG75" s="114"/>
      <c r="CH75" s="121">
        <v>5</v>
      </c>
      <c r="CI75" s="49" t="s">
        <v>1993</v>
      </c>
      <c r="CJ75" s="111" t="s">
        <v>1993</v>
      </c>
      <c r="CK75" s="114"/>
      <c r="CL75" s="35"/>
      <c r="CM75" s="55"/>
      <c r="CN75" s="55"/>
      <c r="CO75" s="55"/>
      <c r="CP75" s="55"/>
      <c r="CQ75" s="202" t="s">
        <v>294</v>
      </c>
      <c r="CR75" s="123" t="s">
        <v>444</v>
      </c>
      <c r="CS75" s="9">
        <v>2</v>
      </c>
      <c r="CT75" s="114"/>
      <c r="CU75" s="113" t="s">
        <v>1758</v>
      </c>
      <c r="CV75" s="114"/>
      <c r="CW75" s="114"/>
      <c r="CX75" s="114"/>
      <c r="CY75" s="114"/>
      <c r="CZ75" s="11">
        <v>60.8</v>
      </c>
      <c r="DA75" s="11" t="s">
        <v>38</v>
      </c>
      <c r="DB75" s="11">
        <v>9852</v>
      </c>
      <c r="DC75" s="11">
        <v>88.7</v>
      </c>
      <c r="DD75" s="11">
        <v>11.3</v>
      </c>
      <c r="DE75" s="11">
        <v>36.5</v>
      </c>
      <c r="DF75" s="11">
        <v>36586</v>
      </c>
      <c r="DG75" s="11" t="s">
        <v>38</v>
      </c>
      <c r="DH75" s="11">
        <v>5.14</v>
      </c>
      <c r="DI75" s="11">
        <v>0</v>
      </c>
      <c r="DJ75" s="7"/>
      <c r="DK75" s="116"/>
      <c r="DL75" s="125"/>
      <c r="DM75" s="125"/>
      <c r="DN75" s="7">
        <v>50</v>
      </c>
      <c r="DO75" s="7">
        <v>3</v>
      </c>
      <c r="DP75" s="7">
        <v>1</v>
      </c>
      <c r="DQ75" s="7" t="s">
        <v>299</v>
      </c>
      <c r="DR75" s="7" t="s">
        <v>299</v>
      </c>
      <c r="DS75" s="115" t="s">
        <v>299</v>
      </c>
      <c r="DT75" s="116">
        <v>3</v>
      </c>
      <c r="DU75" s="7"/>
      <c r="DV75" s="116">
        <v>3</v>
      </c>
      <c r="DW75" s="116">
        <v>2</v>
      </c>
      <c r="DX75" s="7"/>
      <c r="DY75" s="114"/>
      <c r="DZ75" s="753">
        <v>9424</v>
      </c>
      <c r="EA75" s="493">
        <v>65</v>
      </c>
      <c r="EB75" s="476">
        <v>403047</v>
      </c>
      <c r="EC75" s="476">
        <v>2</v>
      </c>
      <c r="ED75" s="494">
        <v>12401.446153846155</v>
      </c>
      <c r="EE75" s="495">
        <v>209552</v>
      </c>
      <c r="EF75" s="496">
        <v>6447.7538461538461</v>
      </c>
      <c r="EG75" s="489">
        <v>128955.07692307692</v>
      </c>
      <c r="EH75" s="157">
        <v>51.991951310889299</v>
      </c>
      <c r="EI75" s="145">
        <v>6.4477538461538462</v>
      </c>
      <c r="EJ75" s="114"/>
      <c r="EK75" s="157">
        <v>51.991951310889299</v>
      </c>
      <c r="EL75" s="145">
        <v>6.4477538461538462</v>
      </c>
      <c r="EM75" s="147">
        <v>1.5279739635030922</v>
      </c>
      <c r="EN75" s="7" t="s">
        <v>421</v>
      </c>
      <c r="EO75" s="35" t="s">
        <v>2145</v>
      </c>
      <c r="EP75" s="7" t="s">
        <v>421</v>
      </c>
      <c r="EQ75" s="35" t="s">
        <v>2146</v>
      </c>
      <c r="ER75" s="35" t="s">
        <v>2147</v>
      </c>
      <c r="ES75" s="158">
        <v>9424</v>
      </c>
      <c r="ET75" s="159" t="s">
        <v>426</v>
      </c>
      <c r="EU75" s="350" t="s">
        <v>2079</v>
      </c>
      <c r="EV75" s="161">
        <v>31.298907082680113</v>
      </c>
      <c r="EW75" s="162">
        <v>1.3947753850000004</v>
      </c>
      <c r="EX75" s="163">
        <v>4.5599999999999996</v>
      </c>
      <c r="EY75" s="163">
        <v>8.68</v>
      </c>
      <c r="EZ75" s="163">
        <v>702000</v>
      </c>
      <c r="FA75" s="167">
        <v>75.099999999999994</v>
      </c>
      <c r="FB75" s="167">
        <v>36.4</v>
      </c>
      <c r="FC75" s="163">
        <v>503000</v>
      </c>
      <c r="FD75" s="164">
        <v>128955.07692307692</v>
      </c>
      <c r="FE75" s="165">
        <v>46939.648000000001</v>
      </c>
      <c r="FF75" s="163">
        <v>3.75</v>
      </c>
      <c r="FG75" s="163">
        <v>424000</v>
      </c>
      <c r="FH75" s="311">
        <v>32.65</v>
      </c>
      <c r="FI75" s="163">
        <v>79000</v>
      </c>
      <c r="FJ75" s="165">
        <v>17086.031872</v>
      </c>
      <c r="FK75" s="165">
        <v>1760.2367999999999</v>
      </c>
      <c r="FL75" s="165">
        <v>15325.795071999999</v>
      </c>
      <c r="FM75" s="166">
        <v>20</v>
      </c>
      <c r="FN75" s="165">
        <v>854.30159359999993</v>
      </c>
      <c r="FO75" s="165">
        <v>88.011839999999992</v>
      </c>
      <c r="FP75" s="165">
        <v>2346.9823999999999</v>
      </c>
      <c r="FQ75" s="163"/>
      <c r="FR75" s="163"/>
      <c r="FS75" s="163"/>
      <c r="FT75" s="163"/>
      <c r="FU75" s="163"/>
      <c r="FV75" s="163"/>
      <c r="FW75" s="163"/>
      <c r="FX75" s="163"/>
      <c r="FY75" s="163"/>
      <c r="FZ75" s="163"/>
      <c r="GA75" s="163"/>
      <c r="GB75" s="163"/>
      <c r="GC75" s="163"/>
      <c r="GD75" s="163"/>
      <c r="GE75" s="163"/>
      <c r="GF75" s="163"/>
      <c r="GG75" s="163"/>
      <c r="GH75" s="163"/>
      <c r="GI75" s="163"/>
      <c r="GJ75" s="163"/>
      <c r="GK75" s="163"/>
      <c r="GL75" s="163"/>
      <c r="GM75" s="163"/>
      <c r="GN75" s="163"/>
      <c r="GO75" s="163"/>
      <c r="GP75" s="163"/>
      <c r="GQ75" s="163"/>
      <c r="GR75" s="163"/>
    </row>
    <row r="76" spans="1:200" x14ac:dyDescent="0.3">
      <c r="A76" s="7">
        <v>244</v>
      </c>
      <c r="B76" s="7">
        <v>1</v>
      </c>
      <c r="C76" s="14">
        <v>9439</v>
      </c>
      <c r="D76" s="328" t="s">
        <v>1792</v>
      </c>
      <c r="E76" s="17" t="s">
        <v>1793</v>
      </c>
      <c r="F76" s="17">
        <v>5004009972</v>
      </c>
      <c r="G76" s="11">
        <v>68</v>
      </c>
      <c r="H76" s="17" t="s">
        <v>1794</v>
      </c>
      <c r="I76" s="470" t="s">
        <v>432</v>
      </c>
      <c r="J76" s="380" t="s">
        <v>35</v>
      </c>
      <c r="K76" s="17" t="s">
        <v>36</v>
      </c>
      <c r="L76" s="11">
        <v>18</v>
      </c>
      <c r="M76" s="17">
        <v>5</v>
      </c>
      <c r="N76" s="17" t="s">
        <v>38</v>
      </c>
      <c r="O76" s="11"/>
      <c r="P76" s="17" t="s">
        <v>682</v>
      </c>
      <c r="Q76" s="11"/>
      <c r="R76" s="454" t="s">
        <v>122</v>
      </c>
      <c r="S76" s="453" t="s">
        <v>123</v>
      </c>
      <c r="T76" s="454" t="s">
        <v>124</v>
      </c>
      <c r="U76" s="602" t="s">
        <v>125</v>
      </c>
      <c r="V76" s="454" t="s">
        <v>126</v>
      </c>
      <c r="W76" s="454" t="s">
        <v>124</v>
      </c>
      <c r="X76" s="454" t="s">
        <v>124</v>
      </c>
      <c r="Y76" s="455"/>
      <c r="Z76" s="11"/>
      <c r="AA76" s="55"/>
      <c r="AB76" s="361">
        <v>28315</v>
      </c>
      <c r="AC76" s="361">
        <v>7078</v>
      </c>
      <c r="AD76" s="361" t="s">
        <v>447</v>
      </c>
      <c r="AE76" s="361" t="s">
        <v>447</v>
      </c>
      <c r="AF76" s="504" t="s">
        <v>128</v>
      </c>
      <c r="AG76" s="554"/>
      <c r="AH76" s="114"/>
      <c r="AI76" s="114"/>
      <c r="AJ76" s="114"/>
      <c r="AK76" s="114"/>
      <c r="AL76" s="114"/>
      <c r="AM76" s="114"/>
      <c r="AN76" s="411">
        <v>1.66</v>
      </c>
      <c r="AO76" s="39">
        <v>7.06</v>
      </c>
      <c r="AP76" s="40">
        <v>87</v>
      </c>
      <c r="AQ76" s="41">
        <v>95.72</v>
      </c>
      <c r="AR76" s="42">
        <v>0.23512747875354109</v>
      </c>
      <c r="AS76" s="43">
        <v>20.456090651558075</v>
      </c>
      <c r="AT76" s="44">
        <v>1.7648309589623642E-2</v>
      </c>
      <c r="AU76" s="84">
        <v>1.4541599999999999</v>
      </c>
      <c r="AV76" s="45">
        <v>87.6</v>
      </c>
      <c r="AW76" s="84">
        <v>0.12284</v>
      </c>
      <c r="AX76" s="84">
        <v>7.4</v>
      </c>
      <c r="AY76" s="221" t="s">
        <v>121</v>
      </c>
      <c r="AZ76" s="84">
        <v>0</v>
      </c>
      <c r="BA76" s="298">
        <v>8.5599999999999999E-3</v>
      </c>
      <c r="BB76" s="87"/>
      <c r="BC76" s="298"/>
      <c r="BD76" s="84">
        <v>30.6</v>
      </c>
      <c r="BE76" s="84">
        <v>70.099999999999994</v>
      </c>
      <c r="BF76" s="78">
        <v>0.43651925820256782</v>
      </c>
      <c r="BG76" s="79">
        <v>0</v>
      </c>
      <c r="BH76" s="80">
        <v>0</v>
      </c>
      <c r="BI76" s="304" t="s">
        <v>121</v>
      </c>
      <c r="BJ76" s="84">
        <v>0</v>
      </c>
      <c r="BK76" s="282">
        <v>0</v>
      </c>
      <c r="BL76" s="114"/>
      <c r="BM76" s="80">
        <v>88.8</v>
      </c>
      <c r="BN76" s="80">
        <v>99.2</v>
      </c>
      <c r="BO76" s="305">
        <v>46844</v>
      </c>
      <c r="BP76" s="80">
        <v>0.79999999999999716</v>
      </c>
      <c r="BQ76" s="561">
        <v>6.3220000000000001</v>
      </c>
      <c r="BR76" s="80">
        <v>66.599999999999994</v>
      </c>
      <c r="BS76" s="80">
        <v>4.71</v>
      </c>
      <c r="BT76" s="80">
        <v>22.2</v>
      </c>
      <c r="BU76" s="80">
        <v>1.57</v>
      </c>
      <c r="BV76" s="45">
        <v>0.6</v>
      </c>
      <c r="BW76" s="45">
        <v>4.2000000000000003E-2</v>
      </c>
      <c r="BX76" s="45">
        <v>1.2999999999999999E-2</v>
      </c>
      <c r="BY76" s="114"/>
      <c r="BZ76" s="114"/>
      <c r="CA76" s="114"/>
      <c r="CB76" s="114"/>
      <c r="CC76" s="114"/>
      <c r="CD76" s="114"/>
      <c r="CE76" s="114"/>
      <c r="CF76" s="45">
        <v>3</v>
      </c>
      <c r="CG76" s="114"/>
      <c r="CH76" s="121">
        <v>5</v>
      </c>
      <c r="CI76" s="49" t="s">
        <v>1991</v>
      </c>
      <c r="CJ76" s="49" t="s">
        <v>1991</v>
      </c>
      <c r="CK76" s="114"/>
      <c r="CL76" s="35"/>
      <c r="CM76" s="55"/>
      <c r="CN76" s="55"/>
      <c r="CO76" s="55"/>
      <c r="CP76" s="55"/>
      <c r="CQ76" s="202" t="s">
        <v>297</v>
      </c>
      <c r="CR76" s="123" t="s">
        <v>128</v>
      </c>
      <c r="CS76" s="9">
        <v>2</v>
      </c>
      <c r="CT76" s="114"/>
      <c r="CU76" s="148"/>
      <c r="CV76" s="114"/>
      <c r="CW76" s="114"/>
      <c r="CX76" s="114"/>
      <c r="CY76" s="114"/>
      <c r="CZ76" s="11">
        <v>164</v>
      </c>
      <c r="DA76" s="11" t="s">
        <v>38</v>
      </c>
      <c r="DB76" s="11">
        <v>113511</v>
      </c>
      <c r="DC76" s="11">
        <v>93.3</v>
      </c>
      <c r="DD76" s="11">
        <v>6.7</v>
      </c>
      <c r="DE76" s="11" t="s">
        <v>38</v>
      </c>
      <c r="DF76" s="11" t="s">
        <v>38</v>
      </c>
      <c r="DG76" s="11" t="s">
        <v>38</v>
      </c>
      <c r="DH76" s="11" t="s">
        <v>38</v>
      </c>
      <c r="DI76" s="11" t="s">
        <v>2036</v>
      </c>
      <c r="DJ76" s="1166" t="s">
        <v>2037</v>
      </c>
      <c r="DK76" s="116"/>
      <c r="DL76" s="125"/>
      <c r="DM76" s="125"/>
      <c r="DN76" s="7">
        <v>70</v>
      </c>
      <c r="DO76" s="7">
        <v>3</v>
      </c>
      <c r="DP76" s="7">
        <v>1</v>
      </c>
      <c r="DQ76" s="7"/>
      <c r="DR76" s="7"/>
      <c r="DS76" s="115"/>
      <c r="DT76" s="116">
        <v>2</v>
      </c>
      <c r="DU76" s="7"/>
      <c r="DV76" s="116">
        <v>3</v>
      </c>
      <c r="DW76" s="116">
        <v>2</v>
      </c>
      <c r="DX76" s="7"/>
      <c r="DY76" s="114"/>
      <c r="DZ76" s="753">
        <v>9439</v>
      </c>
      <c r="EA76" s="493">
        <v>51</v>
      </c>
      <c r="EB76" s="476">
        <v>553754</v>
      </c>
      <c r="EC76" s="476">
        <v>2</v>
      </c>
      <c r="ED76" s="494">
        <v>21715.843137254902</v>
      </c>
      <c r="EE76" s="495">
        <v>255127</v>
      </c>
      <c r="EF76" s="496">
        <v>10004.980392156862</v>
      </c>
      <c r="EG76" s="489">
        <v>180089.64705882352</v>
      </c>
      <c r="EH76" s="157">
        <v>46.072263134893831</v>
      </c>
      <c r="EI76" s="145">
        <v>10.004980392156861</v>
      </c>
      <c r="EJ76" s="114"/>
      <c r="EK76" s="157">
        <v>46.072263134893831</v>
      </c>
      <c r="EL76" s="145">
        <v>10.004980392156861</v>
      </c>
      <c r="EM76" s="147">
        <v>11.345449521218844</v>
      </c>
      <c r="EN76" s="7" t="s">
        <v>421</v>
      </c>
      <c r="EO76" s="35" t="s">
        <v>2162</v>
      </c>
      <c r="EP76" s="7" t="s">
        <v>421</v>
      </c>
      <c r="EQ76" s="35" t="s">
        <v>2163</v>
      </c>
      <c r="ER76" s="35" t="s">
        <v>2164</v>
      </c>
      <c r="ES76" s="158">
        <v>9439</v>
      </c>
      <c r="ET76" s="159" t="s">
        <v>2078</v>
      </c>
      <c r="EU76" s="350">
        <v>34.066742947600005</v>
      </c>
      <c r="EV76" s="993">
        <v>80.801266436685012</v>
      </c>
      <c r="EW76" s="162">
        <v>1.5594616249999995</v>
      </c>
      <c r="EX76" s="163"/>
      <c r="EY76" s="163"/>
      <c r="EZ76" s="163"/>
      <c r="FA76" s="163"/>
      <c r="FB76" s="163"/>
      <c r="FC76" s="163"/>
      <c r="FD76" s="163"/>
      <c r="FE76" s="163"/>
      <c r="FF76" s="163"/>
      <c r="FG76" s="163"/>
      <c r="FH76" s="163"/>
      <c r="FI76" s="163"/>
      <c r="FJ76" s="163"/>
      <c r="FK76" s="163"/>
      <c r="FL76" s="163"/>
      <c r="FM76" s="166"/>
      <c r="FN76" s="163"/>
      <c r="FO76" s="163"/>
      <c r="FP76" s="163"/>
      <c r="FQ76" s="163"/>
      <c r="FR76" s="163"/>
      <c r="FS76" s="163"/>
      <c r="FT76" s="163"/>
      <c r="FU76" s="163"/>
      <c r="FV76" s="163"/>
      <c r="FW76" s="163"/>
      <c r="FX76" s="163"/>
      <c r="FY76" s="163"/>
      <c r="FZ76" s="163"/>
      <c r="GA76" s="163"/>
      <c r="GB76" s="163"/>
      <c r="GC76" s="163"/>
      <c r="GD76" s="163"/>
      <c r="GE76" s="163"/>
      <c r="GF76" s="163"/>
      <c r="GG76" s="163"/>
      <c r="GH76" s="163"/>
      <c r="GI76" s="163"/>
      <c r="GJ76" s="163"/>
      <c r="GK76" s="163"/>
      <c r="GL76" s="163"/>
      <c r="GM76" s="163"/>
      <c r="GN76" s="163"/>
      <c r="GO76" s="163"/>
      <c r="GP76" s="163"/>
      <c r="GQ76" s="163"/>
      <c r="GR76" s="163"/>
    </row>
    <row r="77" spans="1:200" x14ac:dyDescent="0.3">
      <c r="A77" s="7">
        <v>249</v>
      </c>
      <c r="B77" s="7">
        <v>3</v>
      </c>
      <c r="C77" s="14">
        <v>9479</v>
      </c>
      <c r="D77" s="328" t="s">
        <v>1162</v>
      </c>
      <c r="E77" s="17" t="s">
        <v>816</v>
      </c>
      <c r="F77" s="330">
        <v>350913413</v>
      </c>
      <c r="G77" s="11">
        <v>83</v>
      </c>
      <c r="H77" s="17" t="s">
        <v>1886</v>
      </c>
      <c r="I77" s="379" t="s">
        <v>1887</v>
      </c>
      <c r="J77" s="380" t="s">
        <v>35</v>
      </c>
      <c r="K77" s="17" t="s">
        <v>36</v>
      </c>
      <c r="L77" s="17">
        <v>5</v>
      </c>
      <c r="M77" s="17" t="s">
        <v>618</v>
      </c>
      <c r="N77" s="17" t="s">
        <v>38</v>
      </c>
      <c r="O77" s="11"/>
      <c r="P77" s="17" t="s">
        <v>634</v>
      </c>
      <c r="Q77" s="11"/>
      <c r="R77" s="454" t="s">
        <v>124</v>
      </c>
      <c r="S77" s="453" t="s">
        <v>124</v>
      </c>
      <c r="T77" s="454" t="s">
        <v>124</v>
      </c>
      <c r="U77" s="474" t="s">
        <v>573</v>
      </c>
      <c r="V77" s="474" t="s">
        <v>126</v>
      </c>
      <c r="W77" s="454" t="s">
        <v>124</v>
      </c>
      <c r="X77" s="454" t="s">
        <v>124</v>
      </c>
      <c r="Y77" s="469"/>
      <c r="Z77" s="476"/>
      <c r="AA77" s="17"/>
      <c r="AB77" s="829">
        <v>9484</v>
      </c>
      <c r="AC77" s="361">
        <v>94</v>
      </c>
      <c r="AD77" s="361" t="s">
        <v>124</v>
      </c>
      <c r="AE77" s="361" t="s">
        <v>124</v>
      </c>
      <c r="AF77" s="504" t="s">
        <v>128</v>
      </c>
      <c r="AG77" s="7"/>
      <c r="AH77" s="7"/>
      <c r="AI77" s="7"/>
      <c r="AJ77" s="7"/>
      <c r="AK77" s="114"/>
      <c r="AL77" s="114"/>
      <c r="AM77" s="114"/>
      <c r="AN77" s="411">
        <v>11.5</v>
      </c>
      <c r="AO77" s="39">
        <v>11.1</v>
      </c>
      <c r="AP77" s="40">
        <v>73.7</v>
      </c>
      <c r="AQ77" s="41">
        <v>96.300000000000011</v>
      </c>
      <c r="AR77" s="42">
        <v>1.0360360360360361</v>
      </c>
      <c r="AS77" s="43">
        <v>76.355855855855864</v>
      </c>
      <c r="AT77" s="44">
        <v>0.13561320754716982</v>
      </c>
      <c r="AU77" s="45">
        <v>10.581150000000001</v>
      </c>
      <c r="AV77" s="45">
        <v>92.01</v>
      </c>
      <c r="AW77" s="46">
        <v>0.34385000000000004</v>
      </c>
      <c r="AX77" s="45">
        <v>2.99</v>
      </c>
      <c r="AY77" s="84" t="s">
        <v>121</v>
      </c>
      <c r="AZ77" s="235">
        <v>6.11</v>
      </c>
      <c r="BA77" s="187" t="s">
        <v>121</v>
      </c>
      <c r="BB77" s="67"/>
      <c r="BC77" s="536"/>
      <c r="BD77" s="9">
        <v>58.5</v>
      </c>
      <c r="BE77" s="9">
        <v>41.5</v>
      </c>
      <c r="BF77" s="195">
        <v>1.4096385542168675</v>
      </c>
      <c r="BG77" s="79">
        <v>0.5</v>
      </c>
      <c r="BH77" s="80">
        <v>4.3478260869565215</v>
      </c>
      <c r="BI77" s="9" t="s">
        <v>121</v>
      </c>
      <c r="BJ77" s="84">
        <v>14.7</v>
      </c>
      <c r="BK77" s="282">
        <v>14.3</v>
      </c>
      <c r="BL77" s="84"/>
      <c r="BM77" s="80">
        <v>45.8</v>
      </c>
      <c r="BN77" s="221" t="s">
        <v>121</v>
      </c>
      <c r="BO77" s="535" t="s">
        <v>121</v>
      </c>
      <c r="BP77" s="221" t="s">
        <v>121</v>
      </c>
      <c r="BQ77" s="564">
        <v>10.68</v>
      </c>
      <c r="BR77" s="84">
        <v>27.7</v>
      </c>
      <c r="BS77" s="84">
        <v>3.07</v>
      </c>
      <c r="BT77" s="84">
        <v>18.100000000000001</v>
      </c>
      <c r="BU77" s="84">
        <v>2.0099999999999998</v>
      </c>
      <c r="BV77" s="84">
        <v>50.5</v>
      </c>
      <c r="BW77" s="84">
        <v>5.6</v>
      </c>
      <c r="BX77" s="45" t="s">
        <v>121</v>
      </c>
      <c r="BY77" s="7"/>
      <c r="BZ77" s="7"/>
      <c r="CA77" s="7"/>
      <c r="CB77" s="7"/>
      <c r="CC77" s="7"/>
      <c r="CD77" s="7"/>
      <c r="CE77" s="7"/>
      <c r="CF77" s="45">
        <v>1.5303867403314915</v>
      </c>
      <c r="CG77" s="49"/>
      <c r="CH77" s="35"/>
      <c r="CI77" s="9" t="s">
        <v>1991</v>
      </c>
      <c r="CJ77" s="9" t="s">
        <v>1511</v>
      </c>
      <c r="CK77" s="7"/>
      <c r="CL77" s="35"/>
      <c r="CM77" s="11"/>
      <c r="CN77" s="328"/>
      <c r="CO77" s="11"/>
      <c r="CP77" s="11"/>
      <c r="CQ77" s="10" t="s">
        <v>297</v>
      </c>
      <c r="CR77" s="123" t="s">
        <v>128</v>
      </c>
      <c r="CS77" s="9">
        <v>2</v>
      </c>
      <c r="CT77" s="7"/>
      <c r="CU77" s="1171" t="s">
        <v>1887</v>
      </c>
      <c r="CV77" s="7"/>
      <c r="CW77" s="7"/>
      <c r="CX77" s="7"/>
      <c r="CY77" s="7"/>
      <c r="CZ77" s="11" t="s">
        <v>38</v>
      </c>
      <c r="DA77" s="11" t="s">
        <v>38</v>
      </c>
      <c r="DB77" s="11">
        <v>959</v>
      </c>
      <c r="DC77" s="11">
        <v>53.3</v>
      </c>
      <c r="DD77" s="11">
        <v>46.7</v>
      </c>
      <c r="DE77" s="11" t="s">
        <v>38</v>
      </c>
      <c r="DF77" s="11" t="s">
        <v>38</v>
      </c>
      <c r="DG77" s="11" t="s">
        <v>38</v>
      </c>
      <c r="DH77" s="11" t="s">
        <v>38</v>
      </c>
      <c r="DI77" s="11">
        <v>0</v>
      </c>
      <c r="DJ77" s="9" t="s">
        <v>128</v>
      </c>
      <c r="DK77" s="116"/>
      <c r="DL77" s="125"/>
      <c r="DM77" s="125"/>
      <c r="DN77" s="7">
        <v>30</v>
      </c>
      <c r="DO77" s="7">
        <v>3</v>
      </c>
      <c r="DP77" s="7">
        <v>1</v>
      </c>
      <c r="DQ77" s="7">
        <v>171</v>
      </c>
      <c r="DR77" s="7">
        <v>70</v>
      </c>
      <c r="DS77" s="115">
        <v>23.938989774631509</v>
      </c>
      <c r="DT77" s="116">
        <v>2</v>
      </c>
      <c r="DU77" s="7"/>
      <c r="DV77" s="116">
        <v>3</v>
      </c>
      <c r="DW77" s="116">
        <v>2</v>
      </c>
      <c r="DX77" s="7"/>
      <c r="DY77" s="114"/>
      <c r="DZ77" s="753">
        <v>9479</v>
      </c>
      <c r="EA77" s="493">
        <v>43</v>
      </c>
      <c r="EB77" s="476">
        <v>14865</v>
      </c>
      <c r="EC77" s="476">
        <v>2</v>
      </c>
      <c r="ED77" s="494">
        <v>691.39534883720933</v>
      </c>
      <c r="EE77" s="495">
        <v>7964</v>
      </c>
      <c r="EF77" s="496">
        <v>370.41860465116281</v>
      </c>
      <c r="EG77" s="489">
        <v>1852.0930232558139</v>
      </c>
      <c r="EH77" s="157">
        <v>53.575512949882274</v>
      </c>
      <c r="EI77" s="145">
        <v>0.37041860465116283</v>
      </c>
      <c r="EJ77" s="114"/>
      <c r="EK77" s="157">
        <v>53.575512949882274</v>
      </c>
      <c r="EL77" s="145">
        <v>0.37041860465116283</v>
      </c>
      <c r="EM77" s="147">
        <v>2.5889628327473631</v>
      </c>
      <c r="EN77" s="148" t="s">
        <v>423</v>
      </c>
      <c r="EO77" s="149" t="s">
        <v>579</v>
      </c>
      <c r="EP77" s="150" t="s">
        <v>423</v>
      </c>
      <c r="EQ77" s="149" t="s">
        <v>2209</v>
      </c>
      <c r="ER77" s="149" t="s">
        <v>2210</v>
      </c>
      <c r="ES77" s="1208">
        <v>9479</v>
      </c>
      <c r="ET77" s="159" t="s">
        <v>1137</v>
      </c>
      <c r="EU77" s="350">
        <v>7.0868654656000007</v>
      </c>
      <c r="EV77" s="161">
        <v>0.25412970970850002</v>
      </c>
      <c r="EW77" s="162">
        <v>0.456990585</v>
      </c>
      <c r="EX77" s="163"/>
      <c r="EY77" s="163"/>
      <c r="EZ77" s="163"/>
      <c r="FA77" s="163"/>
      <c r="FB77" s="163"/>
      <c r="FC77" s="163"/>
      <c r="FD77" s="163"/>
      <c r="FE77" s="163"/>
      <c r="FF77" s="163"/>
      <c r="FG77" s="163"/>
      <c r="FH77" s="163"/>
      <c r="FI77" s="163"/>
      <c r="FJ77" s="163"/>
      <c r="FK77" s="163"/>
      <c r="FL77" s="163"/>
      <c r="FM77" s="166"/>
      <c r="FN77" s="163"/>
      <c r="FO77" s="163"/>
      <c r="FP77" s="163"/>
      <c r="FQ77" s="163"/>
      <c r="FR77" s="163"/>
      <c r="FS77" s="163"/>
      <c r="FT77" s="163"/>
      <c r="FU77" s="163"/>
      <c r="FV77" s="163"/>
      <c r="FW77" s="163"/>
      <c r="FX77" s="163"/>
      <c r="FY77" s="163"/>
      <c r="FZ77" s="163"/>
      <c r="GA77" s="163"/>
      <c r="GB77" s="163"/>
      <c r="GC77" s="163"/>
      <c r="GD77" s="163"/>
      <c r="GE77" s="163"/>
      <c r="GF77" s="163"/>
      <c r="GG77" s="163"/>
      <c r="GH77" s="163"/>
      <c r="GI77" s="163"/>
      <c r="GJ77" s="163"/>
      <c r="GK77" s="163"/>
      <c r="GL77" s="163"/>
      <c r="GM77" s="163"/>
      <c r="GN77" s="163"/>
      <c r="GO77" s="163"/>
      <c r="GP77" s="163"/>
      <c r="GQ77" s="163"/>
      <c r="GR77" s="163"/>
    </row>
    <row r="78" spans="1:200" x14ac:dyDescent="0.3">
      <c r="A78" s="7">
        <v>250</v>
      </c>
      <c r="B78" s="7">
        <v>2</v>
      </c>
      <c r="C78" s="442">
        <v>9480</v>
      </c>
      <c r="D78" s="443" t="s">
        <v>1162</v>
      </c>
      <c r="E78" s="16" t="s">
        <v>816</v>
      </c>
      <c r="F78" s="879">
        <v>350913413</v>
      </c>
      <c r="G78" s="11">
        <v>83</v>
      </c>
      <c r="H78" s="173" t="s">
        <v>1886</v>
      </c>
      <c r="I78" s="265" t="s">
        <v>1887</v>
      </c>
      <c r="J78" s="19" t="s">
        <v>35</v>
      </c>
      <c r="K78" s="20" t="s">
        <v>36</v>
      </c>
      <c r="L78" s="16">
        <v>5</v>
      </c>
      <c r="M78" s="17" t="s">
        <v>618</v>
      </c>
      <c r="N78" s="17" t="s">
        <v>38</v>
      </c>
      <c r="O78" s="11"/>
      <c r="P78" s="17" t="s">
        <v>634</v>
      </c>
      <c r="Q78" s="20"/>
      <c r="R78" s="51" t="s">
        <v>124</v>
      </c>
      <c r="S78" s="266" t="s">
        <v>124</v>
      </c>
      <c r="T78" s="51" t="s">
        <v>124</v>
      </c>
      <c r="U78" s="302" t="s">
        <v>573</v>
      </c>
      <c r="V78" s="302" t="s">
        <v>126</v>
      </c>
      <c r="W78" s="51" t="s">
        <v>124</v>
      </c>
      <c r="X78" s="51" t="s">
        <v>124</v>
      </c>
      <c r="Y78" s="54"/>
      <c r="Z78" s="299"/>
      <c r="AA78" s="17"/>
      <c r="AB78" s="337">
        <v>15118</v>
      </c>
      <c r="AC78" s="56">
        <v>1344</v>
      </c>
      <c r="AD78" s="56" t="s">
        <v>124</v>
      </c>
      <c r="AE78" s="56" t="s">
        <v>124</v>
      </c>
      <c r="AF78" s="58" t="s">
        <v>444</v>
      </c>
      <c r="AG78" s="550"/>
      <c r="AH78" s="7"/>
      <c r="AI78" s="7"/>
      <c r="AJ78" s="7"/>
      <c r="AK78" s="114"/>
      <c r="AL78" s="114"/>
      <c r="AM78" s="114"/>
      <c r="AN78" s="411">
        <v>7.61</v>
      </c>
      <c r="AO78" s="39">
        <v>9.64</v>
      </c>
      <c r="AP78" s="40">
        <v>79.2</v>
      </c>
      <c r="AQ78" s="41">
        <v>96.45</v>
      </c>
      <c r="AR78" s="42">
        <v>0.78941908713692943</v>
      </c>
      <c r="AS78" s="43">
        <v>62.521991701244815</v>
      </c>
      <c r="AT78" s="44">
        <v>8.5659612787032866E-2</v>
      </c>
      <c r="AU78" s="45">
        <v>6.9517350000000002</v>
      </c>
      <c r="AV78" s="45">
        <v>91.35</v>
      </c>
      <c r="AW78" s="46">
        <v>0.27776500000000004</v>
      </c>
      <c r="AX78" s="45">
        <v>3.65</v>
      </c>
      <c r="AY78" s="84" t="s">
        <v>121</v>
      </c>
      <c r="AZ78" s="235">
        <v>5.88</v>
      </c>
      <c r="BA78" s="187" t="s">
        <v>121</v>
      </c>
      <c r="BB78" s="67"/>
      <c r="BC78" s="536"/>
      <c r="BD78" s="9">
        <v>57.1</v>
      </c>
      <c r="BE78" s="9">
        <v>42.9</v>
      </c>
      <c r="BF78" s="195">
        <v>1.3310023310023311</v>
      </c>
      <c r="BG78" s="79">
        <v>0.3</v>
      </c>
      <c r="BH78" s="80">
        <v>3.9421813403416555</v>
      </c>
      <c r="BI78" s="9" t="s">
        <v>121</v>
      </c>
      <c r="BJ78" s="84">
        <v>16.5</v>
      </c>
      <c r="BK78" s="282">
        <v>12.6</v>
      </c>
      <c r="BL78" s="84"/>
      <c r="BM78" s="80">
        <v>54.5</v>
      </c>
      <c r="BN78" s="221" t="s">
        <v>121</v>
      </c>
      <c r="BO78" s="535" t="s">
        <v>121</v>
      </c>
      <c r="BP78" s="221" t="s">
        <v>121</v>
      </c>
      <c r="BQ78" s="564">
        <v>9.3000000000000007</v>
      </c>
      <c r="BR78" s="84">
        <v>35.5</v>
      </c>
      <c r="BS78" s="84">
        <v>3.42</v>
      </c>
      <c r="BT78" s="84">
        <v>19</v>
      </c>
      <c r="BU78" s="84">
        <v>1.83</v>
      </c>
      <c r="BV78" s="84">
        <v>42</v>
      </c>
      <c r="BW78" s="84">
        <v>4.05</v>
      </c>
      <c r="BX78" s="45" t="s">
        <v>121</v>
      </c>
      <c r="BY78" s="7"/>
      <c r="BZ78" s="7"/>
      <c r="CA78" s="7"/>
      <c r="CB78" s="7"/>
      <c r="CC78" s="7"/>
      <c r="CD78" s="7"/>
      <c r="CE78" s="7"/>
      <c r="CF78" s="45">
        <v>1.868421052631579</v>
      </c>
      <c r="CG78" s="49"/>
      <c r="CH78" s="121">
        <v>3</v>
      </c>
      <c r="CI78" s="9" t="s">
        <v>1991</v>
      </c>
      <c r="CJ78" s="9" t="s">
        <v>1991</v>
      </c>
      <c r="CK78" s="7"/>
      <c r="CL78" s="35"/>
      <c r="CM78" s="11"/>
      <c r="CN78" s="328"/>
      <c r="CO78" s="11"/>
      <c r="CP78" s="11"/>
      <c r="CQ78" s="10" t="s">
        <v>297</v>
      </c>
      <c r="CR78" s="123" t="s">
        <v>444</v>
      </c>
      <c r="CS78" s="9">
        <v>2</v>
      </c>
      <c r="CT78" s="7"/>
      <c r="CU78" s="113" t="s">
        <v>1887</v>
      </c>
      <c r="CV78" s="7"/>
      <c r="CW78" s="7"/>
      <c r="CX78" s="7"/>
      <c r="CY78" s="7"/>
      <c r="CZ78" s="11" t="s">
        <v>38</v>
      </c>
      <c r="DA78" s="11" t="s">
        <v>38</v>
      </c>
      <c r="DB78" s="11">
        <v>964</v>
      </c>
      <c r="DC78" s="11">
        <v>59.2</v>
      </c>
      <c r="DD78" s="11">
        <v>40.799999999999997</v>
      </c>
      <c r="DE78" s="11" t="s">
        <v>38</v>
      </c>
      <c r="DF78" s="11" t="s">
        <v>38</v>
      </c>
      <c r="DG78" s="11" t="s">
        <v>38</v>
      </c>
      <c r="DH78" s="11" t="s">
        <v>38</v>
      </c>
      <c r="DI78" s="11">
        <v>0</v>
      </c>
      <c r="DJ78" s="9" t="s">
        <v>444</v>
      </c>
      <c r="DK78" s="116"/>
      <c r="DL78" s="125"/>
      <c r="DM78" s="125"/>
      <c r="DN78" s="7">
        <v>20</v>
      </c>
      <c r="DO78" s="7">
        <v>2</v>
      </c>
      <c r="DP78" s="7">
        <v>1</v>
      </c>
      <c r="DQ78" s="7">
        <v>171</v>
      </c>
      <c r="DR78" s="7">
        <v>70</v>
      </c>
      <c r="DS78" s="115">
        <v>23.938989774631509</v>
      </c>
      <c r="DT78" s="116">
        <v>2</v>
      </c>
      <c r="DU78" s="7"/>
      <c r="DV78" s="116">
        <v>3</v>
      </c>
      <c r="DW78" s="116">
        <v>2</v>
      </c>
      <c r="DX78" s="7"/>
      <c r="DY78" s="114"/>
      <c r="DZ78" s="466">
        <v>9480</v>
      </c>
      <c r="EA78" s="467">
        <v>59</v>
      </c>
      <c r="EB78" s="299">
        <v>21259</v>
      </c>
      <c r="EC78" s="299">
        <v>2</v>
      </c>
      <c r="ED78" s="433">
        <v>720.64406779661022</v>
      </c>
      <c r="EE78" s="468">
        <v>10085</v>
      </c>
      <c r="EF78" s="435">
        <v>341.86440677966101</v>
      </c>
      <c r="EG78" s="436">
        <v>1709.3220338983051</v>
      </c>
      <c r="EH78" s="157">
        <v>47.438731831224423</v>
      </c>
      <c r="EI78" s="145">
        <v>0.34186440677966101</v>
      </c>
      <c r="EJ78" s="114"/>
      <c r="EK78" s="157">
        <v>47.438731831224423</v>
      </c>
      <c r="EL78" s="145">
        <v>0.34186440677966101</v>
      </c>
      <c r="EM78" s="147">
        <v>2.8198314328210214</v>
      </c>
      <c r="EN78" s="148" t="s">
        <v>423</v>
      </c>
      <c r="EO78" s="149" t="s">
        <v>579</v>
      </c>
      <c r="EP78" s="150" t="s">
        <v>423</v>
      </c>
      <c r="EQ78" s="149" t="s">
        <v>2195</v>
      </c>
      <c r="ER78" s="149" t="s">
        <v>2196</v>
      </c>
      <c r="ES78" s="158">
        <v>9480</v>
      </c>
      <c r="ET78" s="159" t="s">
        <v>426</v>
      </c>
      <c r="EU78" s="160">
        <v>10.596533068299999</v>
      </c>
      <c r="EV78" s="772">
        <v>0.36628266328779047</v>
      </c>
      <c r="EW78" s="162">
        <v>0.68814005699999825</v>
      </c>
      <c r="EX78" s="163">
        <v>7.82</v>
      </c>
      <c r="EY78" s="163">
        <v>6.5000000000000002E-2</v>
      </c>
      <c r="EZ78" s="163">
        <v>4660000</v>
      </c>
      <c r="FA78" s="167">
        <v>80.2</v>
      </c>
      <c r="FB78" s="167">
        <v>34</v>
      </c>
      <c r="FC78" s="163">
        <v>491000</v>
      </c>
      <c r="FD78" s="164">
        <v>1709.3220338983051</v>
      </c>
      <c r="FE78" s="165">
        <v>581.16949152542372</v>
      </c>
      <c r="FF78" s="163">
        <v>5.04</v>
      </c>
      <c r="FG78" s="163">
        <v>473000</v>
      </c>
      <c r="FH78" s="311">
        <v>28.96</v>
      </c>
      <c r="FI78" s="163">
        <v>18000</v>
      </c>
      <c r="FJ78" s="165">
        <v>197.59762711864406</v>
      </c>
      <c r="FK78" s="165">
        <v>29.290942372881354</v>
      </c>
      <c r="FL78" s="165">
        <v>168.30668474576271</v>
      </c>
      <c r="FM78" s="166">
        <v>5</v>
      </c>
      <c r="FN78" s="165">
        <v>39.519525423728808</v>
      </c>
      <c r="FO78" s="165">
        <v>5.8581884745762709</v>
      </c>
      <c r="FP78" s="165">
        <v>116.23389830508475</v>
      </c>
      <c r="FQ78" s="163"/>
      <c r="FR78" s="163"/>
      <c r="FS78" s="163"/>
      <c r="FT78" s="163"/>
      <c r="FU78" s="163"/>
      <c r="FV78" s="163"/>
      <c r="FW78" s="163"/>
      <c r="FX78" s="163"/>
      <c r="FY78" s="163"/>
      <c r="FZ78" s="163"/>
      <c r="GA78" s="163"/>
      <c r="GB78" s="163"/>
      <c r="GC78" s="163"/>
      <c r="GD78" s="167"/>
      <c r="GE78" s="163"/>
      <c r="GF78" s="163"/>
      <c r="GG78" s="163"/>
      <c r="GH78" s="163" t="s">
        <v>749</v>
      </c>
      <c r="GI78" s="163"/>
      <c r="GJ78" s="163"/>
      <c r="GK78" s="163"/>
      <c r="GL78" s="163"/>
      <c r="GM78" s="163"/>
      <c r="GN78" s="163"/>
      <c r="GO78" s="163"/>
      <c r="GP78" s="163"/>
      <c r="GQ78" s="163"/>
      <c r="GR78" s="163"/>
    </row>
    <row r="79" spans="1:200" x14ac:dyDescent="0.3">
      <c r="A79" s="7">
        <v>262</v>
      </c>
      <c r="B79" s="7">
        <v>1</v>
      </c>
      <c r="C79" s="442">
        <v>9519</v>
      </c>
      <c r="D79" s="443" t="s">
        <v>1781</v>
      </c>
      <c r="E79" s="16" t="s">
        <v>1005</v>
      </c>
      <c r="F79" s="879">
        <v>5409051010</v>
      </c>
      <c r="G79" s="11">
        <v>64</v>
      </c>
      <c r="H79" s="173" t="s">
        <v>1782</v>
      </c>
      <c r="I79" s="265" t="s">
        <v>511</v>
      </c>
      <c r="J79" s="19" t="s">
        <v>35</v>
      </c>
      <c r="K79" s="20" t="s">
        <v>36</v>
      </c>
      <c r="L79" s="16">
        <v>18</v>
      </c>
      <c r="M79" s="17" t="s">
        <v>1783</v>
      </c>
      <c r="N79" s="656" t="s">
        <v>38</v>
      </c>
      <c r="O79" s="669"/>
      <c r="P79" s="656" t="s">
        <v>533</v>
      </c>
      <c r="Q79" s="20"/>
      <c r="R79" s="51" t="s">
        <v>122</v>
      </c>
      <c r="S79" s="266" t="s">
        <v>123</v>
      </c>
      <c r="T79" s="51" t="s">
        <v>124</v>
      </c>
      <c r="U79" s="52" t="s">
        <v>125</v>
      </c>
      <c r="V79" s="51" t="s">
        <v>126</v>
      </c>
      <c r="W79" s="51" t="s">
        <v>124</v>
      </c>
      <c r="X79" s="51" t="s">
        <v>124</v>
      </c>
      <c r="Y79" s="596"/>
      <c r="Z79" s="920"/>
      <c r="AA79" s="17"/>
      <c r="AB79" s="575">
        <v>270419</v>
      </c>
      <c r="AC79" s="558">
        <v>67600</v>
      </c>
      <c r="AD79" s="558">
        <v>3</v>
      </c>
      <c r="AE79" s="558" t="s">
        <v>298</v>
      </c>
      <c r="AF79" s="930" t="s">
        <v>128</v>
      </c>
      <c r="AG79" s="7"/>
      <c r="AH79" s="7"/>
      <c r="AI79" s="7"/>
      <c r="AJ79" s="7"/>
      <c r="AK79" s="114"/>
      <c r="AL79" s="114"/>
      <c r="AM79" s="114"/>
      <c r="AN79" s="411">
        <v>11</v>
      </c>
      <c r="AO79" s="39">
        <v>1.74</v>
      </c>
      <c r="AP79" s="40">
        <v>87</v>
      </c>
      <c r="AQ79" s="41">
        <v>99.74</v>
      </c>
      <c r="AR79" s="42">
        <v>6.3218390804597702</v>
      </c>
      <c r="AS79" s="43">
        <v>550</v>
      </c>
      <c r="AT79" s="44">
        <v>0.12395762902862295</v>
      </c>
      <c r="AU79" s="84">
        <v>10.236600000000001</v>
      </c>
      <c r="AV79" s="45">
        <v>93.06</v>
      </c>
      <c r="AW79" s="46">
        <v>0.21340000000000001</v>
      </c>
      <c r="AX79" s="84">
        <v>1.94</v>
      </c>
      <c r="AY79" s="221" t="s">
        <v>121</v>
      </c>
      <c r="AZ79" s="84">
        <v>1.07</v>
      </c>
      <c r="BA79" s="298">
        <v>1.9E-2</v>
      </c>
      <c r="BB79" s="87"/>
      <c r="BC79" s="298"/>
      <c r="BD79" s="84">
        <v>61.5</v>
      </c>
      <c r="BE79" s="84">
        <v>39</v>
      </c>
      <c r="BF79" s="195">
        <v>1.5769230769230769</v>
      </c>
      <c r="BG79" s="79">
        <v>0.5</v>
      </c>
      <c r="BH79" s="80">
        <v>4.5454545454545459</v>
      </c>
      <c r="BI79" s="304" t="s">
        <v>121</v>
      </c>
      <c r="BJ79" s="84">
        <v>6.67</v>
      </c>
      <c r="BK79" s="282">
        <v>4.83</v>
      </c>
      <c r="BL79" s="49"/>
      <c r="BM79" s="80">
        <v>58.3</v>
      </c>
      <c r="BN79" s="80">
        <v>97.3</v>
      </c>
      <c r="BO79" s="305">
        <v>78792</v>
      </c>
      <c r="BP79" s="80">
        <v>2.7000000000000028</v>
      </c>
      <c r="BQ79" s="80">
        <v>1.56</v>
      </c>
      <c r="BR79" s="80">
        <v>26.4</v>
      </c>
      <c r="BS79" s="80">
        <v>0.46</v>
      </c>
      <c r="BT79" s="80">
        <v>31.9</v>
      </c>
      <c r="BU79" s="80">
        <v>0.56000000000000005</v>
      </c>
      <c r="BV79" s="45">
        <v>31.2</v>
      </c>
      <c r="BW79" s="45">
        <v>0.54</v>
      </c>
      <c r="BX79" s="45">
        <v>0.14000000000000001</v>
      </c>
      <c r="BY79" s="7"/>
      <c r="BZ79" s="7"/>
      <c r="CA79" s="7"/>
      <c r="CB79" s="7"/>
      <c r="CC79" s="7"/>
      <c r="CD79" s="7"/>
      <c r="CE79" s="7"/>
      <c r="CF79" s="45">
        <v>0.82758620689655171</v>
      </c>
      <c r="CG79" s="49"/>
      <c r="CH79" s="121">
        <v>5</v>
      </c>
      <c r="CI79" s="9" t="s">
        <v>1991</v>
      </c>
      <c r="CJ79" s="49" t="s">
        <v>1991</v>
      </c>
      <c r="CK79" s="7"/>
      <c r="CL79" s="35"/>
      <c r="CM79" s="11"/>
      <c r="CN79" s="328"/>
      <c r="CO79" s="11"/>
      <c r="CP79" s="11"/>
      <c r="CQ79" s="10" t="s">
        <v>297</v>
      </c>
      <c r="CR79" s="123" t="s">
        <v>128</v>
      </c>
      <c r="CS79" s="9">
        <v>2</v>
      </c>
      <c r="CT79" s="7"/>
      <c r="CU79" s="49" t="s">
        <v>511</v>
      </c>
      <c r="CV79" s="7"/>
      <c r="CW79" s="7"/>
      <c r="CX79" s="7"/>
      <c r="CY79" s="7"/>
      <c r="CZ79" s="11" t="s">
        <v>38</v>
      </c>
      <c r="DA79" s="11" t="s">
        <v>38</v>
      </c>
      <c r="DB79" s="11">
        <v>20868</v>
      </c>
      <c r="DC79" s="11">
        <v>80.599999999999994</v>
      </c>
      <c r="DD79" s="11">
        <v>19.399999999999999</v>
      </c>
      <c r="DE79" s="11" t="s">
        <v>38</v>
      </c>
      <c r="DF79" s="11" t="s">
        <v>38</v>
      </c>
      <c r="DG79" s="11" t="s">
        <v>38</v>
      </c>
      <c r="DH79" s="11" t="s">
        <v>38</v>
      </c>
      <c r="DI79" s="11">
        <v>0</v>
      </c>
      <c r="DJ79" s="7"/>
      <c r="DK79" s="116"/>
      <c r="DL79" s="9">
        <v>18</v>
      </c>
      <c r="DM79" s="9" t="s">
        <v>1783</v>
      </c>
      <c r="DN79" s="7">
        <v>30</v>
      </c>
      <c r="DO79" s="7">
        <v>3</v>
      </c>
      <c r="DP79" s="7">
        <v>1</v>
      </c>
      <c r="DQ79" s="7">
        <v>175</v>
      </c>
      <c r="DR79" s="7">
        <v>97</v>
      </c>
      <c r="DS79" s="115">
        <v>31.673469387755102</v>
      </c>
      <c r="DT79" s="116">
        <v>1</v>
      </c>
      <c r="DU79" s="7"/>
      <c r="DV79" s="116">
        <v>2</v>
      </c>
      <c r="DW79" s="116">
        <v>2</v>
      </c>
      <c r="DX79" s="8"/>
      <c r="DY79" s="114"/>
      <c r="DZ79" s="466">
        <v>9519</v>
      </c>
      <c r="EA79" s="953">
        <v>65</v>
      </c>
      <c r="EB79" s="920">
        <v>319557</v>
      </c>
      <c r="EC79" s="920">
        <v>2</v>
      </c>
      <c r="ED79" s="956">
        <v>9832.5230769230766</v>
      </c>
      <c r="EE79" s="920">
        <v>257457</v>
      </c>
      <c r="EF79" s="507">
        <v>7921.7538461538461</v>
      </c>
      <c r="EG79" s="959">
        <v>142591.56923076924</v>
      </c>
      <c r="EH79" s="157">
        <v>80.566847229132833</v>
      </c>
      <c r="EI79" s="145">
        <v>7.9217538461538464</v>
      </c>
      <c r="EJ79" s="114"/>
      <c r="EK79" s="157">
        <v>80.566847229132833</v>
      </c>
      <c r="EL79" s="145">
        <v>7.9217538461538464</v>
      </c>
      <c r="EM79" s="147">
        <v>2.6342651394213403</v>
      </c>
      <c r="EN79" s="7" t="s">
        <v>423</v>
      </c>
      <c r="EO79" s="35" t="s">
        <v>1134</v>
      </c>
      <c r="EP79" s="7" t="s">
        <v>423</v>
      </c>
      <c r="EQ79" s="35" t="s">
        <v>2142</v>
      </c>
      <c r="ER79" s="35" t="s">
        <v>2161</v>
      </c>
      <c r="ES79" s="158">
        <v>9519</v>
      </c>
      <c r="ET79" s="159" t="s">
        <v>1061</v>
      </c>
      <c r="EU79" s="263"/>
      <c r="EV79" s="214">
        <v>17.794679018000004</v>
      </c>
      <c r="EW79" s="264"/>
      <c r="EX79" s="163">
        <v>1</v>
      </c>
      <c r="EY79" s="163">
        <v>0.5</v>
      </c>
      <c r="EZ79" s="163">
        <v>816000</v>
      </c>
      <c r="FA79" s="167">
        <v>88</v>
      </c>
      <c r="FB79" s="167">
        <v>21.4</v>
      </c>
      <c r="FC79" s="163">
        <v>267243</v>
      </c>
      <c r="FD79" s="755">
        <v>142591.56923076924</v>
      </c>
      <c r="FE79" s="165">
        <v>125480.58092307692</v>
      </c>
      <c r="FF79" s="163">
        <v>1.61</v>
      </c>
      <c r="FG79" s="163">
        <v>194363</v>
      </c>
      <c r="FH79" s="1175">
        <v>19.79</v>
      </c>
      <c r="FI79" s="163">
        <v>72880</v>
      </c>
      <c r="FJ79" s="165">
        <v>26852.84431753846</v>
      </c>
      <c r="FK79" s="165">
        <v>2020.2373528615385</v>
      </c>
      <c r="FL79" s="165">
        <v>24832.606964676921</v>
      </c>
      <c r="FM79" s="166">
        <v>12</v>
      </c>
      <c r="FN79" s="165">
        <v>2237.7370264615383</v>
      </c>
      <c r="FO79" s="165">
        <v>168.35311273846153</v>
      </c>
      <c r="FP79" s="165">
        <v>10456.715076923078</v>
      </c>
      <c r="FQ79" s="167"/>
      <c r="FR79" s="167"/>
      <c r="FS79" s="163"/>
      <c r="FT79" s="163"/>
      <c r="FU79" s="163"/>
      <c r="FV79" s="163"/>
      <c r="FW79" s="163"/>
      <c r="FX79" s="163"/>
      <c r="FY79" s="163"/>
      <c r="FZ79" s="163"/>
      <c r="GA79" s="163"/>
      <c r="GB79" s="163"/>
      <c r="GC79" s="163"/>
      <c r="GD79" s="167"/>
      <c r="GE79" s="163"/>
      <c r="GF79" s="163"/>
      <c r="GG79" s="163"/>
      <c r="GH79" s="163"/>
      <c r="GI79" s="163"/>
      <c r="GJ79" s="163"/>
      <c r="GK79" s="163"/>
      <c r="GL79" s="163"/>
      <c r="GM79" s="163"/>
      <c r="GN79" s="163"/>
      <c r="GO79" s="163"/>
      <c r="GP79" s="163"/>
      <c r="GQ79" s="163"/>
      <c r="GR79" s="163"/>
    </row>
    <row r="80" spans="1:200" x14ac:dyDescent="0.3">
      <c r="A80" s="7">
        <v>264</v>
      </c>
      <c r="B80" s="7">
        <v>1</v>
      </c>
      <c r="C80" s="442">
        <v>9525</v>
      </c>
      <c r="D80" s="443" t="s">
        <v>1619</v>
      </c>
      <c r="E80" s="16" t="s">
        <v>41</v>
      </c>
      <c r="F80" s="879">
        <v>490719034</v>
      </c>
      <c r="G80" s="11">
        <v>69</v>
      </c>
      <c r="H80" s="173" t="s">
        <v>1620</v>
      </c>
      <c r="I80" s="265" t="s">
        <v>1621</v>
      </c>
      <c r="J80" s="19" t="s">
        <v>35</v>
      </c>
      <c r="K80" s="20" t="s">
        <v>36</v>
      </c>
      <c r="L80" s="16">
        <v>28</v>
      </c>
      <c r="M80" s="17" t="s">
        <v>1622</v>
      </c>
      <c r="N80" s="656" t="s">
        <v>38</v>
      </c>
      <c r="O80" s="669"/>
      <c r="P80" s="656" t="s">
        <v>533</v>
      </c>
      <c r="Q80" s="20"/>
      <c r="R80" s="51" t="s">
        <v>122</v>
      </c>
      <c r="S80" s="266" t="s">
        <v>123</v>
      </c>
      <c r="T80" s="51" t="s">
        <v>124</v>
      </c>
      <c r="U80" s="52" t="s">
        <v>125</v>
      </c>
      <c r="V80" s="51" t="s">
        <v>126</v>
      </c>
      <c r="W80" s="51" t="s">
        <v>124</v>
      </c>
      <c r="X80" s="51" t="s">
        <v>124</v>
      </c>
      <c r="Y80" s="596"/>
      <c r="Z80" s="920"/>
      <c r="AA80" s="17"/>
      <c r="AB80" s="1073">
        <v>551484</v>
      </c>
      <c r="AC80" s="683">
        <v>106000</v>
      </c>
      <c r="AD80" s="683">
        <v>4</v>
      </c>
      <c r="AE80" s="683">
        <v>26500</v>
      </c>
      <c r="AF80" s="682" t="s">
        <v>444</v>
      </c>
      <c r="AG80" s="550"/>
      <c r="AH80" s="7"/>
      <c r="AI80" s="7"/>
      <c r="AJ80" s="7"/>
      <c r="AK80" s="114"/>
      <c r="AL80" s="114"/>
      <c r="AM80" s="114"/>
      <c r="AN80" s="934">
        <v>1.19</v>
      </c>
      <c r="AO80" s="39">
        <v>2.85</v>
      </c>
      <c r="AP80" s="40">
        <v>95.4</v>
      </c>
      <c r="AQ80" s="41">
        <v>99.440000000000012</v>
      </c>
      <c r="AR80" s="42">
        <v>0.41754385964912277</v>
      </c>
      <c r="AS80" s="43">
        <v>39.833684210526314</v>
      </c>
      <c r="AT80" s="44">
        <v>1.2111959287531806E-2</v>
      </c>
      <c r="AU80" s="46">
        <v>1.086827</v>
      </c>
      <c r="AV80" s="45">
        <v>91.33</v>
      </c>
      <c r="AW80" s="46">
        <v>4.367299999999999E-2</v>
      </c>
      <c r="AX80" s="84">
        <v>3.67</v>
      </c>
      <c r="AY80" s="221" t="s">
        <v>121</v>
      </c>
      <c r="AZ80" s="84">
        <v>3.03</v>
      </c>
      <c r="BA80" s="298">
        <v>1.2E-2</v>
      </c>
      <c r="BB80" s="87"/>
      <c r="BC80" s="298"/>
      <c r="BD80" s="84">
        <v>56.4</v>
      </c>
      <c r="BE80" s="84">
        <v>44.1</v>
      </c>
      <c r="BF80" s="195">
        <v>1.2789115646258502</v>
      </c>
      <c r="BG80" s="79">
        <v>0</v>
      </c>
      <c r="BH80" s="80">
        <v>0</v>
      </c>
      <c r="BI80" s="304" t="s">
        <v>121</v>
      </c>
      <c r="BJ80" s="84">
        <v>10.8</v>
      </c>
      <c r="BK80" s="282">
        <v>17.399999999999999</v>
      </c>
      <c r="BL80" s="49"/>
      <c r="BM80" s="80">
        <v>70.5</v>
      </c>
      <c r="BN80" s="80">
        <v>92.7</v>
      </c>
      <c r="BO80" s="305">
        <v>56234</v>
      </c>
      <c r="BP80" s="80">
        <v>7.2999999999999972</v>
      </c>
      <c r="BQ80" s="561">
        <v>2.5100000000000002</v>
      </c>
      <c r="BR80" s="80">
        <v>38.1</v>
      </c>
      <c r="BS80" s="80">
        <v>1.0900000000000001</v>
      </c>
      <c r="BT80" s="80">
        <v>32.4</v>
      </c>
      <c r="BU80" s="80">
        <v>0.92</v>
      </c>
      <c r="BV80" s="45">
        <v>17.600000000000001</v>
      </c>
      <c r="BW80" s="45">
        <v>0.5</v>
      </c>
      <c r="BX80" s="45">
        <v>7.4999999999999997E-2</v>
      </c>
      <c r="BY80" s="7"/>
      <c r="BZ80" s="7"/>
      <c r="CA80" s="7"/>
      <c r="CB80" s="7"/>
      <c r="CC80" s="7"/>
      <c r="CD80" s="7"/>
      <c r="CE80" s="7"/>
      <c r="CF80" s="45">
        <v>1.175925925925926</v>
      </c>
      <c r="CG80" s="49"/>
      <c r="CH80" s="121">
        <v>5</v>
      </c>
      <c r="CI80" s="9" t="s">
        <v>1991</v>
      </c>
      <c r="CJ80" s="111" t="s">
        <v>1991</v>
      </c>
      <c r="CK80" s="7"/>
      <c r="CL80" s="35"/>
      <c r="CM80" s="11"/>
      <c r="CN80" s="328"/>
      <c r="CO80" s="11"/>
      <c r="CP80" s="11"/>
      <c r="CQ80" s="10" t="s">
        <v>297</v>
      </c>
      <c r="CR80" s="123" t="s">
        <v>444</v>
      </c>
      <c r="CS80" s="9">
        <v>2</v>
      </c>
      <c r="CT80" s="7"/>
      <c r="CU80" s="113" t="s">
        <v>1621</v>
      </c>
      <c r="CV80" s="7"/>
      <c r="CW80" s="7"/>
      <c r="CX80" s="7"/>
      <c r="CY80" s="7"/>
      <c r="CZ80" s="11" t="s">
        <v>38</v>
      </c>
      <c r="DA80" s="11" t="s">
        <v>38</v>
      </c>
      <c r="DB80" s="11">
        <v>33211</v>
      </c>
      <c r="DC80" s="11">
        <v>91.6</v>
      </c>
      <c r="DD80" s="11">
        <v>8.4</v>
      </c>
      <c r="DE80" s="11" t="s">
        <v>38</v>
      </c>
      <c r="DF80" s="11" t="s">
        <v>38</v>
      </c>
      <c r="DG80" s="11" t="s">
        <v>38</v>
      </c>
      <c r="DH80" s="11" t="s">
        <v>38</v>
      </c>
      <c r="DI80" s="11">
        <v>0</v>
      </c>
      <c r="DJ80" s="7"/>
      <c r="DK80" s="116"/>
      <c r="DL80" s="9">
        <v>28</v>
      </c>
      <c r="DM80" s="9" t="s">
        <v>1622</v>
      </c>
      <c r="DN80" s="7">
        <v>50</v>
      </c>
      <c r="DO80" s="7">
        <v>3</v>
      </c>
      <c r="DP80" s="7">
        <v>1</v>
      </c>
      <c r="DQ80" s="7">
        <v>174</v>
      </c>
      <c r="DR80" s="7">
        <v>96</v>
      </c>
      <c r="DS80" s="115">
        <v>31.708283789139912</v>
      </c>
      <c r="DT80" s="116">
        <v>2</v>
      </c>
      <c r="DU80" s="7"/>
      <c r="DV80" s="116">
        <v>2</v>
      </c>
      <c r="DW80" s="116">
        <v>2</v>
      </c>
      <c r="DX80" s="586"/>
      <c r="DY80" s="114"/>
      <c r="DZ80" s="753">
        <v>9525</v>
      </c>
      <c r="EA80" s="685">
        <v>57</v>
      </c>
      <c r="EB80" s="475">
        <v>758294</v>
      </c>
      <c r="EC80" s="475">
        <v>2</v>
      </c>
      <c r="ED80" s="686">
        <v>26606.807017543859</v>
      </c>
      <c r="EE80" s="687">
        <v>710178</v>
      </c>
      <c r="EF80" s="688">
        <v>24918.526315789473</v>
      </c>
      <c r="EG80" s="489">
        <v>697718.73684210528</v>
      </c>
      <c r="EH80" s="157">
        <v>93.654703848375433</v>
      </c>
      <c r="EI80" s="145">
        <v>24.918526315789475</v>
      </c>
      <c r="EJ80" s="114"/>
      <c r="EK80" s="157">
        <v>93.654703848375433</v>
      </c>
      <c r="EL80" s="145">
        <v>24.918526315789475</v>
      </c>
      <c r="EM80" s="147">
        <v>1.3327834711860971</v>
      </c>
      <c r="EN80" s="7" t="s">
        <v>423</v>
      </c>
      <c r="EO80" s="35" t="s">
        <v>1134</v>
      </c>
      <c r="EP80" s="7" t="s">
        <v>2098</v>
      </c>
      <c r="EQ80" s="35" t="s">
        <v>2099</v>
      </c>
      <c r="ER80" s="35" t="s">
        <v>2100</v>
      </c>
      <c r="ES80" s="158">
        <v>9525</v>
      </c>
      <c r="ET80" s="159" t="s">
        <v>426</v>
      </c>
      <c r="EU80" s="263"/>
      <c r="EV80" s="214">
        <v>0.24995699520000003</v>
      </c>
      <c r="EW80" s="264"/>
      <c r="EX80" s="163">
        <v>2.02</v>
      </c>
      <c r="EY80" s="163">
        <v>1.44</v>
      </c>
      <c r="EZ80" s="163">
        <v>1880000</v>
      </c>
      <c r="FA80" s="167">
        <v>96.2</v>
      </c>
      <c r="FB80" s="167">
        <v>50.5</v>
      </c>
      <c r="FC80" s="163">
        <v>764000</v>
      </c>
      <c r="FD80" s="755">
        <v>697718.73684210528</v>
      </c>
      <c r="FE80" s="165">
        <v>671205.42484210536</v>
      </c>
      <c r="FF80" s="163">
        <v>1.8</v>
      </c>
      <c r="FG80" s="163">
        <v>421000</v>
      </c>
      <c r="FH80" s="1175">
        <v>48.7</v>
      </c>
      <c r="FI80" s="163">
        <v>343000</v>
      </c>
      <c r="FJ80" s="165">
        <v>338958.73954526318</v>
      </c>
      <c r="FK80" s="165">
        <v>12081.697647157896</v>
      </c>
      <c r="FL80" s="165">
        <v>326877.04189810529</v>
      </c>
      <c r="FM80" s="166">
        <v>22</v>
      </c>
      <c r="FN80" s="165">
        <v>15407.215433875599</v>
      </c>
      <c r="FO80" s="165">
        <v>549.16807487081348</v>
      </c>
      <c r="FP80" s="165">
        <v>30509.337492822971</v>
      </c>
      <c r="FQ80" s="167"/>
      <c r="FR80" s="167"/>
      <c r="FS80" s="163"/>
      <c r="FT80" s="163"/>
      <c r="FU80" s="163"/>
      <c r="FV80" s="163"/>
      <c r="FW80" s="163"/>
      <c r="FX80" s="163"/>
      <c r="FY80" s="163"/>
      <c r="FZ80" s="163"/>
      <c r="GA80" s="163"/>
      <c r="GB80" s="163"/>
      <c r="GC80" s="163"/>
      <c r="GD80" s="167"/>
      <c r="GE80" s="163"/>
      <c r="GF80" s="163"/>
      <c r="GG80" s="163"/>
      <c r="GH80" s="163"/>
      <c r="GI80" s="163"/>
      <c r="GJ80" s="163"/>
      <c r="GK80" s="163"/>
      <c r="GL80" s="163"/>
      <c r="GM80" s="163"/>
      <c r="GN80" s="163"/>
      <c r="GO80" s="163"/>
      <c r="GP80" s="163"/>
      <c r="GQ80" s="163"/>
      <c r="GR80" s="163"/>
    </row>
    <row r="81" spans="1:200" x14ac:dyDescent="0.3">
      <c r="A81" s="7">
        <v>279</v>
      </c>
      <c r="B81" s="7">
        <v>1</v>
      </c>
      <c r="C81" s="14">
        <v>9624</v>
      </c>
      <c r="D81" s="223" t="s">
        <v>1681</v>
      </c>
      <c r="E81" s="275" t="s">
        <v>1682</v>
      </c>
      <c r="F81" s="275">
        <v>7056042906</v>
      </c>
      <c r="G81" s="275">
        <v>48</v>
      </c>
      <c r="H81" s="275" t="s">
        <v>1683</v>
      </c>
      <c r="I81" s="910" t="s">
        <v>1684</v>
      </c>
      <c r="J81" s="911" t="s">
        <v>35</v>
      </c>
      <c r="K81" s="275" t="s">
        <v>36</v>
      </c>
      <c r="L81" s="275">
        <v>4</v>
      </c>
      <c r="M81" s="275">
        <v>7</v>
      </c>
      <c r="N81" s="275" t="s">
        <v>38</v>
      </c>
      <c r="O81" s="183"/>
      <c r="P81" s="275" t="s">
        <v>533</v>
      </c>
      <c r="Q81" s="183"/>
      <c r="R81" s="912" t="s">
        <v>122</v>
      </c>
      <c r="S81" s="913" t="s">
        <v>123</v>
      </c>
      <c r="T81" s="912" t="s">
        <v>124</v>
      </c>
      <c r="U81" s="914" t="s">
        <v>125</v>
      </c>
      <c r="V81" s="912" t="s">
        <v>126</v>
      </c>
      <c r="W81" s="912" t="s">
        <v>124</v>
      </c>
      <c r="X81" s="912" t="s">
        <v>124</v>
      </c>
      <c r="Y81" s="1074"/>
      <c r="Z81" s="1202"/>
      <c r="AA81" s="275"/>
      <c r="AB81" s="1041">
        <v>313167</v>
      </c>
      <c r="AC81" s="1041">
        <v>78292</v>
      </c>
      <c r="AD81" s="1074">
        <v>3</v>
      </c>
      <c r="AE81" s="215">
        <v>78000</v>
      </c>
      <c r="AF81" s="682" t="s">
        <v>444</v>
      </c>
      <c r="AI81" s="7"/>
      <c r="AJ81" s="7"/>
      <c r="AK81" s="114"/>
      <c r="AL81" s="114"/>
      <c r="AM81" s="114"/>
      <c r="AN81" s="411">
        <v>2.5</v>
      </c>
      <c r="AO81" s="39">
        <v>4.2</v>
      </c>
      <c r="AP81" s="40">
        <v>93.1</v>
      </c>
      <c r="AQ81" s="41">
        <v>99.8</v>
      </c>
      <c r="AR81" s="42">
        <v>0.59523809523809523</v>
      </c>
      <c r="AS81" s="43">
        <v>55.416666666666664</v>
      </c>
      <c r="AT81" s="44">
        <v>2.5693730729701953E-2</v>
      </c>
      <c r="AU81" s="45">
        <v>2.3125</v>
      </c>
      <c r="AV81" s="45">
        <v>92.5</v>
      </c>
      <c r="AW81" s="46">
        <v>6.25E-2</v>
      </c>
      <c r="AX81" s="84">
        <v>2.5</v>
      </c>
      <c r="AY81" s="49" t="s">
        <v>121</v>
      </c>
      <c r="AZ81" s="84">
        <v>1.8</v>
      </c>
      <c r="BA81" s="298">
        <v>0.08</v>
      </c>
      <c r="BB81" s="87"/>
      <c r="BC81" s="298"/>
      <c r="BD81" s="84">
        <v>72.599999999999994</v>
      </c>
      <c r="BE81" s="84">
        <v>27.9</v>
      </c>
      <c r="BF81" s="78">
        <v>2.6021505376344085</v>
      </c>
      <c r="BG81" s="79">
        <v>0</v>
      </c>
      <c r="BH81" s="80">
        <v>0</v>
      </c>
      <c r="BI81" s="304" t="s">
        <v>121</v>
      </c>
      <c r="BJ81" s="84">
        <v>4.9000000000000004</v>
      </c>
      <c r="BK81" s="282">
        <v>7.3</v>
      </c>
      <c r="BL81" s="7"/>
      <c r="BM81" s="80">
        <v>69.2</v>
      </c>
      <c r="BN81" s="7">
        <v>94.7</v>
      </c>
      <c r="BO81" s="86">
        <v>65820</v>
      </c>
      <c r="BP81" s="80">
        <v>5.2999999999999972</v>
      </c>
      <c r="BQ81" s="80">
        <v>3.8</v>
      </c>
      <c r="BR81" s="7">
        <v>35.200000000000003</v>
      </c>
      <c r="BS81" s="7">
        <v>1.5</v>
      </c>
      <c r="BT81" s="7">
        <v>34</v>
      </c>
      <c r="BU81" s="7">
        <v>1.4</v>
      </c>
      <c r="BV81" s="7">
        <v>21.6</v>
      </c>
      <c r="BW81" s="84">
        <v>0.9</v>
      </c>
      <c r="BX81" s="84">
        <v>0.09</v>
      </c>
      <c r="BY81" s="114"/>
      <c r="BZ81" s="114"/>
      <c r="CA81" s="114"/>
      <c r="CB81" s="114"/>
      <c r="CC81" s="114"/>
      <c r="CD81" s="114"/>
      <c r="CE81" s="114"/>
      <c r="CF81" s="45">
        <v>1.0352941176470589</v>
      </c>
      <c r="CG81" s="114"/>
      <c r="CH81" s="121">
        <v>5</v>
      </c>
      <c r="CI81" s="49" t="s">
        <v>1993</v>
      </c>
      <c r="CJ81" s="111" t="s">
        <v>1993</v>
      </c>
      <c r="CK81" s="7"/>
      <c r="CL81" s="35"/>
      <c r="CM81" s="11"/>
      <c r="CN81" s="11"/>
      <c r="CO81" s="1161"/>
      <c r="CP81" s="628"/>
      <c r="CQ81" s="1162" t="s">
        <v>294</v>
      </c>
      <c r="CR81" s="930" t="s">
        <v>444</v>
      </c>
      <c r="CS81" s="9">
        <v>2</v>
      </c>
      <c r="CT81" s="114"/>
      <c r="CU81" s="148"/>
      <c r="CV81" s="114"/>
      <c r="CW81" s="157"/>
      <c r="CX81" s="114"/>
      <c r="CY81" s="114"/>
      <c r="CZ81" s="11">
        <v>109.2</v>
      </c>
      <c r="DA81" s="11" t="s">
        <v>38</v>
      </c>
      <c r="DB81" s="11">
        <v>37330</v>
      </c>
      <c r="DC81" s="11">
        <v>93.1</v>
      </c>
      <c r="DD81" s="11">
        <v>6.9</v>
      </c>
      <c r="DE81" s="11">
        <v>60.9</v>
      </c>
      <c r="DF81" s="11" t="s">
        <v>1995</v>
      </c>
      <c r="DG81" s="11" t="s">
        <v>38</v>
      </c>
      <c r="DH81" s="11">
        <v>4.08</v>
      </c>
      <c r="DI81" s="11">
        <v>0</v>
      </c>
      <c r="DJ81" s="9"/>
      <c r="DK81" s="116"/>
      <c r="DL81" s="7">
        <v>4</v>
      </c>
      <c r="DM81" s="7">
        <v>7</v>
      </c>
      <c r="DN81" s="7">
        <v>35</v>
      </c>
      <c r="DO81" s="7">
        <v>3</v>
      </c>
      <c r="DP81" s="7">
        <v>1</v>
      </c>
      <c r="DQ81" s="7"/>
      <c r="DR81" s="7"/>
      <c r="DS81" s="115"/>
      <c r="DT81" s="116">
        <v>2</v>
      </c>
      <c r="DU81" s="7"/>
      <c r="DV81" s="116">
        <v>1</v>
      </c>
      <c r="DW81" s="116">
        <v>1</v>
      </c>
      <c r="DX81" s="8"/>
      <c r="DZ81" s="492">
        <v>9624</v>
      </c>
      <c r="EA81" s="685">
        <v>75</v>
      </c>
      <c r="EB81" s="475">
        <v>978483</v>
      </c>
      <c r="EC81" s="475">
        <v>2</v>
      </c>
      <c r="ED81" s="686">
        <v>26092.880000000001</v>
      </c>
      <c r="EE81" s="687">
        <v>873843</v>
      </c>
      <c r="EF81" s="688">
        <v>23302.48</v>
      </c>
      <c r="EG81" s="489">
        <v>93209.919999999998</v>
      </c>
      <c r="EH81" s="157">
        <v>89.305894941455293</v>
      </c>
      <c r="EI81" s="145">
        <v>23.302479999999999</v>
      </c>
      <c r="EK81" s="157">
        <v>89.305894941455293</v>
      </c>
      <c r="EL81" s="145">
        <v>23.302479999999999</v>
      </c>
      <c r="EM81" s="147">
        <v>1.6019754120591456</v>
      </c>
      <c r="EN81" s="7" t="s">
        <v>421</v>
      </c>
      <c r="EO81" s="35" t="s">
        <v>2121</v>
      </c>
      <c r="EP81" s="7" t="s">
        <v>421</v>
      </c>
      <c r="EQ81" s="35" t="s">
        <v>2122</v>
      </c>
      <c r="ER81" s="35" t="s">
        <v>2123</v>
      </c>
      <c r="ES81" s="158">
        <v>9624</v>
      </c>
      <c r="ET81" s="159" t="s">
        <v>2078</v>
      </c>
      <c r="EU81" s="350" t="s">
        <v>2079</v>
      </c>
      <c r="EV81" s="161">
        <v>31.785369032119998</v>
      </c>
      <c r="EW81" s="162">
        <v>4.5748454399999989</v>
      </c>
      <c r="EX81" s="163"/>
      <c r="EY81" s="163"/>
      <c r="EZ81" s="163"/>
      <c r="FA81" s="163"/>
      <c r="FB81" s="163"/>
      <c r="FC81" s="163"/>
      <c r="FD81" s="163"/>
      <c r="FE81" s="163"/>
      <c r="FF81" s="163"/>
      <c r="FG81" s="163"/>
      <c r="FH81" s="163"/>
      <c r="FI81" s="163"/>
      <c r="FJ81" s="163"/>
      <c r="FK81" s="163"/>
      <c r="FL81" s="163"/>
      <c r="FM81" s="166"/>
      <c r="FN81" s="163"/>
      <c r="FO81" s="163"/>
      <c r="FP81" s="163"/>
      <c r="FQ81" s="163"/>
      <c r="FR81" s="163"/>
      <c r="FS81" s="163"/>
      <c r="FT81" s="163"/>
      <c r="FU81" s="163"/>
      <c r="FV81" s="163"/>
      <c r="FW81" s="163"/>
      <c r="FX81" s="163"/>
      <c r="FY81" s="163"/>
      <c r="FZ81" s="163"/>
      <c r="GA81" s="163"/>
      <c r="GB81" s="163"/>
      <c r="GC81" s="163"/>
      <c r="GD81" s="163"/>
      <c r="GE81" s="163"/>
      <c r="GF81" s="163"/>
      <c r="GG81" s="163"/>
      <c r="GH81" s="163"/>
      <c r="GI81" s="163"/>
      <c r="GJ81" s="163"/>
      <c r="GK81" s="163"/>
      <c r="GL81" s="163"/>
      <c r="GM81" s="163"/>
      <c r="GN81" s="163"/>
      <c r="GO81" s="163"/>
      <c r="GP81" s="163"/>
      <c r="GQ81" s="163"/>
      <c r="GR81" s="163"/>
    </row>
    <row r="82" spans="1:200" x14ac:dyDescent="0.3">
      <c r="A82" s="550">
        <v>286</v>
      </c>
      <c r="B82" s="7">
        <v>1</v>
      </c>
      <c r="C82" s="442">
        <v>9662</v>
      </c>
      <c r="D82" s="443" t="s">
        <v>1577</v>
      </c>
      <c r="E82" s="16" t="s">
        <v>1475</v>
      </c>
      <c r="F82" s="656">
        <v>6512060951</v>
      </c>
      <c r="G82" s="11">
        <v>53</v>
      </c>
      <c r="H82" s="173" t="s">
        <v>1578</v>
      </c>
      <c r="I82" s="18" t="s">
        <v>511</v>
      </c>
      <c r="J82" s="19" t="s">
        <v>35</v>
      </c>
      <c r="K82" s="178" t="s">
        <v>36</v>
      </c>
      <c r="L82" s="20">
        <v>25</v>
      </c>
      <c r="M82" s="11">
        <v>7</v>
      </c>
      <c r="N82" s="656" t="s">
        <v>38</v>
      </c>
      <c r="O82" s="669"/>
      <c r="P82" s="656" t="s">
        <v>533</v>
      </c>
      <c r="Q82" s="20"/>
      <c r="R82" s="51" t="s">
        <v>122</v>
      </c>
      <c r="S82" s="266" t="s">
        <v>123</v>
      </c>
      <c r="T82" s="51" t="s">
        <v>124</v>
      </c>
      <c r="U82" s="52" t="s">
        <v>125</v>
      </c>
      <c r="V82" s="51" t="s">
        <v>126</v>
      </c>
      <c r="W82" s="51" t="s">
        <v>124</v>
      </c>
      <c r="X82" s="51" t="s">
        <v>124</v>
      </c>
      <c r="Y82" s="552"/>
      <c r="Z82" s="550"/>
      <c r="AA82" s="11"/>
      <c r="AB82" s="683">
        <v>327305</v>
      </c>
      <c r="AC82" s="683">
        <v>81826</v>
      </c>
      <c r="AD82" s="682">
        <v>3</v>
      </c>
      <c r="AE82" s="215">
        <v>81700</v>
      </c>
      <c r="AF82" s="682" t="s">
        <v>444</v>
      </c>
      <c r="AG82" s="550"/>
      <c r="AH82" s="550"/>
      <c r="AI82" s="550"/>
      <c r="AJ82" s="550"/>
      <c r="AK82" s="557"/>
      <c r="AL82" s="557"/>
      <c r="AM82" s="557"/>
      <c r="AN82" s="934">
        <v>0.7</v>
      </c>
      <c r="AO82" s="936">
        <v>1.4</v>
      </c>
      <c r="AP82" s="559">
        <v>97.2</v>
      </c>
      <c r="AQ82" s="41">
        <v>99.3</v>
      </c>
      <c r="AR82" s="42">
        <v>0.5</v>
      </c>
      <c r="AS82" s="43">
        <v>48.6</v>
      </c>
      <c r="AT82" s="44">
        <v>7.0993914807302222E-3</v>
      </c>
      <c r="AU82" s="582">
        <v>0.62719999999999987</v>
      </c>
      <c r="AV82" s="45">
        <v>89.6</v>
      </c>
      <c r="AW82" s="582">
        <v>3.78E-2</v>
      </c>
      <c r="AX82" s="1128">
        <v>5.4</v>
      </c>
      <c r="AY82" s="1195" t="s">
        <v>121</v>
      </c>
      <c r="AZ82" s="84">
        <v>2.7</v>
      </c>
      <c r="BA82" s="298">
        <v>0.01</v>
      </c>
      <c r="BB82" s="941"/>
      <c r="BC82" s="298"/>
      <c r="BD82" s="564">
        <v>67.5</v>
      </c>
      <c r="BE82" s="564">
        <v>33</v>
      </c>
      <c r="BF82" s="938">
        <v>2.0454545454545454</v>
      </c>
      <c r="BG82" s="583">
        <v>8.0000000000000002E-3</v>
      </c>
      <c r="BH82" s="80">
        <v>1.142857142857143</v>
      </c>
      <c r="BI82" s="1081" t="s">
        <v>121</v>
      </c>
      <c r="BJ82" s="564">
        <v>4.2</v>
      </c>
      <c r="BK82" s="282">
        <v>6.8</v>
      </c>
      <c r="BL82" s="569"/>
      <c r="BM82" s="561">
        <v>61.4</v>
      </c>
      <c r="BN82" s="569">
        <v>87.7</v>
      </c>
      <c r="BO82" s="940">
        <v>41395</v>
      </c>
      <c r="BP82" s="561">
        <v>12.299999999999997</v>
      </c>
      <c r="BQ82" s="561">
        <v>1.2</v>
      </c>
      <c r="BR82" s="569">
        <v>35.5</v>
      </c>
      <c r="BS82" s="569">
        <v>0.5</v>
      </c>
      <c r="BT82" s="569">
        <v>25.9</v>
      </c>
      <c r="BU82" s="569">
        <v>0.4</v>
      </c>
      <c r="BV82" s="569">
        <v>21.4</v>
      </c>
      <c r="BW82" s="569">
        <v>0.3</v>
      </c>
      <c r="BX82" s="550">
        <v>0.02</v>
      </c>
      <c r="BY82" s="550"/>
      <c r="BZ82" s="550"/>
      <c r="CA82" s="550"/>
      <c r="CB82" s="550"/>
      <c r="CC82" s="550"/>
      <c r="CD82" s="550"/>
      <c r="CE82" s="550"/>
      <c r="CF82" s="45">
        <v>1.3706563706563708</v>
      </c>
      <c r="CG82" s="585"/>
      <c r="CH82" s="585">
        <v>5</v>
      </c>
      <c r="CI82" s="569" t="s">
        <v>1991</v>
      </c>
      <c r="CJ82" s="943" t="s">
        <v>1991</v>
      </c>
      <c r="CK82" s="550"/>
      <c r="CL82" s="552"/>
      <c r="CM82" s="11"/>
      <c r="CN82" s="11"/>
      <c r="CO82" s="11"/>
      <c r="CP82" s="328"/>
      <c r="CQ82" s="10" t="s">
        <v>297</v>
      </c>
      <c r="CR82" s="930" t="s">
        <v>444</v>
      </c>
      <c r="CS82" s="565">
        <v>2</v>
      </c>
      <c r="CT82" s="550"/>
      <c r="CU82" s="49" t="s">
        <v>511</v>
      </c>
      <c r="CV82" s="550"/>
      <c r="CW82" s="550"/>
      <c r="CX82" s="550"/>
      <c r="CY82" s="550"/>
      <c r="CZ82" s="11" t="s">
        <v>38</v>
      </c>
      <c r="DA82" s="11" t="s">
        <v>38</v>
      </c>
      <c r="DB82" s="11">
        <v>35718</v>
      </c>
      <c r="DC82" s="11">
        <v>93</v>
      </c>
      <c r="DD82" s="11">
        <v>7</v>
      </c>
      <c r="DE82" s="11" t="s">
        <v>38</v>
      </c>
      <c r="DF82" s="11" t="s">
        <v>38</v>
      </c>
      <c r="DG82" s="11" t="s">
        <v>38</v>
      </c>
      <c r="DH82" s="11" t="s">
        <v>38</v>
      </c>
      <c r="DI82" s="11">
        <v>0</v>
      </c>
      <c r="DJ82" s="550"/>
      <c r="DK82" s="566"/>
      <c r="DL82" s="565">
        <v>25</v>
      </c>
      <c r="DM82" s="565">
        <v>7</v>
      </c>
      <c r="DN82" s="550" t="s">
        <v>121</v>
      </c>
      <c r="DO82" s="550">
        <v>3</v>
      </c>
      <c r="DP82" s="550">
        <v>0</v>
      </c>
      <c r="DQ82" s="550" t="s">
        <v>299</v>
      </c>
      <c r="DR82" s="550" t="s">
        <v>299</v>
      </c>
      <c r="DS82" s="115" t="s">
        <v>299</v>
      </c>
      <c r="DT82" s="566">
        <v>2</v>
      </c>
      <c r="DU82" s="550"/>
      <c r="DV82" s="566">
        <v>1</v>
      </c>
      <c r="DW82" s="566">
        <v>1</v>
      </c>
      <c r="DX82" s="586"/>
      <c r="DY82" s="550"/>
      <c r="DZ82" s="492">
        <v>9662</v>
      </c>
      <c r="EA82" s="685">
        <v>64</v>
      </c>
      <c r="EB82" s="475">
        <v>751797</v>
      </c>
      <c r="EC82" s="475">
        <v>2</v>
      </c>
      <c r="ED82" s="686">
        <v>23493.65625</v>
      </c>
      <c r="EE82" s="687">
        <v>642952</v>
      </c>
      <c r="EF82" s="688">
        <v>20092.25</v>
      </c>
      <c r="EG82" s="489">
        <v>502306.25</v>
      </c>
      <c r="EH82" s="157">
        <v>85.522022567262169</v>
      </c>
      <c r="EI82" s="595">
        <v>20.09225</v>
      </c>
      <c r="EJ82" s="557"/>
      <c r="EK82" s="594">
        <v>85.522022567262169</v>
      </c>
      <c r="EL82" s="595">
        <v>20.09225</v>
      </c>
      <c r="EM82" s="986">
        <v>1.7777003571028631</v>
      </c>
      <c r="EN82" s="550" t="s">
        <v>421</v>
      </c>
      <c r="EO82" s="552" t="s">
        <v>1134</v>
      </c>
      <c r="EP82" s="550" t="s">
        <v>423</v>
      </c>
      <c r="EQ82" s="552" t="s">
        <v>2086</v>
      </c>
      <c r="ER82" s="552" t="s">
        <v>614</v>
      </c>
      <c r="ES82" s="158">
        <v>9662</v>
      </c>
      <c r="ET82" s="159" t="s">
        <v>1061</v>
      </c>
      <c r="EU82" s="263" t="s">
        <v>2079</v>
      </c>
      <c r="EV82" s="161">
        <v>4.6239726416073355</v>
      </c>
      <c r="EW82" s="162">
        <v>2.0926799999999997</v>
      </c>
      <c r="EX82" s="163">
        <v>1.8</v>
      </c>
      <c r="EY82" s="163">
        <v>0.36</v>
      </c>
      <c r="EZ82" s="163">
        <v>796000</v>
      </c>
      <c r="FA82" s="167">
        <v>97</v>
      </c>
      <c r="FB82" s="167">
        <v>10.3</v>
      </c>
      <c r="FC82" s="163">
        <v>264452</v>
      </c>
      <c r="FD82" s="164">
        <v>502306.25</v>
      </c>
      <c r="FE82" s="165">
        <v>487237.0625</v>
      </c>
      <c r="FF82" s="163">
        <v>1.3</v>
      </c>
      <c r="FG82" s="163">
        <v>200581</v>
      </c>
      <c r="FH82" s="311">
        <v>9</v>
      </c>
      <c r="FI82" s="163">
        <v>63871</v>
      </c>
      <c r="FJ82" s="165">
        <v>50185.4174375</v>
      </c>
      <c r="FK82" s="165">
        <v>6334.0818125000005</v>
      </c>
      <c r="FL82" s="165">
        <v>43851.335625</v>
      </c>
      <c r="FM82" s="166">
        <v>22</v>
      </c>
      <c r="FN82" s="165">
        <v>2281.1553380681817</v>
      </c>
      <c r="FO82" s="165">
        <v>287.91280965909095</v>
      </c>
      <c r="FP82" s="165">
        <v>22147.139204545456</v>
      </c>
      <c r="FQ82" s="167"/>
      <c r="FR82" s="167"/>
      <c r="FS82" s="163"/>
      <c r="FT82" s="163"/>
      <c r="FU82" s="163"/>
      <c r="FV82" s="163"/>
      <c r="FW82" s="163"/>
      <c r="FX82" s="163"/>
      <c r="FY82" s="163"/>
      <c r="FZ82" s="163"/>
      <c r="GA82" s="163"/>
      <c r="GB82" s="163"/>
      <c r="GC82" s="163"/>
      <c r="GD82" s="167"/>
      <c r="GE82" s="163"/>
      <c r="GF82" s="163"/>
      <c r="GG82" s="163"/>
      <c r="GH82" s="163"/>
      <c r="GI82" s="163"/>
      <c r="GJ82" s="163"/>
      <c r="GK82" s="163"/>
      <c r="GL82" s="163"/>
      <c r="GM82" s="163"/>
      <c r="GN82" s="163"/>
      <c r="GO82" s="163"/>
      <c r="GP82" s="163"/>
      <c r="GQ82" s="163"/>
      <c r="GR82" s="163"/>
    </row>
    <row r="83" spans="1:200" x14ac:dyDescent="0.3">
      <c r="A83" s="7">
        <v>299</v>
      </c>
      <c r="B83" s="7">
        <v>1</v>
      </c>
      <c r="C83" s="14">
        <v>9755</v>
      </c>
      <c r="D83" s="328" t="s">
        <v>1656</v>
      </c>
      <c r="E83" s="17" t="s">
        <v>456</v>
      </c>
      <c r="F83" s="17">
        <v>385916420</v>
      </c>
      <c r="G83" s="11">
        <v>80</v>
      </c>
      <c r="H83" s="17" t="s">
        <v>1657</v>
      </c>
      <c r="I83" s="470" t="s">
        <v>732</v>
      </c>
      <c r="J83" s="380" t="s">
        <v>35</v>
      </c>
      <c r="K83" s="17" t="s">
        <v>36</v>
      </c>
      <c r="L83" s="11">
        <v>22</v>
      </c>
      <c r="M83" s="17" t="s">
        <v>37</v>
      </c>
      <c r="N83" s="17" t="s">
        <v>38</v>
      </c>
      <c r="O83" s="11"/>
      <c r="P83" s="17" t="s">
        <v>854</v>
      </c>
      <c r="Q83" s="11"/>
      <c r="R83" s="454" t="s">
        <v>122</v>
      </c>
      <c r="S83" s="453" t="s">
        <v>123</v>
      </c>
      <c r="T83" s="454" t="s">
        <v>124</v>
      </c>
      <c r="U83" s="602" t="s">
        <v>125</v>
      </c>
      <c r="V83" s="454" t="s">
        <v>126</v>
      </c>
      <c r="W83" s="476" t="s">
        <v>124</v>
      </c>
      <c r="X83" s="476" t="s">
        <v>124</v>
      </c>
      <c r="Y83" s="678"/>
      <c r="Z83" s="215"/>
      <c r="AA83" s="55"/>
      <c r="AB83" s="683"/>
      <c r="AC83" s="684"/>
      <c r="AD83" s="683" t="s">
        <v>124</v>
      </c>
      <c r="AE83" s="683" t="s">
        <v>124</v>
      </c>
      <c r="AF83" s="682" t="s">
        <v>570</v>
      </c>
      <c r="AG83" s="553"/>
      <c r="AH83" s="7"/>
      <c r="AI83" s="7"/>
      <c r="AJ83" s="114"/>
      <c r="AK83" s="114"/>
      <c r="AL83" s="114"/>
      <c r="AM83" s="114"/>
      <c r="AN83" s="411">
        <v>1.8</v>
      </c>
      <c r="AO83" s="39">
        <v>2.1</v>
      </c>
      <c r="AP83" s="40">
        <v>94</v>
      </c>
      <c r="AQ83" s="41">
        <v>97.9</v>
      </c>
      <c r="AR83" s="42">
        <v>0.8571428571428571</v>
      </c>
      <c r="AS83" s="43">
        <v>80.571428571428569</v>
      </c>
      <c r="AT83" s="44">
        <v>1.8730489073881376E-2</v>
      </c>
      <c r="AU83" s="521">
        <v>1.6092000000000002</v>
      </c>
      <c r="AV83" s="45">
        <v>89.4</v>
      </c>
      <c r="AW83" s="46">
        <v>0.1008</v>
      </c>
      <c r="AX83" s="62">
        <v>5.6</v>
      </c>
      <c r="AY83" s="477" t="s">
        <v>121</v>
      </c>
      <c r="AZ83" s="64">
        <v>3.25</v>
      </c>
      <c r="BA83" s="767">
        <v>0.02</v>
      </c>
      <c r="BB83" s="522"/>
      <c r="BC83" s="48"/>
      <c r="BD83" s="7">
        <v>67.900000000000006</v>
      </c>
      <c r="BE83" s="84">
        <v>32.799999999999997</v>
      </c>
      <c r="BF83" s="195">
        <v>2.0701219512195124</v>
      </c>
      <c r="BG83" s="79">
        <v>0.09</v>
      </c>
      <c r="BH83" s="80">
        <v>5</v>
      </c>
      <c r="BI83" s="304" t="s">
        <v>121</v>
      </c>
      <c r="BJ83" s="7">
        <v>13.6</v>
      </c>
      <c r="BK83" s="523">
        <v>8.4</v>
      </c>
      <c r="BL83" s="49"/>
      <c r="BM83" s="80">
        <v>73.400000000000006</v>
      </c>
      <c r="BN83" s="49">
        <v>97.8</v>
      </c>
      <c r="BO83" s="86">
        <v>117113</v>
      </c>
      <c r="BP83" s="80">
        <v>2.2000000000000028</v>
      </c>
      <c r="BQ83" s="561">
        <v>1.8599999999999999</v>
      </c>
      <c r="BR83" s="49">
        <v>38.4</v>
      </c>
      <c r="BS83" s="49">
        <v>0.82</v>
      </c>
      <c r="BT83" s="49">
        <v>35</v>
      </c>
      <c r="BU83" s="49">
        <v>0.75</v>
      </c>
      <c r="BV83" s="49">
        <v>13.6</v>
      </c>
      <c r="BW83" s="49">
        <v>0.28999999999999998</v>
      </c>
      <c r="BX83" s="7">
        <v>7.0000000000000007E-2</v>
      </c>
      <c r="BY83" s="7"/>
      <c r="BZ83" s="7"/>
      <c r="CA83" s="7"/>
      <c r="CB83" s="7"/>
      <c r="CC83" s="7"/>
      <c r="CD83" s="7"/>
      <c r="CE83" s="7"/>
      <c r="CF83" s="45">
        <v>1.0971428571428572</v>
      </c>
      <c r="CG83" s="121"/>
      <c r="CH83" s="121">
        <v>6</v>
      </c>
      <c r="CI83" s="49" t="s">
        <v>1993</v>
      </c>
      <c r="CJ83" s="111" t="s">
        <v>1993</v>
      </c>
      <c r="CK83" s="7"/>
      <c r="CL83" s="35"/>
      <c r="CM83" s="11"/>
      <c r="CN83" s="11"/>
      <c r="CO83" s="11"/>
      <c r="CP83" s="328"/>
      <c r="CQ83" s="10" t="s">
        <v>294</v>
      </c>
      <c r="CR83" s="490" t="s">
        <v>570</v>
      </c>
      <c r="CS83" s="245">
        <v>2</v>
      </c>
      <c r="CT83" s="124" t="s">
        <v>1994</v>
      </c>
      <c r="CU83" s="124" t="s">
        <v>1994</v>
      </c>
      <c r="CV83" s="116">
        <v>1</v>
      </c>
      <c r="CW83" s="116">
        <v>1</v>
      </c>
      <c r="CX83" s="1158">
        <v>40916</v>
      </c>
      <c r="CY83" s="116">
        <v>1</v>
      </c>
      <c r="CZ83" s="11">
        <v>167.1</v>
      </c>
      <c r="DA83" s="11">
        <v>82.1</v>
      </c>
      <c r="DB83" s="11">
        <v>21511</v>
      </c>
      <c r="DC83" s="11">
        <v>94.6</v>
      </c>
      <c r="DD83" s="11">
        <v>5.4</v>
      </c>
      <c r="DE83" s="11">
        <v>74.599999999999994</v>
      </c>
      <c r="DF83" s="11" t="s">
        <v>1995</v>
      </c>
      <c r="DG83" s="11" t="s">
        <v>38</v>
      </c>
      <c r="DH83" s="11">
        <v>15.24</v>
      </c>
      <c r="DI83" s="11" t="s">
        <v>2015</v>
      </c>
      <c r="DJ83" s="7"/>
      <c r="DK83" s="116"/>
      <c r="DL83" s="125"/>
      <c r="DM83" s="125"/>
      <c r="DN83" s="7"/>
      <c r="DO83" s="7"/>
      <c r="DP83" s="7">
        <v>1</v>
      </c>
      <c r="DQ83" s="7">
        <v>158</v>
      </c>
      <c r="DR83" s="7">
        <v>95</v>
      </c>
      <c r="DS83" s="84">
        <v>38.054798910431018</v>
      </c>
      <c r="DT83" s="116">
        <v>2</v>
      </c>
      <c r="DU83" s="491">
        <v>41866</v>
      </c>
      <c r="DV83" s="124">
        <v>3</v>
      </c>
      <c r="DW83" s="124">
        <v>2</v>
      </c>
      <c r="DX83" s="8" t="s">
        <v>38</v>
      </c>
      <c r="DY83" s="7"/>
      <c r="DZ83" s="492">
        <v>9755</v>
      </c>
      <c r="EA83" s="685">
        <v>53</v>
      </c>
      <c r="EB83" s="475">
        <v>268944</v>
      </c>
      <c r="EC83" s="475">
        <v>2</v>
      </c>
      <c r="ED83" s="686">
        <v>10148.830188679245</v>
      </c>
      <c r="EE83" s="687">
        <v>158281</v>
      </c>
      <c r="EF83" s="688">
        <v>5972.867924528302</v>
      </c>
      <c r="EG83" s="489">
        <v>131403.09433962265</v>
      </c>
      <c r="EH83" s="157">
        <v>58.852772324350049</v>
      </c>
      <c r="EI83" s="145">
        <v>5.9728679245283018</v>
      </c>
      <c r="EJ83" s="114"/>
      <c r="EK83" s="157">
        <v>58.852772324350049</v>
      </c>
      <c r="EL83" s="145">
        <v>5.9728679245283018</v>
      </c>
      <c r="EM83" s="147">
        <v>3.6014524800828904</v>
      </c>
      <c r="EN83" s="114"/>
      <c r="EO83" s="114"/>
      <c r="EP83" s="114"/>
      <c r="EQ83" s="114"/>
      <c r="ER83" s="114"/>
      <c r="ES83" s="55"/>
      <c r="ET83" s="152"/>
      <c r="EU83" s="213"/>
      <c r="EV83" s="218">
        <v>74.599999999999994</v>
      </c>
      <c r="EW83" s="215"/>
      <c r="EX83" s="156"/>
      <c r="EY83" s="156"/>
      <c r="EZ83" s="156"/>
      <c r="FA83" s="156"/>
      <c r="FB83" s="156"/>
      <c r="FC83" s="156"/>
      <c r="FD83" s="156"/>
      <c r="FE83" s="156"/>
      <c r="FF83" s="156"/>
      <c r="FG83" s="156"/>
      <c r="FH83" s="156"/>
      <c r="FI83" s="156"/>
      <c r="FJ83" s="156"/>
      <c r="FK83" s="156"/>
      <c r="FL83" s="156"/>
      <c r="FM83" s="156"/>
      <c r="FN83" s="156"/>
      <c r="FO83" s="156"/>
      <c r="FP83" s="156"/>
      <c r="FQ83" s="156"/>
      <c r="FR83" s="156"/>
      <c r="FS83" s="156"/>
      <c r="FT83" s="156"/>
      <c r="FU83" s="156"/>
      <c r="FV83" s="156"/>
      <c r="FW83" s="156"/>
      <c r="FX83" s="156"/>
      <c r="FY83" s="156"/>
      <c r="FZ83" s="156"/>
      <c r="GA83" s="156"/>
      <c r="GB83" s="156"/>
      <c r="GC83" s="156"/>
      <c r="GD83" s="156"/>
      <c r="GE83" s="156"/>
      <c r="GF83" s="156"/>
      <c r="GG83" s="156"/>
      <c r="GH83" s="156"/>
      <c r="GI83" s="156"/>
      <c r="GJ83" s="156"/>
      <c r="GK83" s="156"/>
      <c r="GL83" s="156"/>
      <c r="GM83" s="156"/>
      <c r="GN83" s="156"/>
      <c r="GO83" s="156"/>
      <c r="GP83" s="156"/>
      <c r="GQ83" s="156"/>
      <c r="GR83" s="156"/>
    </row>
    <row r="84" spans="1:200" x14ac:dyDescent="0.3">
      <c r="A84" s="7">
        <v>312</v>
      </c>
      <c r="B84" s="7">
        <v>1</v>
      </c>
      <c r="C84" s="14">
        <v>9875</v>
      </c>
      <c r="D84" s="328" t="s">
        <v>556</v>
      </c>
      <c r="E84" s="17" t="s">
        <v>557</v>
      </c>
      <c r="F84" s="17">
        <v>7903264501</v>
      </c>
      <c r="G84" s="11">
        <v>39</v>
      </c>
      <c r="H84" s="17" t="s">
        <v>1719</v>
      </c>
      <c r="I84" s="470" t="s">
        <v>432</v>
      </c>
      <c r="J84" s="380" t="s">
        <v>35</v>
      </c>
      <c r="K84" s="156" t="s">
        <v>36</v>
      </c>
      <c r="L84" s="11">
        <v>6</v>
      </c>
      <c r="M84" s="17" t="s">
        <v>37</v>
      </c>
      <c r="N84" s="11" t="s">
        <v>38</v>
      </c>
      <c r="O84" s="11"/>
      <c r="P84" s="11" t="s">
        <v>854</v>
      </c>
      <c r="Q84" s="11"/>
      <c r="R84" s="454" t="s">
        <v>122</v>
      </c>
      <c r="S84" s="454" t="s">
        <v>123</v>
      </c>
      <c r="T84" s="454" t="s">
        <v>124</v>
      </c>
      <c r="U84" s="602" t="s">
        <v>125</v>
      </c>
      <c r="V84" s="454" t="s">
        <v>126</v>
      </c>
      <c r="W84" s="454" t="s">
        <v>124</v>
      </c>
      <c r="X84" s="454" t="s">
        <v>124</v>
      </c>
      <c r="Y84" s="678"/>
      <c r="Z84" s="215"/>
      <c r="AA84" s="11"/>
      <c r="AB84" s="683">
        <v>513962</v>
      </c>
      <c r="AC84" s="684">
        <v>128490</v>
      </c>
      <c r="AD84" s="683" t="s">
        <v>124</v>
      </c>
      <c r="AE84" s="683" t="s">
        <v>124</v>
      </c>
      <c r="AF84" s="682" t="s">
        <v>128</v>
      </c>
      <c r="AG84" s="550"/>
      <c r="AH84" s="189"/>
      <c r="AI84" s="7"/>
      <c r="AJ84" s="7"/>
      <c r="AK84" s="114"/>
      <c r="AL84" s="114"/>
      <c r="AM84" s="114"/>
      <c r="AN84" s="411">
        <v>0.4</v>
      </c>
      <c r="AO84" s="39">
        <v>6.2</v>
      </c>
      <c r="AP84" s="40">
        <v>91.4</v>
      </c>
      <c r="AQ84" s="41">
        <v>98</v>
      </c>
      <c r="AR84" s="42">
        <v>6.4516129032258063E-2</v>
      </c>
      <c r="AS84" s="43">
        <v>5.8967741935483877</v>
      </c>
      <c r="AT84" s="44">
        <v>4.0983606557377051E-3</v>
      </c>
      <c r="AU84" s="46">
        <v>0.34200000000000003</v>
      </c>
      <c r="AV84" s="45">
        <v>85.5</v>
      </c>
      <c r="AW84" s="46">
        <v>3.8000000000000006E-2</v>
      </c>
      <c r="AX84" s="62">
        <v>9.5</v>
      </c>
      <c r="AY84" s="64" t="s">
        <v>121</v>
      </c>
      <c r="AZ84" s="65">
        <v>7.2</v>
      </c>
      <c r="BA84" s="66">
        <v>0.04</v>
      </c>
      <c r="BB84" s="522"/>
      <c r="BC84" s="48"/>
      <c r="BD84" s="7">
        <v>72.7</v>
      </c>
      <c r="BE84" s="84">
        <v>27.5</v>
      </c>
      <c r="BF84" s="78">
        <v>2.6436363636363636</v>
      </c>
      <c r="BG84" s="79">
        <v>0</v>
      </c>
      <c r="BH84" s="80">
        <v>0</v>
      </c>
      <c r="BI84" s="9" t="s">
        <v>121</v>
      </c>
      <c r="BJ84" s="7">
        <v>12.1</v>
      </c>
      <c r="BK84" s="523">
        <v>19.8</v>
      </c>
      <c r="BL84" s="49"/>
      <c r="BM84" s="80">
        <v>96.7</v>
      </c>
      <c r="BN84" s="49">
        <v>93.8</v>
      </c>
      <c r="BO84" s="86">
        <v>60430</v>
      </c>
      <c r="BP84" s="80">
        <v>6.2000000000000028</v>
      </c>
      <c r="BQ84" s="80">
        <v>6.0822000000000003</v>
      </c>
      <c r="BR84" s="80">
        <v>60.1</v>
      </c>
      <c r="BS84" s="84">
        <v>3.7262</v>
      </c>
      <c r="BT84" s="80">
        <v>36.6</v>
      </c>
      <c r="BU84" s="84">
        <v>2.2692000000000001</v>
      </c>
      <c r="BV84" s="80">
        <v>1.4</v>
      </c>
      <c r="BW84" s="84">
        <v>8.6800000000000002E-2</v>
      </c>
      <c r="BX84" s="7">
        <v>0</v>
      </c>
      <c r="BY84" s="7"/>
      <c r="BZ84" s="7"/>
      <c r="CA84" s="7"/>
      <c r="CB84" s="7"/>
      <c r="CC84" s="7"/>
      <c r="CD84" s="7"/>
      <c r="CE84" s="7"/>
      <c r="CF84" s="45">
        <v>1.6420765027322404</v>
      </c>
      <c r="CG84" s="121"/>
      <c r="CH84" s="121">
        <v>5</v>
      </c>
      <c r="CI84" s="49" t="s">
        <v>1991</v>
      </c>
      <c r="CJ84" s="111" t="s">
        <v>1991</v>
      </c>
      <c r="CK84" s="7"/>
      <c r="CL84" s="35"/>
      <c r="CM84" s="11"/>
      <c r="CN84" s="11"/>
      <c r="CO84" s="11"/>
      <c r="CP84" s="328"/>
      <c r="CQ84" s="10" t="s">
        <v>297</v>
      </c>
      <c r="CR84" s="123" t="s">
        <v>128</v>
      </c>
      <c r="CS84" s="9">
        <v>2</v>
      </c>
      <c r="CT84" s="7"/>
      <c r="CU84" s="7"/>
      <c r="CV84" s="7"/>
      <c r="CW84" s="7"/>
      <c r="CX84" s="7"/>
      <c r="CY84" s="7"/>
      <c r="CZ84" s="11">
        <v>68.7</v>
      </c>
      <c r="DA84" s="11">
        <v>73.3</v>
      </c>
      <c r="DB84" s="11">
        <v>61174</v>
      </c>
      <c r="DC84" s="11">
        <v>90.6</v>
      </c>
      <c r="DD84" s="11">
        <v>9.4</v>
      </c>
      <c r="DE84" s="11">
        <v>7.5</v>
      </c>
      <c r="DF84" s="11" t="s">
        <v>2025</v>
      </c>
      <c r="DG84" s="11" t="s">
        <v>38</v>
      </c>
      <c r="DH84" s="11">
        <v>4.9400000000000004</v>
      </c>
      <c r="DI84" s="11" t="s">
        <v>2026</v>
      </c>
      <c r="DJ84" s="7"/>
      <c r="DK84" s="116"/>
      <c r="DL84" s="125"/>
      <c r="DM84" s="125"/>
      <c r="DN84" s="7"/>
      <c r="DO84" s="7"/>
      <c r="DP84" s="7"/>
      <c r="DQ84" s="7"/>
      <c r="DR84" s="7"/>
      <c r="DS84" s="116"/>
      <c r="DT84" s="116"/>
      <c r="DU84" s="7"/>
      <c r="DV84" s="116"/>
      <c r="DW84" s="116"/>
      <c r="DX84" s="8"/>
      <c r="DY84" s="7"/>
      <c r="DZ84" s="492">
        <v>9875</v>
      </c>
      <c r="EA84" s="685">
        <v>53</v>
      </c>
      <c r="EB84" s="475">
        <v>679975</v>
      </c>
      <c r="EC84" s="475">
        <v>2</v>
      </c>
      <c r="ED84" s="686">
        <v>25659.433962264149</v>
      </c>
      <c r="EE84" s="687">
        <v>576401</v>
      </c>
      <c r="EF84" s="688">
        <v>21750.981132075471</v>
      </c>
      <c r="EG84" s="489">
        <v>130505.88679245283</v>
      </c>
      <c r="EH84" s="157">
        <v>84.767969410640092</v>
      </c>
      <c r="EI84" s="145">
        <v>21.75098113207547</v>
      </c>
      <c r="EJ84" s="114"/>
      <c r="EK84" s="157">
        <v>84.767969410640092</v>
      </c>
      <c r="EL84" s="145">
        <v>21.75098113207547</v>
      </c>
      <c r="EM84" s="147">
        <v>2.8124708319381821</v>
      </c>
      <c r="EN84" s="114"/>
      <c r="EO84" s="114"/>
      <c r="EP84" s="114"/>
      <c r="EQ84" s="114"/>
      <c r="ER84" s="114"/>
      <c r="ES84" s="55"/>
      <c r="ET84" s="152"/>
      <c r="EU84" s="213"/>
      <c r="EV84" s="218">
        <v>7.5</v>
      </c>
      <c r="EW84" s="215"/>
      <c r="EX84" s="156"/>
      <c r="EY84" s="156"/>
      <c r="EZ84" s="156"/>
      <c r="FA84" s="156"/>
      <c r="FB84" s="156"/>
      <c r="FC84" s="156"/>
      <c r="FD84" s="156"/>
      <c r="FE84" s="156"/>
      <c r="FF84" s="156"/>
      <c r="FG84" s="156"/>
      <c r="FH84" s="156"/>
      <c r="FI84" s="156"/>
      <c r="FJ84" s="156"/>
      <c r="FK84" s="156"/>
      <c r="FL84" s="156"/>
      <c r="FM84" s="156"/>
      <c r="FN84" s="156"/>
      <c r="FO84" s="156"/>
      <c r="FP84" s="156"/>
      <c r="FQ84" s="156"/>
      <c r="FR84" s="156"/>
      <c r="FS84" s="156"/>
      <c r="FT84" s="156"/>
      <c r="FU84" s="156"/>
      <c r="FV84" s="156"/>
      <c r="FW84" s="156"/>
      <c r="FX84" s="156"/>
      <c r="FY84" s="156"/>
      <c r="FZ84" s="156"/>
      <c r="GA84" s="156"/>
      <c r="GB84" s="156"/>
      <c r="GC84" s="156"/>
      <c r="GD84" s="156"/>
      <c r="GE84" s="156"/>
      <c r="GF84" s="156"/>
      <c r="GG84" s="156"/>
      <c r="GH84" s="156"/>
      <c r="GI84" s="156"/>
      <c r="GJ84" s="156"/>
      <c r="GK84" s="156"/>
      <c r="GL84" s="156"/>
      <c r="GM84" s="156"/>
      <c r="GN84" s="156"/>
      <c r="GO84" s="156"/>
      <c r="GP84" s="156"/>
      <c r="GQ84" s="156"/>
      <c r="GR84" s="156"/>
    </row>
    <row r="85" spans="1:200" x14ac:dyDescent="0.3">
      <c r="A85" s="7">
        <v>317</v>
      </c>
      <c r="B85" s="7">
        <v>2</v>
      </c>
      <c r="C85" s="14">
        <v>9899</v>
      </c>
      <c r="D85" s="443" t="s">
        <v>1720</v>
      </c>
      <c r="E85" s="16" t="s">
        <v>1721</v>
      </c>
      <c r="F85" s="16">
        <v>8404225313</v>
      </c>
      <c r="G85" s="11">
        <v>34</v>
      </c>
      <c r="H85" s="16" t="s">
        <v>1063</v>
      </c>
      <c r="I85" s="18" t="s">
        <v>669</v>
      </c>
      <c r="J85" s="19" t="s">
        <v>35</v>
      </c>
      <c r="K85" s="178" t="s">
        <v>36</v>
      </c>
      <c r="L85" s="20">
        <v>9</v>
      </c>
      <c r="M85" s="20">
        <v>6</v>
      </c>
      <c r="N85" s="20" t="s">
        <v>38</v>
      </c>
      <c r="O85" s="20"/>
      <c r="P85" s="20" t="s">
        <v>459</v>
      </c>
      <c r="Q85" s="20"/>
      <c r="R85" s="51" t="s">
        <v>122</v>
      </c>
      <c r="S85" s="51" t="s">
        <v>123</v>
      </c>
      <c r="T85" s="51" t="s">
        <v>124</v>
      </c>
      <c r="U85" s="52" t="s">
        <v>125</v>
      </c>
      <c r="V85" s="51" t="s">
        <v>126</v>
      </c>
      <c r="W85" s="454" t="s">
        <v>124</v>
      </c>
      <c r="X85" s="454" t="s">
        <v>124</v>
      </c>
      <c r="Y85" s="451"/>
      <c r="Z85" s="452"/>
      <c r="AA85" s="11"/>
      <c r="AB85" s="683">
        <v>301882</v>
      </c>
      <c r="AC85" s="684">
        <v>75471</v>
      </c>
      <c r="AD85" s="683">
        <v>3</v>
      </c>
      <c r="AE85" s="683">
        <v>25157</v>
      </c>
      <c r="AF85" s="677" t="s">
        <v>128</v>
      </c>
      <c r="AG85" s="7"/>
      <c r="AH85" s="189"/>
      <c r="AI85" s="7"/>
      <c r="AJ85" s="7"/>
      <c r="AK85" s="7"/>
      <c r="AL85" s="7"/>
      <c r="AM85" s="60"/>
      <c r="AN85" s="411">
        <v>1.6</v>
      </c>
      <c r="AO85" s="39">
        <v>14.1</v>
      </c>
      <c r="AP85" s="40">
        <v>83.5</v>
      </c>
      <c r="AQ85" s="41">
        <v>99.2</v>
      </c>
      <c r="AR85" s="42">
        <v>0.11347517730496455</v>
      </c>
      <c r="AS85" s="43">
        <v>9.4751773049645394</v>
      </c>
      <c r="AT85" s="44">
        <v>1.6393442622950821E-2</v>
      </c>
      <c r="AU85" s="521">
        <v>1.4528000000000001</v>
      </c>
      <c r="AV85" s="45">
        <v>90.8</v>
      </c>
      <c r="AW85" s="46">
        <v>6.720000000000001E-2</v>
      </c>
      <c r="AX85" s="62">
        <v>4.2</v>
      </c>
      <c r="AY85" s="64" t="s">
        <v>121</v>
      </c>
      <c r="AZ85" s="65">
        <v>4.5</v>
      </c>
      <c r="BA85" s="66">
        <v>0.03</v>
      </c>
      <c r="BB85" s="522"/>
      <c r="BC85" s="48"/>
      <c r="BD85" s="7">
        <v>73.2</v>
      </c>
      <c r="BE85" s="84">
        <v>26.8</v>
      </c>
      <c r="BF85" s="78">
        <v>2.7313432835820897</v>
      </c>
      <c r="BG85" s="79">
        <v>1.7999999999999999E-2</v>
      </c>
      <c r="BH85" s="80">
        <v>1.1249999999999998</v>
      </c>
      <c r="BI85" s="9" t="s">
        <v>121</v>
      </c>
      <c r="BJ85" s="7">
        <v>17.8</v>
      </c>
      <c r="BK85" s="523">
        <v>27.8</v>
      </c>
      <c r="BL85" s="49"/>
      <c r="BM85" s="80">
        <v>93.9</v>
      </c>
      <c r="BN85" s="49">
        <v>97.9</v>
      </c>
      <c r="BO85" s="86">
        <v>103169</v>
      </c>
      <c r="BP85" s="80">
        <v>2.0999999999999943</v>
      </c>
      <c r="BQ85" s="561">
        <v>13.888499999999999</v>
      </c>
      <c r="BR85" s="80">
        <v>53.9</v>
      </c>
      <c r="BS85" s="84">
        <v>7.5998999999999999</v>
      </c>
      <c r="BT85" s="80">
        <v>40</v>
      </c>
      <c r="BU85" s="84">
        <v>5.64</v>
      </c>
      <c r="BV85" s="80">
        <v>4.5999999999999996</v>
      </c>
      <c r="BW85" s="84">
        <v>0.64859999999999995</v>
      </c>
      <c r="BX85" s="7">
        <v>0.03</v>
      </c>
      <c r="BY85" s="7"/>
      <c r="BZ85" s="7"/>
      <c r="CA85" s="7"/>
      <c r="CB85" s="7"/>
      <c r="CC85" s="7"/>
      <c r="CD85" s="7"/>
      <c r="CE85" s="7"/>
      <c r="CF85" s="45">
        <v>1.3474999999999999</v>
      </c>
      <c r="CG85" s="121"/>
      <c r="CH85" s="121">
        <v>5</v>
      </c>
      <c r="CI85" s="49" t="s">
        <v>1991</v>
      </c>
      <c r="CJ85" s="111" t="s">
        <v>1991</v>
      </c>
      <c r="CK85" s="7"/>
      <c r="CL85" s="35"/>
      <c r="CM85" s="11"/>
      <c r="CN85" s="11"/>
      <c r="CO85" s="11"/>
      <c r="CP85" s="328"/>
      <c r="CQ85" s="10" t="s">
        <v>297</v>
      </c>
      <c r="CR85" s="250" t="s">
        <v>128</v>
      </c>
      <c r="CS85" s="9">
        <v>2</v>
      </c>
      <c r="CT85" s="7"/>
      <c r="CU85" s="7"/>
      <c r="CV85" s="7"/>
      <c r="CW85" s="7"/>
      <c r="CX85" s="7"/>
      <c r="CY85" s="7"/>
      <c r="CZ85" s="11" t="s">
        <v>38</v>
      </c>
      <c r="DA85" s="11" t="s">
        <v>38</v>
      </c>
      <c r="DB85" s="11">
        <v>19030</v>
      </c>
      <c r="DC85" s="11">
        <v>86.1</v>
      </c>
      <c r="DD85" s="11">
        <v>13.9</v>
      </c>
      <c r="DE85" s="11" t="s">
        <v>38</v>
      </c>
      <c r="DF85" s="11" t="s">
        <v>38</v>
      </c>
      <c r="DG85" s="11" t="s">
        <v>38</v>
      </c>
      <c r="DH85" s="11" t="s">
        <v>38</v>
      </c>
      <c r="DI85" s="11">
        <v>0</v>
      </c>
      <c r="DJ85" s="7"/>
      <c r="DK85" s="116"/>
      <c r="DL85" s="125"/>
      <c r="DM85" s="125"/>
      <c r="DN85" s="7"/>
      <c r="DO85" s="7"/>
      <c r="DP85" s="7"/>
      <c r="DQ85" s="7"/>
      <c r="DR85" s="7"/>
      <c r="DS85" s="116"/>
      <c r="DT85" s="116"/>
      <c r="DU85" s="7"/>
      <c r="DV85" s="116"/>
      <c r="DW85" s="116"/>
      <c r="DX85" s="8"/>
      <c r="DY85" s="7"/>
      <c r="DZ85" s="492">
        <v>9899</v>
      </c>
      <c r="EA85" s="816">
        <v>65</v>
      </c>
      <c r="EB85" s="721">
        <v>448048</v>
      </c>
      <c r="EC85" s="721">
        <v>2</v>
      </c>
      <c r="ED85" s="722">
        <v>13786.092307692308</v>
      </c>
      <c r="EE85" s="817">
        <v>419090</v>
      </c>
      <c r="EF85" s="724">
        <v>12895.076923076924</v>
      </c>
      <c r="EG85" s="436">
        <v>116055.69230769231</v>
      </c>
      <c r="EH85" s="157">
        <v>93.536853194300605</v>
      </c>
      <c r="EI85" s="145">
        <v>12.895076923076925</v>
      </c>
      <c r="EJ85" s="114"/>
      <c r="EK85" s="157">
        <v>93.536853194300605</v>
      </c>
      <c r="EL85" s="145">
        <v>12.895076923076925</v>
      </c>
      <c r="EM85" s="147">
        <v>1.4757569973036817</v>
      </c>
      <c r="EN85" s="114"/>
      <c r="EO85" s="114"/>
      <c r="EP85" s="114"/>
      <c r="EQ85" s="114"/>
      <c r="ER85" s="114"/>
      <c r="ES85" s="55"/>
      <c r="ET85" s="152"/>
      <c r="EU85" s="213"/>
      <c r="EV85" s="11"/>
      <c r="EW85" s="215"/>
      <c r="EX85" s="156"/>
      <c r="EY85" s="156"/>
      <c r="EZ85" s="156"/>
      <c r="FA85" s="156"/>
      <c r="FB85" s="156"/>
      <c r="FC85" s="156"/>
      <c r="FD85" s="156"/>
      <c r="FE85" s="156"/>
      <c r="FF85" s="156"/>
      <c r="FG85" s="156"/>
      <c r="FH85" s="156"/>
      <c r="FI85" s="156"/>
      <c r="FJ85" s="156"/>
      <c r="FK85" s="156"/>
      <c r="FL85" s="156"/>
      <c r="FM85" s="156"/>
      <c r="FN85" s="156"/>
      <c r="FO85" s="156"/>
      <c r="FP85" s="156"/>
      <c r="FQ85" s="156"/>
      <c r="FR85" s="156"/>
      <c r="FS85" s="156"/>
      <c r="FT85" s="156"/>
      <c r="FU85" s="156"/>
      <c r="FV85" s="156"/>
      <c r="FW85" s="156"/>
      <c r="FX85" s="156"/>
      <c r="FY85" s="156"/>
      <c r="FZ85" s="156"/>
      <c r="GA85" s="156"/>
      <c r="GB85" s="156"/>
      <c r="GC85" s="156"/>
      <c r="GD85" s="156"/>
      <c r="GE85" s="156"/>
      <c r="GF85" s="156"/>
      <c r="GG85" s="156"/>
      <c r="GH85" s="156"/>
      <c r="GI85" s="156"/>
      <c r="GJ85" s="156"/>
      <c r="GK85" s="156"/>
      <c r="GL85" s="156"/>
      <c r="GM85" s="156"/>
      <c r="GN85" s="156"/>
      <c r="GO85" s="156"/>
      <c r="GP85" s="156"/>
      <c r="GQ85" s="156"/>
      <c r="GR85" s="156"/>
    </row>
    <row r="86" spans="1:200" x14ac:dyDescent="0.3">
      <c r="A86" s="7">
        <v>322</v>
      </c>
      <c r="B86" s="7">
        <v>1</v>
      </c>
      <c r="C86" s="442">
        <v>9912</v>
      </c>
      <c r="D86" s="443" t="s">
        <v>1730</v>
      </c>
      <c r="E86" s="16" t="s">
        <v>1731</v>
      </c>
      <c r="F86" s="16">
        <v>7605174456</v>
      </c>
      <c r="G86" s="11">
        <v>77.3333333333333</v>
      </c>
      <c r="H86" s="16" t="s">
        <v>1029</v>
      </c>
      <c r="I86" s="18" t="s">
        <v>1732</v>
      </c>
      <c r="J86" s="19" t="s">
        <v>35</v>
      </c>
      <c r="K86" s="178" t="s">
        <v>36</v>
      </c>
      <c r="L86" s="20">
        <v>7</v>
      </c>
      <c r="M86" s="20">
        <v>7</v>
      </c>
      <c r="N86" s="20" t="s">
        <v>38</v>
      </c>
      <c r="O86" s="20" t="s">
        <v>459</v>
      </c>
      <c r="P86" s="20" t="s">
        <v>459</v>
      </c>
      <c r="Q86" s="20"/>
      <c r="R86" s="51" t="s">
        <v>122</v>
      </c>
      <c r="S86" s="51" t="s">
        <v>123</v>
      </c>
      <c r="T86" s="51" t="s">
        <v>124</v>
      </c>
      <c r="U86" s="52" t="s">
        <v>125</v>
      </c>
      <c r="V86" s="53" t="s">
        <v>126</v>
      </c>
      <c r="W86" s="51" t="s">
        <v>124</v>
      </c>
      <c r="X86" s="51" t="s">
        <v>124</v>
      </c>
      <c r="Y86" s="182"/>
      <c r="Z86" s="20"/>
      <c r="AA86" s="11"/>
      <c r="AB86" s="56">
        <v>416488</v>
      </c>
      <c r="AC86" s="57">
        <v>104122</v>
      </c>
      <c r="AD86" s="56">
        <v>4</v>
      </c>
      <c r="AE86" s="56">
        <v>26030</v>
      </c>
      <c r="AF86" s="219" t="s">
        <v>444</v>
      </c>
      <c r="AG86" s="7"/>
      <c r="AH86" s="189"/>
      <c r="AI86" s="7"/>
      <c r="AJ86" s="7"/>
      <c r="AK86" s="7"/>
      <c r="AL86" s="60"/>
      <c r="AM86" s="61"/>
      <c r="AN86" s="411">
        <v>3</v>
      </c>
      <c r="AO86" s="39">
        <v>4.9000000000000004</v>
      </c>
      <c r="AP86" s="40">
        <v>90.6</v>
      </c>
      <c r="AQ86" s="41">
        <v>98.5</v>
      </c>
      <c r="AR86" s="42">
        <v>0.61224489795918358</v>
      </c>
      <c r="AS86" s="43">
        <v>55.469387755102026</v>
      </c>
      <c r="AT86" s="44">
        <v>3.1413612565445025E-2</v>
      </c>
      <c r="AU86" s="62">
        <v>2.7914999999999996</v>
      </c>
      <c r="AV86" s="45">
        <v>93.05</v>
      </c>
      <c r="AW86" s="46">
        <v>5.8499999999999996E-2</v>
      </c>
      <c r="AX86" s="63">
        <v>1.95</v>
      </c>
      <c r="AY86" s="64" t="s">
        <v>121</v>
      </c>
      <c r="AZ86" s="65">
        <v>8</v>
      </c>
      <c r="BA86" s="66">
        <v>0.01</v>
      </c>
      <c r="BB86" s="67"/>
      <c r="BC86" s="48"/>
      <c r="BD86" s="7">
        <v>67</v>
      </c>
      <c r="BE86" s="84">
        <v>33.5</v>
      </c>
      <c r="BF86" s="195">
        <v>2</v>
      </c>
      <c r="BG86" s="79">
        <v>0.02</v>
      </c>
      <c r="BH86" s="80">
        <v>0.66666666666666663</v>
      </c>
      <c r="BI86" s="9" t="s">
        <v>121</v>
      </c>
      <c r="BJ86" s="7">
        <v>3.1</v>
      </c>
      <c r="BK86" s="85">
        <v>6.5</v>
      </c>
      <c r="BL86" s="49"/>
      <c r="BM86" s="80">
        <v>62.3</v>
      </c>
      <c r="BN86" s="49">
        <v>86.7</v>
      </c>
      <c r="BO86" s="86">
        <v>28332</v>
      </c>
      <c r="BP86" s="80">
        <v>13.299999999999997</v>
      </c>
      <c r="BQ86" s="80">
        <v>4.7431999999999999</v>
      </c>
      <c r="BR86" s="80">
        <v>23.4</v>
      </c>
      <c r="BS86" s="84">
        <v>1.1466000000000001</v>
      </c>
      <c r="BT86" s="80">
        <v>38.9</v>
      </c>
      <c r="BU86" s="84">
        <v>1.9061000000000001</v>
      </c>
      <c r="BV86" s="80">
        <v>34.5</v>
      </c>
      <c r="BW86" s="84">
        <v>1.6905000000000001</v>
      </c>
      <c r="BX86" s="7">
        <v>0.09</v>
      </c>
      <c r="BY86" s="7"/>
      <c r="BZ86" s="7"/>
      <c r="CA86" s="7"/>
      <c r="CB86" s="7"/>
      <c r="CC86" s="7"/>
      <c r="CD86" s="7"/>
      <c r="CE86" s="7"/>
      <c r="CF86" s="45">
        <v>0.60154241645244211</v>
      </c>
      <c r="CG86" s="49"/>
      <c r="CH86" s="121">
        <v>5</v>
      </c>
      <c r="CI86" s="9" t="s">
        <v>1991</v>
      </c>
      <c r="CJ86" s="111" t="s">
        <v>1991</v>
      </c>
      <c r="CK86" s="7"/>
      <c r="CL86" s="35"/>
      <c r="CM86" s="11"/>
      <c r="CN86" s="11"/>
      <c r="CO86" s="328"/>
      <c r="CP86" s="11"/>
      <c r="CQ86" s="10" t="s">
        <v>297</v>
      </c>
      <c r="CR86" s="250" t="s">
        <v>444</v>
      </c>
      <c r="CS86" s="9">
        <v>2</v>
      </c>
      <c r="CT86" s="7"/>
      <c r="CU86" s="7"/>
      <c r="CV86" s="7"/>
      <c r="CW86" s="7"/>
      <c r="CX86" s="7"/>
      <c r="CY86" s="7"/>
      <c r="CZ86" s="11">
        <v>136.4</v>
      </c>
      <c r="DA86" s="11" t="s">
        <v>38</v>
      </c>
      <c r="DB86" s="11">
        <v>46629</v>
      </c>
      <c r="DC86" s="11">
        <v>94</v>
      </c>
      <c r="DD86" s="11">
        <v>6</v>
      </c>
      <c r="DE86" s="11">
        <v>80.5</v>
      </c>
      <c r="DF86" s="11">
        <v>47464</v>
      </c>
      <c r="DG86" s="11" t="s">
        <v>38</v>
      </c>
      <c r="DH86" s="11">
        <v>5.21</v>
      </c>
      <c r="DI86" s="11">
        <v>0</v>
      </c>
      <c r="DJ86" s="7"/>
      <c r="DK86" s="116"/>
      <c r="DL86" s="125"/>
      <c r="DM86" s="125"/>
      <c r="DN86" s="7"/>
      <c r="DO86" s="7"/>
      <c r="DP86" s="7"/>
      <c r="DQ86" s="7"/>
      <c r="DR86" s="7"/>
      <c r="DS86" s="116"/>
      <c r="DT86" s="116"/>
      <c r="DU86" s="7"/>
      <c r="DV86" s="116"/>
      <c r="DW86" s="116"/>
      <c r="DX86" s="8"/>
      <c r="DY86" s="7"/>
      <c r="DZ86" s="297">
        <v>9912</v>
      </c>
      <c r="EA86" s="467">
        <v>60</v>
      </c>
      <c r="EB86" s="299">
        <v>1006570</v>
      </c>
      <c r="EC86" s="299">
        <v>2</v>
      </c>
      <c r="ED86" s="433">
        <v>33552.333333333336</v>
      </c>
      <c r="EE86" s="468">
        <v>847703</v>
      </c>
      <c r="EF86" s="435">
        <v>28256.766666666666</v>
      </c>
      <c r="EG86" s="436">
        <v>197797.36666666667</v>
      </c>
      <c r="EH86" s="157">
        <v>84.216994347139291</v>
      </c>
      <c r="EI86" s="145">
        <v>28.256766666666667</v>
      </c>
      <c r="EJ86" s="114"/>
      <c r="EK86" s="157">
        <v>84.216994347139291</v>
      </c>
      <c r="EL86" s="145">
        <v>28.256766666666667</v>
      </c>
      <c r="EM86" s="147">
        <v>1.6501888043335933</v>
      </c>
      <c r="EN86" s="114"/>
      <c r="EO86" s="114"/>
      <c r="EP86" s="114"/>
      <c r="EQ86" s="114"/>
      <c r="ER86" s="114"/>
      <c r="ES86" s="55"/>
      <c r="ET86" s="152"/>
      <c r="EU86" s="213"/>
      <c r="EV86" s="218">
        <v>80.5</v>
      </c>
      <c r="EW86" s="215"/>
      <c r="EX86" s="156"/>
      <c r="EY86" s="156"/>
      <c r="EZ86" s="156"/>
      <c r="FA86" s="156"/>
      <c r="FB86" s="156"/>
      <c r="FC86" s="156"/>
      <c r="FD86" s="156"/>
      <c r="FE86" s="156"/>
      <c r="FF86" s="156"/>
      <c r="FG86" s="156"/>
      <c r="FH86" s="156"/>
      <c r="FI86" s="156"/>
      <c r="FJ86" s="156"/>
      <c r="FK86" s="156"/>
      <c r="FL86" s="156"/>
      <c r="FM86" s="156"/>
      <c r="FN86" s="156"/>
      <c r="FO86" s="156"/>
      <c r="FP86" s="156"/>
      <c r="FQ86" s="156"/>
      <c r="FR86" s="156"/>
      <c r="FS86" s="156"/>
      <c r="FT86" s="156"/>
      <c r="FU86" s="156"/>
      <c r="FV86" s="156"/>
      <c r="FW86" s="156"/>
      <c r="FX86" s="156"/>
      <c r="FY86" s="156"/>
      <c r="FZ86" s="156"/>
      <c r="GA86" s="156"/>
      <c r="GB86" s="156"/>
      <c r="GC86" s="156"/>
      <c r="GD86" s="156"/>
      <c r="GE86" s="156"/>
      <c r="GF86" s="156"/>
      <c r="GG86" s="156"/>
      <c r="GH86" s="156"/>
      <c r="GI86" s="156"/>
      <c r="GJ86" s="156"/>
      <c r="GK86" s="156"/>
      <c r="GL86" s="156"/>
      <c r="GM86" s="156"/>
      <c r="GN86" s="156"/>
      <c r="GO86" s="156"/>
      <c r="GP86" s="156"/>
      <c r="GQ86" s="156"/>
      <c r="GR86" s="156"/>
    </row>
    <row r="87" spans="1:200" x14ac:dyDescent="0.3">
      <c r="A87" s="7">
        <v>325</v>
      </c>
      <c r="B87" s="7">
        <v>2</v>
      </c>
      <c r="C87" s="442">
        <v>9918</v>
      </c>
      <c r="D87" s="443" t="s">
        <v>1695</v>
      </c>
      <c r="E87" s="16" t="s">
        <v>1779</v>
      </c>
      <c r="F87" s="16">
        <v>6609101235</v>
      </c>
      <c r="G87" s="11">
        <v>98.3333333333333</v>
      </c>
      <c r="H87" s="16" t="s">
        <v>561</v>
      </c>
      <c r="I87" s="18" t="s">
        <v>511</v>
      </c>
      <c r="J87" s="19" t="s">
        <v>35</v>
      </c>
      <c r="K87" s="178" t="s">
        <v>36</v>
      </c>
      <c r="L87" s="20">
        <v>22</v>
      </c>
      <c r="M87" s="16" t="s">
        <v>1273</v>
      </c>
      <c r="N87" s="20" t="s">
        <v>38</v>
      </c>
      <c r="O87" s="20"/>
      <c r="P87" s="20" t="s">
        <v>459</v>
      </c>
      <c r="Q87" s="20"/>
      <c r="R87" s="51" t="s">
        <v>122</v>
      </c>
      <c r="S87" s="51" t="s">
        <v>123</v>
      </c>
      <c r="T87" s="51" t="s">
        <v>124</v>
      </c>
      <c r="U87" s="52" t="s">
        <v>125</v>
      </c>
      <c r="V87" s="51" t="s">
        <v>126</v>
      </c>
      <c r="W87" s="454" t="s">
        <v>124</v>
      </c>
      <c r="X87" s="454" t="s">
        <v>124</v>
      </c>
      <c r="Y87" s="182"/>
      <c r="Z87" s="20"/>
      <c r="AA87" s="11"/>
      <c r="AB87" s="361">
        <v>279773</v>
      </c>
      <c r="AC87" s="755">
        <v>69943</v>
      </c>
      <c r="AD87" s="361"/>
      <c r="AE87" s="361"/>
      <c r="AF87" s="219" t="s">
        <v>444</v>
      </c>
      <c r="AG87" s="550"/>
      <c r="AH87" s="189"/>
      <c r="AI87" s="7"/>
      <c r="AJ87" s="7"/>
      <c r="AK87" s="7"/>
      <c r="AL87" s="60"/>
      <c r="AM87" s="61"/>
      <c r="AN87" s="411">
        <v>12.7</v>
      </c>
      <c r="AO87" s="39">
        <v>3.7</v>
      </c>
      <c r="AP87" s="40">
        <v>82.7</v>
      </c>
      <c r="AQ87" s="41">
        <v>99.1</v>
      </c>
      <c r="AR87" s="42">
        <v>3.432432432432432</v>
      </c>
      <c r="AS87" s="43">
        <v>283.86216216216212</v>
      </c>
      <c r="AT87" s="44">
        <v>0.14699074074074073</v>
      </c>
      <c r="AU87" s="62">
        <v>11.633199999999999</v>
      </c>
      <c r="AV87" s="45">
        <v>91.6</v>
      </c>
      <c r="AW87" s="46">
        <v>0.43180000000000002</v>
      </c>
      <c r="AX87" s="63">
        <v>3.4</v>
      </c>
      <c r="AY87" s="64" t="s">
        <v>121</v>
      </c>
      <c r="AZ87" s="65">
        <v>12.5</v>
      </c>
      <c r="BA87" s="66">
        <v>1.7999999999999999E-2</v>
      </c>
      <c r="BB87" s="67"/>
      <c r="BC87" s="48"/>
      <c r="BD87" s="7">
        <v>63.4</v>
      </c>
      <c r="BE87" s="84">
        <v>35.700000000000003</v>
      </c>
      <c r="BF87" s="195">
        <v>1.7759103641456582</v>
      </c>
      <c r="BG87" s="79">
        <v>0.1</v>
      </c>
      <c r="BH87" s="80">
        <v>0.78740157480314965</v>
      </c>
      <c r="BI87" s="9" t="s">
        <v>121</v>
      </c>
      <c r="BJ87" s="7">
        <v>12.5</v>
      </c>
      <c r="BK87" s="85">
        <v>13</v>
      </c>
      <c r="BL87" s="49"/>
      <c r="BM87" s="80">
        <v>27.4</v>
      </c>
      <c r="BN87" s="49">
        <v>80</v>
      </c>
      <c r="BO87" s="86">
        <v>30139</v>
      </c>
      <c r="BP87" s="80">
        <v>20</v>
      </c>
      <c r="BQ87" s="346">
        <v>3.5038999999999998</v>
      </c>
      <c r="BR87" s="80">
        <v>16.3</v>
      </c>
      <c r="BS87" s="84">
        <v>0.60309999999999997</v>
      </c>
      <c r="BT87" s="80">
        <v>11.1</v>
      </c>
      <c r="BU87" s="84">
        <v>0.41070000000000001</v>
      </c>
      <c r="BV87" s="80">
        <v>67.3</v>
      </c>
      <c r="BW87" s="84">
        <v>2.4901</v>
      </c>
      <c r="BX87" s="7">
        <v>0.17</v>
      </c>
      <c r="BY87" s="7"/>
      <c r="BZ87" s="7"/>
      <c r="CA87" s="7"/>
      <c r="CB87" s="7"/>
      <c r="CC87" s="7"/>
      <c r="CD87" s="7"/>
      <c r="CE87" s="7"/>
      <c r="CF87" s="45">
        <v>1.4684684684684686</v>
      </c>
      <c r="CG87" s="49"/>
      <c r="CH87" s="121">
        <v>5</v>
      </c>
      <c r="CI87" s="9" t="s">
        <v>1991</v>
      </c>
      <c r="CJ87" s="111" t="s">
        <v>1991</v>
      </c>
      <c r="CK87" s="7"/>
      <c r="CL87" s="35"/>
      <c r="CM87" s="11"/>
      <c r="CN87" s="11"/>
      <c r="CO87" s="328"/>
      <c r="CP87" s="11"/>
      <c r="CQ87" s="10" t="s">
        <v>297</v>
      </c>
      <c r="CR87" s="250" t="s">
        <v>444</v>
      </c>
      <c r="CS87" s="9">
        <v>2</v>
      </c>
      <c r="CT87" s="7"/>
      <c r="CU87" s="7"/>
      <c r="CV87" s="7"/>
      <c r="CW87" s="7"/>
      <c r="CX87" s="7"/>
      <c r="CY87" s="7"/>
      <c r="CZ87" s="11" t="s">
        <v>38</v>
      </c>
      <c r="DA87" s="11" t="s">
        <v>38</v>
      </c>
      <c r="DB87" s="11">
        <v>18603</v>
      </c>
      <c r="DC87" s="11">
        <v>88.6</v>
      </c>
      <c r="DD87" s="11">
        <v>11.4</v>
      </c>
      <c r="DE87" s="11" t="s">
        <v>38</v>
      </c>
      <c r="DF87" s="11" t="s">
        <v>38</v>
      </c>
      <c r="DG87" s="11" t="s">
        <v>38</v>
      </c>
      <c r="DH87" s="11" t="s">
        <v>38</v>
      </c>
      <c r="DI87" s="11">
        <v>0</v>
      </c>
      <c r="DJ87" s="7"/>
      <c r="DK87" s="116"/>
      <c r="DL87" s="125"/>
      <c r="DM87" s="125"/>
      <c r="DN87" s="7"/>
      <c r="DO87" s="7"/>
      <c r="DP87" s="7"/>
      <c r="DQ87" s="7"/>
      <c r="DR87" s="7"/>
      <c r="DS87" s="116"/>
      <c r="DT87" s="116"/>
      <c r="DU87" s="7"/>
      <c r="DV87" s="116"/>
      <c r="DW87" s="116"/>
      <c r="DX87" s="8"/>
      <c r="DY87" s="7"/>
      <c r="DZ87" s="297">
        <v>9918</v>
      </c>
      <c r="EA87" s="467">
        <v>75</v>
      </c>
      <c r="EB87" s="299">
        <v>449617</v>
      </c>
      <c r="EC87" s="299">
        <v>2</v>
      </c>
      <c r="ED87" s="433">
        <v>11989.786666666667</v>
      </c>
      <c r="EE87" s="468">
        <v>414453</v>
      </c>
      <c r="EF87" s="435">
        <v>11052.08</v>
      </c>
      <c r="EG87" s="436">
        <v>243145.76</v>
      </c>
      <c r="EH87" s="157">
        <v>92.179121341052493</v>
      </c>
      <c r="EI87" s="145">
        <v>11.05208</v>
      </c>
      <c r="EJ87" s="114"/>
      <c r="EK87" s="157">
        <v>92.179121341052493</v>
      </c>
      <c r="EL87" s="145">
        <v>11.05208</v>
      </c>
      <c r="EM87" s="147">
        <v>1.6832125717511999</v>
      </c>
      <c r="EN87" s="114"/>
      <c r="EO87" s="114"/>
      <c r="EP87" s="114"/>
      <c r="EQ87" s="114"/>
      <c r="ER87" s="114"/>
      <c r="ES87" s="55"/>
      <c r="ET87" s="152"/>
      <c r="EU87" s="213"/>
      <c r="EV87" s="11"/>
      <c r="EW87" s="215"/>
      <c r="EX87" s="156"/>
      <c r="EY87" s="156"/>
      <c r="EZ87" s="156"/>
      <c r="FA87" s="156"/>
      <c r="FB87" s="156"/>
      <c r="FC87" s="156"/>
      <c r="FD87" s="156"/>
      <c r="FE87" s="156"/>
      <c r="FF87" s="156"/>
      <c r="FG87" s="156"/>
      <c r="FH87" s="156"/>
      <c r="FI87" s="156"/>
      <c r="FJ87" s="156"/>
      <c r="FK87" s="156"/>
      <c r="FL87" s="156"/>
      <c r="FM87" s="156"/>
      <c r="FN87" s="156"/>
      <c r="FO87" s="156"/>
      <c r="FP87" s="156"/>
      <c r="FQ87" s="156"/>
      <c r="FR87" s="156"/>
      <c r="FS87" s="156"/>
      <c r="FT87" s="156"/>
      <c r="FU87" s="156"/>
      <c r="FV87" s="156"/>
      <c r="FW87" s="156"/>
      <c r="FX87" s="156"/>
      <c r="FY87" s="156"/>
      <c r="FZ87" s="156"/>
      <c r="GA87" s="156"/>
      <c r="GB87" s="156"/>
      <c r="GC87" s="156"/>
      <c r="GD87" s="156"/>
      <c r="GE87" s="156"/>
      <c r="GF87" s="156"/>
      <c r="GG87" s="156"/>
      <c r="GH87" s="156"/>
      <c r="GI87" s="156"/>
      <c r="GJ87" s="156"/>
      <c r="GK87" s="156"/>
      <c r="GL87" s="156"/>
      <c r="GM87" s="156"/>
      <c r="GN87" s="156"/>
      <c r="GO87" s="156"/>
      <c r="GP87" s="156"/>
      <c r="GQ87" s="156"/>
      <c r="GR87" s="156"/>
    </row>
    <row r="88" spans="1:200" x14ac:dyDescent="0.3">
      <c r="A88" s="7">
        <v>327</v>
      </c>
      <c r="B88" s="7">
        <v>2</v>
      </c>
      <c r="C88" s="442">
        <v>9920</v>
      </c>
      <c r="D88" s="443" t="s">
        <v>1770</v>
      </c>
      <c r="E88" s="16" t="s">
        <v>1771</v>
      </c>
      <c r="F88" s="16">
        <v>6501021637</v>
      </c>
      <c r="G88" s="11">
        <v>112.333333333333</v>
      </c>
      <c r="H88" s="16" t="s">
        <v>561</v>
      </c>
      <c r="I88" s="18" t="s">
        <v>511</v>
      </c>
      <c r="J88" s="19" t="s">
        <v>35</v>
      </c>
      <c r="K88" s="178" t="s">
        <v>36</v>
      </c>
      <c r="L88" s="20">
        <v>32</v>
      </c>
      <c r="M88" s="20">
        <v>6</v>
      </c>
      <c r="N88" s="20" t="s">
        <v>38</v>
      </c>
      <c r="O88" s="20"/>
      <c r="P88" s="20" t="s">
        <v>459</v>
      </c>
      <c r="Q88" s="20"/>
      <c r="R88" s="51" t="s">
        <v>122</v>
      </c>
      <c r="S88" s="51" t="s">
        <v>123</v>
      </c>
      <c r="T88" s="51" t="s">
        <v>124</v>
      </c>
      <c r="U88" s="52" t="s">
        <v>125</v>
      </c>
      <c r="V88" s="53" t="s">
        <v>126</v>
      </c>
      <c r="W88" s="51" t="s">
        <v>124</v>
      </c>
      <c r="X88" s="51" t="s">
        <v>124</v>
      </c>
      <c r="Y88" s="182"/>
      <c r="Z88" s="20"/>
      <c r="AA88" s="11"/>
      <c r="AB88" s="683">
        <v>307455</v>
      </c>
      <c r="AC88" s="684">
        <v>76863</v>
      </c>
      <c r="AD88" s="683"/>
      <c r="AE88" s="683"/>
      <c r="AF88" s="677" t="s">
        <v>444</v>
      </c>
      <c r="AG88" s="7"/>
      <c r="AH88" s="189"/>
      <c r="AI88" s="7"/>
      <c r="AJ88" s="7"/>
      <c r="AK88" s="7"/>
      <c r="AL88" s="60"/>
      <c r="AM88" s="61"/>
      <c r="AN88" s="411">
        <v>3.3</v>
      </c>
      <c r="AO88" s="39">
        <v>6.5</v>
      </c>
      <c r="AP88" s="40">
        <v>87.8</v>
      </c>
      <c r="AQ88" s="41">
        <v>97.6</v>
      </c>
      <c r="AR88" s="42">
        <v>0.50769230769230766</v>
      </c>
      <c r="AS88" s="43">
        <v>44.575384615384614</v>
      </c>
      <c r="AT88" s="44">
        <v>3.4994697773064687E-2</v>
      </c>
      <c r="AU88" s="62">
        <v>3.0855000000000001</v>
      </c>
      <c r="AV88" s="45">
        <v>93.5</v>
      </c>
      <c r="AW88" s="46">
        <v>4.9499999999999995E-2</v>
      </c>
      <c r="AX88" s="63">
        <v>1.5</v>
      </c>
      <c r="AY88" s="64" t="s">
        <v>121</v>
      </c>
      <c r="AZ88" s="65">
        <v>2.6</v>
      </c>
      <c r="BA88" s="66">
        <v>0.03</v>
      </c>
      <c r="BB88" s="67"/>
      <c r="BC88" s="48"/>
      <c r="BD88" s="7">
        <v>62.4</v>
      </c>
      <c r="BE88" s="84">
        <v>38.299999999999997</v>
      </c>
      <c r="BF88" s="195">
        <v>1.6292428198433422</v>
      </c>
      <c r="BG88" s="79">
        <v>0.1</v>
      </c>
      <c r="BH88" s="80">
        <v>3.0303030303030303</v>
      </c>
      <c r="BI88" s="9" t="s">
        <v>121</v>
      </c>
      <c r="BJ88" s="7">
        <v>5.3</v>
      </c>
      <c r="BK88" s="85">
        <v>6</v>
      </c>
      <c r="BL88" s="49"/>
      <c r="BM88" s="80">
        <v>75.400000000000006</v>
      </c>
      <c r="BN88" s="49">
        <v>94</v>
      </c>
      <c r="BO88" s="86">
        <v>44771</v>
      </c>
      <c r="BP88" s="80">
        <v>6</v>
      </c>
      <c r="BQ88" s="80">
        <v>6.2789999999999999</v>
      </c>
      <c r="BR88" s="80">
        <v>18.7</v>
      </c>
      <c r="BS88" s="84">
        <v>1.2155</v>
      </c>
      <c r="BT88" s="80">
        <v>56.7</v>
      </c>
      <c r="BU88" s="84">
        <v>3.6855000000000002</v>
      </c>
      <c r="BV88" s="80">
        <v>21.2</v>
      </c>
      <c r="BW88" s="84">
        <v>1.3779999999999999</v>
      </c>
      <c r="BX88" s="7">
        <v>0.05</v>
      </c>
      <c r="BY88" s="7"/>
      <c r="BZ88" s="7"/>
      <c r="CA88" s="7"/>
      <c r="CB88" s="7"/>
      <c r="CC88" s="7"/>
      <c r="CD88" s="7"/>
      <c r="CE88" s="7"/>
      <c r="CF88" s="45">
        <v>0.32980599647266312</v>
      </c>
      <c r="CG88" s="49"/>
      <c r="CH88" s="121">
        <v>5</v>
      </c>
      <c r="CI88" s="9" t="s">
        <v>1991</v>
      </c>
      <c r="CJ88" s="49" t="s">
        <v>1991</v>
      </c>
      <c r="CK88" s="7"/>
      <c r="CL88" s="35"/>
      <c r="CM88" s="11"/>
      <c r="CN88" s="11"/>
      <c r="CO88" s="328"/>
      <c r="CP88" s="11"/>
      <c r="CQ88" s="10" t="s">
        <v>297</v>
      </c>
      <c r="CR88" s="250" t="s">
        <v>444</v>
      </c>
      <c r="CS88" s="9">
        <v>2</v>
      </c>
      <c r="CT88" s="7"/>
      <c r="CU88" s="7"/>
      <c r="CV88" s="7"/>
      <c r="CW88" s="7"/>
      <c r="CX88" s="7"/>
      <c r="CY88" s="7"/>
      <c r="CZ88" s="11">
        <v>89.1</v>
      </c>
      <c r="DA88" s="11" t="s">
        <v>38</v>
      </c>
      <c r="DB88" s="11">
        <v>67004</v>
      </c>
      <c r="DC88" s="11">
        <v>80.099999999999994</v>
      </c>
      <c r="DD88" s="11">
        <v>19.899999999999999</v>
      </c>
      <c r="DE88" s="218">
        <v>51.1</v>
      </c>
      <c r="DF88" s="11" t="s">
        <v>1995</v>
      </c>
      <c r="DG88" s="11" t="s">
        <v>38</v>
      </c>
      <c r="DH88" s="11">
        <v>9.9</v>
      </c>
      <c r="DI88" s="11">
        <v>0</v>
      </c>
      <c r="DJ88" s="7"/>
      <c r="DK88" s="116"/>
      <c r="DL88" s="125"/>
      <c r="DM88" s="125"/>
      <c r="DN88" s="7"/>
      <c r="DO88" s="7">
        <v>3</v>
      </c>
      <c r="DP88" s="7"/>
      <c r="DQ88" s="7"/>
      <c r="DR88" s="7"/>
      <c r="DS88" s="116"/>
      <c r="DT88" s="116"/>
      <c r="DU88" s="7"/>
      <c r="DV88" s="116"/>
      <c r="DW88" s="116"/>
      <c r="DX88" s="8"/>
      <c r="DY88" s="7"/>
      <c r="DZ88" s="492">
        <v>9920</v>
      </c>
      <c r="EA88" s="953">
        <v>75</v>
      </c>
      <c r="EB88" s="920">
        <v>800622</v>
      </c>
      <c r="EC88" s="920">
        <v>2</v>
      </c>
      <c r="ED88" s="956">
        <v>21349.919999999998</v>
      </c>
      <c r="EE88" s="920">
        <v>642418</v>
      </c>
      <c r="EF88" s="507">
        <v>17131.146666666667</v>
      </c>
      <c r="EG88" s="959">
        <v>548196.69333333336</v>
      </c>
      <c r="EH88" s="157">
        <v>80.239863506123982</v>
      </c>
      <c r="EI88" s="145">
        <v>17.131146666666666</v>
      </c>
      <c r="EJ88" s="114"/>
      <c r="EK88" s="157">
        <v>80.239863506123982</v>
      </c>
      <c r="EL88" s="145">
        <v>17.131146666666666</v>
      </c>
      <c r="EM88" s="147">
        <v>3.9112384771285984</v>
      </c>
      <c r="EN88" s="114"/>
      <c r="EO88" s="114"/>
      <c r="EP88" s="114"/>
      <c r="EQ88" s="114"/>
      <c r="ER88" s="114"/>
      <c r="ES88" s="55"/>
      <c r="ET88" s="152"/>
      <c r="EU88" s="213"/>
      <c r="EV88" s="218">
        <v>51.1</v>
      </c>
      <c r="EW88" s="215"/>
      <c r="EX88" s="156"/>
      <c r="EY88" s="156"/>
      <c r="EZ88" s="156"/>
      <c r="FA88" s="156"/>
      <c r="FB88" s="156"/>
      <c r="FC88" s="156"/>
      <c r="FD88" s="156"/>
      <c r="FE88" s="156"/>
      <c r="FF88" s="156"/>
      <c r="FG88" s="156"/>
      <c r="FH88" s="156"/>
      <c r="FI88" s="156"/>
      <c r="FJ88" s="156"/>
      <c r="FK88" s="156"/>
      <c r="FL88" s="156"/>
      <c r="FM88" s="156"/>
      <c r="FN88" s="156"/>
      <c r="FO88" s="156"/>
      <c r="FP88" s="156"/>
      <c r="FQ88" s="156"/>
      <c r="FR88" s="156"/>
      <c r="FS88" s="156"/>
      <c r="FT88" s="156"/>
      <c r="FU88" s="156"/>
      <c r="FV88" s="156"/>
      <c r="FW88" s="156"/>
      <c r="FX88" s="156"/>
      <c r="FY88" s="156"/>
      <c r="FZ88" s="156"/>
      <c r="GA88" s="156"/>
      <c r="GB88" s="156"/>
      <c r="GC88" s="156"/>
      <c r="GD88" s="156"/>
      <c r="GE88" s="156"/>
      <c r="GF88" s="156"/>
      <c r="GG88" s="156"/>
      <c r="GH88" s="156"/>
      <c r="GI88" s="156"/>
      <c r="GJ88" s="156"/>
      <c r="GK88" s="156"/>
      <c r="GL88" s="156"/>
      <c r="GM88" s="156"/>
      <c r="GN88" s="156"/>
      <c r="GO88" s="156"/>
      <c r="GP88" s="156"/>
      <c r="GQ88" s="156"/>
      <c r="GR88" s="156"/>
    </row>
    <row r="89" spans="1:200" x14ac:dyDescent="0.3">
      <c r="A89" s="7">
        <v>341</v>
      </c>
      <c r="B89" s="7">
        <v>1</v>
      </c>
      <c r="C89" s="14">
        <v>9992</v>
      </c>
      <c r="D89" s="328" t="s">
        <v>940</v>
      </c>
      <c r="E89" s="17" t="s">
        <v>516</v>
      </c>
      <c r="F89" s="17">
        <v>5707290512</v>
      </c>
      <c r="G89" s="11">
        <v>61</v>
      </c>
      <c r="H89" s="17" t="s">
        <v>1832</v>
      </c>
      <c r="I89" s="470" t="s">
        <v>511</v>
      </c>
      <c r="J89" s="380" t="s">
        <v>35</v>
      </c>
      <c r="K89" s="11" t="s">
        <v>36</v>
      </c>
      <c r="L89" s="213">
        <v>12</v>
      </c>
      <c r="M89" s="17" t="s">
        <v>37</v>
      </c>
      <c r="N89" s="20" t="s">
        <v>38</v>
      </c>
      <c r="O89" s="20"/>
      <c r="P89" s="20" t="s">
        <v>459</v>
      </c>
      <c r="Q89" s="11"/>
      <c r="R89" s="884" t="s">
        <v>122</v>
      </c>
      <c r="S89" s="51" t="s">
        <v>123</v>
      </c>
      <c r="T89" s="454" t="s">
        <v>124</v>
      </c>
      <c r="U89" s="602" t="s">
        <v>125</v>
      </c>
      <c r="V89" s="454" t="s">
        <v>126</v>
      </c>
      <c r="W89" s="454" t="s">
        <v>124</v>
      </c>
      <c r="X89" s="51" t="s">
        <v>124</v>
      </c>
      <c r="Y89" s="451"/>
      <c r="Z89" s="452"/>
      <c r="AA89" s="55"/>
      <c r="AB89" s="684">
        <v>142360</v>
      </c>
      <c r="AC89" s="683">
        <v>10677</v>
      </c>
      <c r="AD89" s="677">
        <v>3</v>
      </c>
      <c r="AE89" s="598">
        <v>9698</v>
      </c>
      <c r="AF89" s="215" t="s">
        <v>444</v>
      </c>
      <c r="AI89" s="7"/>
      <c r="AJ89" s="7"/>
      <c r="AK89" s="7"/>
      <c r="AL89" s="60"/>
      <c r="AM89" s="61"/>
      <c r="AN89" s="411">
        <v>6.8</v>
      </c>
      <c r="AO89" s="39">
        <v>18</v>
      </c>
      <c r="AP89" s="40">
        <v>71.900000000000006</v>
      </c>
      <c r="AQ89" s="41">
        <v>96.7</v>
      </c>
      <c r="AR89" s="42">
        <v>0.37777777777777777</v>
      </c>
      <c r="AS89" s="43">
        <v>27.162222222222223</v>
      </c>
      <c r="AT89" s="44">
        <v>7.5639599555061166E-2</v>
      </c>
      <c r="AU89" s="62">
        <v>6.3783999999999992</v>
      </c>
      <c r="AV89" s="45">
        <v>93.8</v>
      </c>
      <c r="AW89" s="46">
        <v>8.1600000000000006E-2</v>
      </c>
      <c r="AX89" s="63">
        <v>1.2</v>
      </c>
      <c r="AY89" s="64" t="s">
        <v>121</v>
      </c>
      <c r="AZ89" s="221">
        <v>12.7</v>
      </c>
      <c r="BA89" s="222">
        <v>0.02</v>
      </c>
      <c r="BB89" s="67"/>
      <c r="BC89" s="83">
        <v>0</v>
      </c>
      <c r="BD89" s="7">
        <v>58.8</v>
      </c>
      <c r="BE89" s="84">
        <v>41.2</v>
      </c>
      <c r="BF89" s="195">
        <v>1.4271844660194173</v>
      </c>
      <c r="BG89" s="79" t="s">
        <v>121</v>
      </c>
      <c r="BH89" s="7" t="s">
        <v>121</v>
      </c>
      <c r="BI89" s="9" t="s">
        <v>121</v>
      </c>
      <c r="BJ89" s="7">
        <v>7</v>
      </c>
      <c r="BK89" s="85">
        <v>11.9</v>
      </c>
      <c r="BL89" s="49"/>
      <c r="BM89" s="80">
        <v>83.8</v>
      </c>
      <c r="BN89" s="9">
        <v>99.6</v>
      </c>
      <c r="BO89" s="86">
        <v>126346</v>
      </c>
      <c r="BP89" s="80">
        <v>0.40000000000000568</v>
      </c>
      <c r="BQ89" s="80">
        <v>17.052390852390854</v>
      </c>
      <c r="BR89" s="84">
        <v>58</v>
      </c>
      <c r="BS89" s="84">
        <v>10.852390852390853</v>
      </c>
      <c r="BT89" s="84">
        <v>25.8</v>
      </c>
      <c r="BU89" s="84">
        <v>4.24</v>
      </c>
      <c r="BV89" s="84">
        <v>12</v>
      </c>
      <c r="BW89" s="84">
        <v>1.96</v>
      </c>
      <c r="BX89" s="87">
        <v>7.4999999999999997E-2</v>
      </c>
      <c r="BY89" s="7"/>
      <c r="BZ89" s="7"/>
      <c r="CA89" s="7"/>
      <c r="CB89" s="7"/>
      <c r="CC89" s="7"/>
      <c r="CD89" s="86">
        <v>0.28000000000000003</v>
      </c>
      <c r="CE89" s="86">
        <v>421000</v>
      </c>
      <c r="CF89" s="45">
        <v>2.248062015503876</v>
      </c>
      <c r="CG89" s="49"/>
      <c r="CH89" s="121">
        <v>3</v>
      </c>
      <c r="CI89" s="9" t="s">
        <v>1991</v>
      </c>
      <c r="CJ89" s="111" t="s">
        <v>2061</v>
      </c>
      <c r="CK89" s="7"/>
      <c r="CL89" s="12" t="s">
        <v>2065</v>
      </c>
      <c r="CM89" s="11"/>
      <c r="CN89" s="11"/>
      <c r="CO89" s="328"/>
      <c r="CP89" s="11"/>
      <c r="CQ89" s="10" t="s">
        <v>297</v>
      </c>
      <c r="CR89" s="7" t="s">
        <v>444</v>
      </c>
      <c r="CS89" s="9">
        <v>2</v>
      </c>
      <c r="CT89" s="7"/>
      <c r="CU89" s="7"/>
      <c r="CV89" s="7"/>
      <c r="CW89" s="7"/>
      <c r="CX89" s="7"/>
      <c r="CY89" s="7"/>
      <c r="CZ89" s="11" t="s">
        <v>38</v>
      </c>
      <c r="DA89" s="11" t="s">
        <v>38</v>
      </c>
      <c r="DB89" s="11">
        <v>8541</v>
      </c>
      <c r="DC89" s="11">
        <v>52.9</v>
      </c>
      <c r="DD89" s="11">
        <v>47.1</v>
      </c>
      <c r="DE89" s="11" t="s">
        <v>38</v>
      </c>
      <c r="DF89" s="11" t="s">
        <v>38</v>
      </c>
      <c r="DG89" s="11" t="s">
        <v>38</v>
      </c>
      <c r="DH89" s="11" t="s">
        <v>38</v>
      </c>
      <c r="DI89" s="11">
        <v>0</v>
      </c>
      <c r="DJ89" s="7"/>
      <c r="DK89" s="114"/>
      <c r="DL89" s="114"/>
      <c r="DM89" s="114"/>
      <c r="DN89" s="114"/>
      <c r="DO89" s="114"/>
      <c r="DP89" s="114"/>
      <c r="DQ89" s="114"/>
      <c r="DR89" s="114"/>
      <c r="DS89" s="114"/>
      <c r="DT89" s="114"/>
      <c r="DU89" s="114"/>
      <c r="DV89" s="114"/>
      <c r="DW89" s="114"/>
      <c r="DX89" s="118"/>
      <c r="DY89" s="114"/>
      <c r="DZ89" s="492">
        <v>9992</v>
      </c>
      <c r="EA89" s="816">
        <v>70</v>
      </c>
      <c r="EB89" s="721">
        <v>177066</v>
      </c>
      <c r="EC89" s="721">
        <v>2</v>
      </c>
      <c r="ED89" s="722">
        <v>5059.028571428571</v>
      </c>
      <c r="EE89" s="817">
        <v>147505</v>
      </c>
      <c r="EF89" s="724">
        <v>4214.4285714285716</v>
      </c>
      <c r="EG89" s="436">
        <v>50573.142857142855</v>
      </c>
      <c r="EH89" s="157">
        <v>83.305095275208117</v>
      </c>
      <c r="EI89" s="145">
        <v>4.2144285714285719</v>
      </c>
      <c r="EJ89" s="114"/>
      <c r="EK89" s="157">
        <v>83.305095275208117</v>
      </c>
      <c r="EL89" s="145">
        <v>4.2144285714285719</v>
      </c>
      <c r="EM89" s="147">
        <v>2.0266092674824581</v>
      </c>
      <c r="EN89" s="114"/>
      <c r="EO89" s="114"/>
      <c r="EP89" s="114"/>
      <c r="EQ89" s="114"/>
      <c r="ER89" s="114"/>
      <c r="ES89" s="55"/>
      <c r="ET89" s="152"/>
      <c r="EU89" s="213"/>
      <c r="EV89" s="550"/>
      <c r="EW89" s="215"/>
      <c r="EX89" s="156"/>
      <c r="EY89" s="156"/>
      <c r="EZ89" s="156"/>
      <c r="FA89" s="156"/>
      <c r="FB89" s="156"/>
      <c r="FC89" s="156"/>
      <c r="FD89" s="156"/>
      <c r="FE89" s="156"/>
      <c r="FF89" s="156"/>
      <c r="FG89" s="156"/>
      <c r="FH89" s="156"/>
      <c r="FI89" s="156"/>
      <c r="FJ89" s="156"/>
      <c r="FK89" s="156"/>
      <c r="FL89" s="156"/>
      <c r="FM89" s="156"/>
      <c r="FN89" s="156"/>
      <c r="FO89" s="156"/>
      <c r="FP89" s="156"/>
      <c r="FQ89" s="156"/>
      <c r="FR89" s="156"/>
      <c r="FS89" s="156"/>
      <c r="FT89" s="156"/>
      <c r="FU89" s="156"/>
      <c r="FV89" s="156"/>
      <c r="FW89" s="156"/>
      <c r="FX89" s="156"/>
      <c r="FY89" s="156"/>
      <c r="FZ89" s="156"/>
      <c r="GA89" s="156"/>
      <c r="GB89" s="156"/>
      <c r="GC89" s="156"/>
      <c r="GD89" s="156"/>
      <c r="GE89" s="156"/>
      <c r="GF89" s="156"/>
      <c r="GG89" s="156"/>
      <c r="GH89" s="156"/>
      <c r="GI89" s="156"/>
      <c r="GJ89" s="156"/>
      <c r="GK89" s="156"/>
      <c r="GL89" s="156"/>
      <c r="GM89" s="156"/>
      <c r="GN89" s="156"/>
      <c r="GO89" s="156"/>
      <c r="GP89" s="156"/>
      <c r="GQ89" s="156"/>
      <c r="GR89" s="156"/>
    </row>
    <row r="90" spans="1:200" x14ac:dyDescent="0.3">
      <c r="A90" s="7">
        <v>342</v>
      </c>
      <c r="B90" s="7">
        <v>1</v>
      </c>
      <c r="C90" s="14">
        <v>9993</v>
      </c>
      <c r="D90" s="328" t="s">
        <v>1831</v>
      </c>
      <c r="E90" s="17" t="s">
        <v>589</v>
      </c>
      <c r="F90" s="17">
        <v>6704301637</v>
      </c>
      <c r="G90" s="11">
        <v>51</v>
      </c>
      <c r="H90" s="17" t="s">
        <v>1832</v>
      </c>
      <c r="I90" s="470" t="s">
        <v>513</v>
      </c>
      <c r="J90" s="380" t="s">
        <v>35</v>
      </c>
      <c r="K90" s="11" t="s">
        <v>36</v>
      </c>
      <c r="L90" s="213">
        <v>24</v>
      </c>
      <c r="M90" s="635" t="s">
        <v>733</v>
      </c>
      <c r="N90" s="213" t="s">
        <v>38</v>
      </c>
      <c r="O90" s="213"/>
      <c r="P90" s="11" t="s">
        <v>459</v>
      </c>
      <c r="Q90" s="215"/>
      <c r="R90" s="884" t="s">
        <v>122</v>
      </c>
      <c r="S90" s="51" t="s">
        <v>123</v>
      </c>
      <c r="T90" s="51" t="s">
        <v>124</v>
      </c>
      <c r="U90" s="52" t="s">
        <v>125</v>
      </c>
      <c r="V90" s="454" t="s">
        <v>126</v>
      </c>
      <c r="W90" s="454" t="s">
        <v>124</v>
      </c>
      <c r="X90" s="51" t="s">
        <v>124</v>
      </c>
      <c r="Y90" s="451"/>
      <c r="Z90" s="452"/>
      <c r="AA90" s="55"/>
      <c r="AB90" s="684">
        <v>232362</v>
      </c>
      <c r="AC90" s="683">
        <v>58090</v>
      </c>
      <c r="AD90" s="677">
        <v>4</v>
      </c>
      <c r="AE90" s="598">
        <v>569867</v>
      </c>
      <c r="AF90" s="215" t="s">
        <v>444</v>
      </c>
      <c r="AG90" s="554"/>
      <c r="AI90" s="7"/>
      <c r="AJ90" s="7"/>
      <c r="AK90" s="7"/>
      <c r="AL90" s="60"/>
      <c r="AM90" s="61"/>
      <c r="AN90" s="411">
        <v>9.0399999999999991</v>
      </c>
      <c r="AO90" s="39">
        <v>5.8</v>
      </c>
      <c r="AP90" s="40">
        <v>84.4</v>
      </c>
      <c r="AQ90" s="41">
        <v>99.240000000000009</v>
      </c>
      <c r="AR90" s="42">
        <v>1.5586206896551724</v>
      </c>
      <c r="AS90" s="43">
        <v>131.54758620689657</v>
      </c>
      <c r="AT90" s="44">
        <v>0.10022172949002216</v>
      </c>
      <c r="AU90" s="62">
        <v>8.4071999999999996</v>
      </c>
      <c r="AV90" s="45">
        <v>93</v>
      </c>
      <c r="AW90" s="62">
        <v>0.18079999999999999</v>
      </c>
      <c r="AX90" s="63">
        <v>2</v>
      </c>
      <c r="AY90" s="64" t="s">
        <v>121</v>
      </c>
      <c r="AZ90" s="65">
        <v>2.8</v>
      </c>
      <c r="BA90" s="66">
        <v>0.03</v>
      </c>
      <c r="BB90" s="67"/>
      <c r="BC90" s="83">
        <v>1.87</v>
      </c>
      <c r="BD90" s="7">
        <v>59.2</v>
      </c>
      <c r="BE90" s="84">
        <v>42.1</v>
      </c>
      <c r="BF90" s="195">
        <v>1.4061757719714965</v>
      </c>
      <c r="BG90" s="79">
        <v>0.2</v>
      </c>
      <c r="BH90" s="80">
        <v>2.2123893805309738</v>
      </c>
      <c r="BI90" s="9" t="s">
        <v>121</v>
      </c>
      <c r="BJ90" s="7">
        <v>4.3</v>
      </c>
      <c r="BK90" s="85">
        <v>6.1</v>
      </c>
      <c r="BL90" s="49"/>
      <c r="BM90" s="80">
        <v>66.8</v>
      </c>
      <c r="BN90" s="49">
        <v>96.3</v>
      </c>
      <c r="BO90" s="86">
        <v>94056</v>
      </c>
      <c r="BP90" s="49">
        <v>3.7000000000000028</v>
      </c>
      <c r="BQ90" s="346">
        <v>2.0699562363238511</v>
      </c>
      <c r="BR90" s="80">
        <v>10.4</v>
      </c>
      <c r="BS90" s="80">
        <v>0.65995623632385114</v>
      </c>
      <c r="BT90" s="80">
        <v>56.4</v>
      </c>
      <c r="BU90" s="80">
        <v>1.03</v>
      </c>
      <c r="BV90" s="80">
        <v>20.9</v>
      </c>
      <c r="BW90" s="80">
        <v>0.38</v>
      </c>
      <c r="BX90" s="7">
        <v>0.15</v>
      </c>
      <c r="BY90" s="7"/>
      <c r="BZ90" s="7"/>
      <c r="CA90" s="7"/>
      <c r="CB90" s="7"/>
      <c r="CC90" s="7"/>
      <c r="CD90" s="86">
        <v>92.3</v>
      </c>
      <c r="CE90" s="86">
        <v>75032</v>
      </c>
      <c r="CF90" s="45">
        <v>0.18439716312056739</v>
      </c>
      <c r="CG90" s="49"/>
      <c r="CH90" s="121">
        <v>5</v>
      </c>
      <c r="CI90" s="9" t="s">
        <v>1991</v>
      </c>
      <c r="CJ90" s="9" t="s">
        <v>1991</v>
      </c>
      <c r="CK90" s="7"/>
      <c r="CL90" s="112" t="s">
        <v>1997</v>
      </c>
      <c r="CM90" s="11"/>
      <c r="CN90" s="11"/>
      <c r="CO90" s="328"/>
      <c r="CP90" s="11"/>
      <c r="CQ90" s="10" t="s">
        <v>297</v>
      </c>
      <c r="CR90" s="7" t="s">
        <v>444</v>
      </c>
      <c r="CS90" s="9">
        <v>2</v>
      </c>
      <c r="CT90" s="7"/>
      <c r="CU90" s="49" t="s">
        <v>574</v>
      </c>
      <c r="CV90" s="7"/>
      <c r="CW90" s="7"/>
      <c r="CX90" s="7"/>
      <c r="CY90" s="7"/>
      <c r="CZ90" s="11">
        <v>17</v>
      </c>
      <c r="DA90" s="11" t="s">
        <v>38</v>
      </c>
      <c r="DB90" s="11">
        <v>85645</v>
      </c>
      <c r="DC90" s="11">
        <v>88.4</v>
      </c>
      <c r="DD90" s="11">
        <v>11.6</v>
      </c>
      <c r="DE90" s="11" t="s">
        <v>38</v>
      </c>
      <c r="DF90" s="11" t="s">
        <v>38</v>
      </c>
      <c r="DG90" s="11" t="s">
        <v>38</v>
      </c>
      <c r="DH90" s="11" t="s">
        <v>38</v>
      </c>
      <c r="DI90" s="11" t="s">
        <v>2043</v>
      </c>
      <c r="DJ90" s="7"/>
      <c r="DK90" s="114"/>
      <c r="DL90" s="114"/>
      <c r="DM90" s="114"/>
      <c r="DN90" s="7">
        <v>40</v>
      </c>
      <c r="DO90" s="7">
        <v>3</v>
      </c>
      <c r="DP90" s="7">
        <v>1</v>
      </c>
      <c r="DQ90" s="7"/>
      <c r="DR90" s="7"/>
      <c r="DS90" s="115"/>
      <c r="DT90" s="116">
        <v>2</v>
      </c>
      <c r="DU90" s="7"/>
      <c r="DV90" s="116">
        <v>3</v>
      </c>
      <c r="DW90" s="116">
        <v>2</v>
      </c>
      <c r="DX90" s="118"/>
      <c r="DY90" s="114"/>
      <c r="DZ90" s="492">
        <v>9993</v>
      </c>
      <c r="EA90" s="816">
        <v>67</v>
      </c>
      <c r="EB90" s="721">
        <v>1518003</v>
      </c>
      <c r="EC90" s="721">
        <v>2</v>
      </c>
      <c r="ED90" s="722">
        <v>45313.522388059704</v>
      </c>
      <c r="EE90" s="817">
        <v>1301618</v>
      </c>
      <c r="EF90" s="724">
        <v>38854.26865671642</v>
      </c>
      <c r="EG90" s="436">
        <v>932502.44776119408</v>
      </c>
      <c r="EH90" s="157">
        <v>85.745416840414677</v>
      </c>
      <c r="EI90" s="145">
        <v>38.854268656716421</v>
      </c>
      <c r="EJ90" s="114"/>
      <c r="EK90" s="157">
        <v>85.745416840414677</v>
      </c>
      <c r="EL90" s="145">
        <v>38.854268656716421</v>
      </c>
      <c r="EM90" s="147">
        <v>2.2042623104474584</v>
      </c>
      <c r="EN90" s="49" t="s">
        <v>421</v>
      </c>
      <c r="EO90" s="112" t="s">
        <v>2178</v>
      </c>
      <c r="EP90" s="49" t="s">
        <v>421</v>
      </c>
      <c r="EQ90" s="112" t="s">
        <v>2179</v>
      </c>
      <c r="ER90" s="112" t="s">
        <v>2180</v>
      </c>
      <c r="ES90" s="158">
        <v>9993</v>
      </c>
      <c r="ET90" s="159" t="s">
        <v>2078</v>
      </c>
      <c r="EU90" s="350" t="s">
        <v>2079</v>
      </c>
      <c r="EV90" s="161">
        <v>4.0845217904285009</v>
      </c>
      <c r="EW90" s="162">
        <v>0.88376962499999945</v>
      </c>
      <c r="EX90" s="163"/>
      <c r="EY90" s="163"/>
      <c r="EZ90" s="163"/>
      <c r="FA90" s="163"/>
      <c r="FB90" s="163"/>
      <c r="FC90" s="163"/>
      <c r="FD90" s="163"/>
      <c r="FE90" s="163"/>
      <c r="FF90" s="163"/>
      <c r="FG90" s="163"/>
      <c r="FH90" s="163"/>
      <c r="FI90" s="163"/>
      <c r="FJ90" s="163"/>
      <c r="FK90" s="163"/>
      <c r="FL90" s="163"/>
      <c r="FM90" s="166"/>
      <c r="FN90" s="163"/>
      <c r="FO90" s="163"/>
      <c r="FP90" s="163"/>
      <c r="FQ90" s="163"/>
      <c r="FR90" s="163"/>
      <c r="FS90" s="163"/>
      <c r="FT90" s="163"/>
      <c r="FU90" s="163"/>
      <c r="FV90" s="163"/>
      <c r="FW90" s="163"/>
      <c r="FX90" s="163"/>
      <c r="FY90" s="163"/>
      <c r="FZ90" s="163"/>
      <c r="GA90" s="163"/>
      <c r="GB90" s="163"/>
      <c r="GC90" s="163"/>
      <c r="GD90" s="163"/>
      <c r="GE90" s="163"/>
      <c r="GF90" s="163"/>
      <c r="GG90" s="163"/>
      <c r="GH90" s="163"/>
      <c r="GI90" s="163"/>
      <c r="GJ90" s="163"/>
      <c r="GK90" s="163"/>
      <c r="GL90" s="163"/>
      <c r="GM90" s="163"/>
      <c r="GN90" s="163"/>
      <c r="GO90" s="163"/>
      <c r="GP90" s="163"/>
      <c r="GQ90" s="163"/>
      <c r="GR90" s="163"/>
    </row>
    <row r="91" spans="1:200" x14ac:dyDescent="0.3">
      <c r="A91" s="7">
        <v>1</v>
      </c>
      <c r="B91" s="7">
        <v>1</v>
      </c>
      <c r="C91" s="373">
        <v>9999</v>
      </c>
      <c r="D91" s="366" t="s">
        <v>1579</v>
      </c>
      <c r="E91" s="374" t="s">
        <v>982</v>
      </c>
      <c r="F91" s="619">
        <v>375515445</v>
      </c>
      <c r="G91" s="11">
        <v>82</v>
      </c>
      <c r="H91" s="187" t="s">
        <v>1580</v>
      </c>
      <c r="I91" s="510" t="s">
        <v>1418</v>
      </c>
      <c r="J91" s="1060" t="s">
        <v>1563</v>
      </c>
      <c r="K91" s="378" t="s">
        <v>36</v>
      </c>
      <c r="L91" s="378">
        <v>7</v>
      </c>
      <c r="M91" s="619" t="s">
        <v>1576</v>
      </c>
      <c r="N91" s="36" t="s">
        <v>475</v>
      </c>
      <c r="O91" s="36"/>
      <c r="P91" s="20" t="s">
        <v>459</v>
      </c>
      <c r="Q91" s="48"/>
      <c r="R91" s="454" t="s">
        <v>122</v>
      </c>
      <c r="S91" s="51" t="s">
        <v>123</v>
      </c>
      <c r="T91" s="454" t="s">
        <v>124</v>
      </c>
      <c r="U91" s="602" t="s">
        <v>125</v>
      </c>
      <c r="V91" s="916" t="s">
        <v>126</v>
      </c>
      <c r="W91" s="454" t="s">
        <v>124</v>
      </c>
      <c r="X91" s="454" t="s">
        <v>124</v>
      </c>
      <c r="Y91" s="596" t="s">
        <v>127</v>
      </c>
      <c r="Z91" s="550"/>
      <c r="AA91" s="55"/>
      <c r="AB91" s="928">
        <v>203043</v>
      </c>
      <c r="AC91" s="558">
        <v>50760</v>
      </c>
      <c r="AD91" s="553" t="s">
        <v>124</v>
      </c>
      <c r="AE91" s="557" t="s">
        <v>124</v>
      </c>
      <c r="AF91" s="550" t="s">
        <v>448</v>
      </c>
      <c r="AG91" s="558">
        <v>10000</v>
      </c>
      <c r="AI91" s="7"/>
      <c r="AJ91" s="7"/>
      <c r="AK91" s="7"/>
      <c r="AL91" s="60"/>
      <c r="AM91" s="61"/>
      <c r="AN91" s="934">
        <v>0.55000000000000004</v>
      </c>
      <c r="AO91" s="39">
        <v>0.32</v>
      </c>
      <c r="AP91" s="40">
        <v>97.2</v>
      </c>
      <c r="AQ91" s="41">
        <v>98.070000000000007</v>
      </c>
      <c r="AR91" s="42">
        <v>1.71875</v>
      </c>
      <c r="AS91" s="43">
        <v>167.0625</v>
      </c>
      <c r="AT91" s="44">
        <v>5.6398687448728476E-3</v>
      </c>
      <c r="AU91" s="46">
        <v>0.51095000000000002</v>
      </c>
      <c r="AV91" s="45">
        <v>92.9</v>
      </c>
      <c r="AW91" s="62">
        <v>1.1550000000000003E-2</v>
      </c>
      <c r="AX91" s="63">
        <v>2.1</v>
      </c>
      <c r="AY91" s="64" t="s">
        <v>121</v>
      </c>
      <c r="AZ91" s="65" t="s">
        <v>121</v>
      </c>
      <c r="BA91" s="66">
        <v>0.03</v>
      </c>
      <c r="BB91" s="1144"/>
      <c r="BC91" s="83">
        <v>4.7300000000000004</v>
      </c>
      <c r="BD91" s="49" t="s">
        <v>121</v>
      </c>
      <c r="BE91" s="80" t="s">
        <v>121</v>
      </c>
      <c r="BF91" s="80" t="s">
        <v>121</v>
      </c>
      <c r="BG91" s="80" t="s">
        <v>121</v>
      </c>
      <c r="BH91" s="7" t="s">
        <v>121</v>
      </c>
      <c r="BI91" s="80" t="s">
        <v>121</v>
      </c>
      <c r="BJ91" s="80" t="s">
        <v>121</v>
      </c>
      <c r="BK91" s="1153" t="s">
        <v>121</v>
      </c>
      <c r="BL91" s="49"/>
      <c r="BM91" s="80">
        <v>53.7</v>
      </c>
      <c r="BN91" s="49">
        <v>99.3</v>
      </c>
      <c r="BO91" s="86">
        <v>83349</v>
      </c>
      <c r="BP91" s="49">
        <v>0.70000000000000284</v>
      </c>
      <c r="BQ91" s="561">
        <v>0.2769679288437103</v>
      </c>
      <c r="BR91" s="80">
        <v>31.6</v>
      </c>
      <c r="BS91" s="84">
        <v>0.1284879288437103</v>
      </c>
      <c r="BT91" s="80">
        <v>22.1</v>
      </c>
      <c r="BU91" s="84">
        <v>7.0720000000000005E-2</v>
      </c>
      <c r="BV91" s="80">
        <v>24.3</v>
      </c>
      <c r="BW91" s="84">
        <v>7.776000000000001E-2</v>
      </c>
      <c r="BX91" s="7">
        <v>7.9000000000000001E-2</v>
      </c>
      <c r="BY91" s="7"/>
      <c r="BZ91" s="7"/>
      <c r="CA91" s="7"/>
      <c r="CB91" s="7"/>
      <c r="CC91" s="7"/>
      <c r="CD91" s="86">
        <v>96.7</v>
      </c>
      <c r="CE91" s="86">
        <v>81817</v>
      </c>
      <c r="CF91" s="45">
        <v>1.4298642533936652</v>
      </c>
      <c r="CG91" s="45"/>
      <c r="CH91" s="121">
        <v>6</v>
      </c>
      <c r="CI91" s="9" t="s">
        <v>1993</v>
      </c>
      <c r="CJ91" s="9" t="s">
        <v>1993</v>
      </c>
      <c r="CK91" s="7"/>
      <c r="CL91" s="35"/>
      <c r="CM91" s="11"/>
      <c r="CN91" s="11"/>
      <c r="CO91" s="328"/>
      <c r="CP91" s="11"/>
      <c r="CQ91" s="10" t="s">
        <v>294</v>
      </c>
      <c r="CR91" s="490" t="s">
        <v>444</v>
      </c>
      <c r="CS91" s="245">
        <v>2</v>
      </c>
      <c r="CT91" s="124" t="s">
        <v>2002</v>
      </c>
      <c r="CU91" s="124" t="s">
        <v>1994</v>
      </c>
      <c r="CV91" s="116">
        <v>1</v>
      </c>
      <c r="CW91" s="116">
        <v>1</v>
      </c>
      <c r="CX91" s="116">
        <v>2009.2013999999999</v>
      </c>
      <c r="CY91" s="116">
        <v>1</v>
      </c>
      <c r="CZ91" s="11">
        <v>79.5</v>
      </c>
      <c r="DA91" s="11" t="s">
        <v>38</v>
      </c>
      <c r="DB91" s="11">
        <v>15562</v>
      </c>
      <c r="DC91" s="11">
        <v>89.3</v>
      </c>
      <c r="DD91" s="11">
        <v>10.7</v>
      </c>
      <c r="DE91" s="11">
        <v>56.7</v>
      </c>
      <c r="DF91" s="11">
        <v>38318</v>
      </c>
      <c r="DG91" s="11">
        <v>4469.3</v>
      </c>
      <c r="DH91" s="11">
        <v>10.88</v>
      </c>
      <c r="DI91" s="11" t="s">
        <v>2003</v>
      </c>
      <c r="DJ91" s="7"/>
      <c r="DK91" s="116"/>
      <c r="DL91" s="125"/>
      <c r="DM91" s="125"/>
      <c r="DN91" s="7"/>
      <c r="DO91" s="7"/>
      <c r="DP91" s="7"/>
      <c r="DQ91" s="7">
        <v>154</v>
      </c>
      <c r="DR91" s="7">
        <v>79</v>
      </c>
      <c r="DS91" s="84">
        <v>33.310844999156686</v>
      </c>
      <c r="DT91" s="116">
        <v>2</v>
      </c>
      <c r="DU91" s="491">
        <v>43467</v>
      </c>
      <c r="DV91" s="116">
        <v>3</v>
      </c>
      <c r="DW91" s="116">
        <v>2</v>
      </c>
      <c r="DX91" s="550"/>
      <c r="DY91" s="7"/>
      <c r="DZ91" s="1012">
        <v>9999</v>
      </c>
      <c r="EA91" s="126">
        <v>75</v>
      </c>
      <c r="EB91" s="127">
        <v>850436</v>
      </c>
      <c r="EC91" s="127">
        <v>2</v>
      </c>
      <c r="ED91" s="128">
        <v>22678.293333333335</v>
      </c>
      <c r="EE91" s="127">
        <v>265152</v>
      </c>
      <c r="EF91" s="507">
        <v>7070.72</v>
      </c>
      <c r="EG91" s="120">
        <v>49495.040000000001</v>
      </c>
      <c r="EH91" s="157">
        <v>31.178360276375884</v>
      </c>
      <c r="EI91" s="145">
        <v>7.0707200000000006</v>
      </c>
      <c r="EJ91" s="114"/>
      <c r="EK91" s="157">
        <v>31.178360276375884</v>
      </c>
      <c r="EL91" s="145">
        <v>7.0707200000000006</v>
      </c>
      <c r="EM91" s="147">
        <v>2.2009074040550325</v>
      </c>
      <c r="EN91" s="114"/>
      <c r="EO91" s="114"/>
      <c r="EP91" s="114"/>
      <c r="EQ91" s="114"/>
      <c r="ER91" s="114"/>
      <c r="ES91" s="55"/>
      <c r="ET91" s="152"/>
      <c r="EU91" s="350" t="s">
        <v>2079</v>
      </c>
      <c r="EV91" s="378">
        <v>20.57</v>
      </c>
      <c r="EW91" s="1172">
        <v>1.6479999999999999</v>
      </c>
      <c r="EX91" s="156"/>
      <c r="EY91" s="156"/>
      <c r="EZ91" s="156"/>
      <c r="FA91" s="156"/>
      <c r="FB91" s="156"/>
      <c r="FC91" s="156"/>
      <c r="FD91" s="156"/>
      <c r="FE91" s="156"/>
      <c r="FF91" s="156"/>
      <c r="FG91" s="156"/>
      <c r="FH91" s="156"/>
      <c r="FI91" s="156"/>
      <c r="FJ91" s="156"/>
      <c r="FK91" s="156"/>
      <c r="FL91" s="156"/>
      <c r="FM91" s="156"/>
      <c r="FN91" s="156"/>
      <c r="FO91" s="156"/>
      <c r="FP91" s="156"/>
      <c r="FQ91" s="156"/>
      <c r="FR91" s="156"/>
      <c r="FS91" s="156"/>
      <c r="FT91" s="156"/>
      <c r="FU91" s="156"/>
      <c r="FV91" s="156"/>
      <c r="FW91" s="156"/>
      <c r="FX91" s="156"/>
      <c r="FY91" s="156"/>
      <c r="FZ91" s="156"/>
      <c r="GA91" s="156"/>
      <c r="GB91" s="156"/>
      <c r="GC91" s="156"/>
      <c r="GD91" s="156"/>
      <c r="GE91" s="156"/>
      <c r="GF91" s="156"/>
      <c r="GG91" s="156"/>
      <c r="GH91" s="156"/>
      <c r="GI91" s="156"/>
      <c r="GJ91" s="156"/>
      <c r="GK91" s="156"/>
      <c r="GL91" s="156"/>
      <c r="GM91" s="156"/>
      <c r="GN91" s="156"/>
      <c r="GO91" s="156"/>
      <c r="GP91" s="156"/>
      <c r="GQ91" s="156"/>
      <c r="GR91" s="156"/>
    </row>
    <row r="92" spans="1:200" x14ac:dyDescent="0.3">
      <c r="A92" s="7">
        <v>5</v>
      </c>
      <c r="B92" s="7">
        <v>1</v>
      </c>
      <c r="C92" s="442">
        <v>10029</v>
      </c>
      <c r="D92" s="443" t="s">
        <v>1706</v>
      </c>
      <c r="E92" s="16" t="s">
        <v>548</v>
      </c>
      <c r="F92" s="17">
        <v>511022335</v>
      </c>
      <c r="G92" s="11">
        <v>68</v>
      </c>
      <c r="H92" s="17" t="s">
        <v>1707</v>
      </c>
      <c r="I92" s="470" t="s">
        <v>511</v>
      </c>
      <c r="J92" s="380" t="s">
        <v>35</v>
      </c>
      <c r="K92" s="11" t="s">
        <v>36</v>
      </c>
      <c r="L92" s="11">
        <v>7</v>
      </c>
      <c r="M92" s="17" t="s">
        <v>37</v>
      </c>
      <c r="N92" s="11" t="s">
        <v>435</v>
      </c>
      <c r="O92" s="11"/>
      <c r="P92" s="11" t="s">
        <v>44</v>
      </c>
      <c r="Q92" s="11"/>
      <c r="R92" s="454" t="s">
        <v>122</v>
      </c>
      <c r="S92" s="454" t="s">
        <v>123</v>
      </c>
      <c r="T92" s="454" t="s">
        <v>124</v>
      </c>
      <c r="U92" s="602" t="s">
        <v>125</v>
      </c>
      <c r="V92" s="916" t="s">
        <v>126</v>
      </c>
      <c r="W92" s="454" t="s">
        <v>124</v>
      </c>
      <c r="X92" s="454" t="s">
        <v>124</v>
      </c>
      <c r="Y92" s="596" t="s">
        <v>127</v>
      </c>
      <c r="Z92" s="550"/>
      <c r="AA92" s="220"/>
      <c r="AB92" s="928">
        <v>190272</v>
      </c>
      <c r="AC92" s="558">
        <v>14270</v>
      </c>
      <c r="AD92" s="553"/>
      <c r="AE92" s="557"/>
      <c r="AF92" s="550" t="s">
        <v>444</v>
      </c>
      <c r="AG92" s="59">
        <v>3000</v>
      </c>
      <c r="AI92" s="7"/>
      <c r="AJ92" s="7"/>
      <c r="AK92" s="7"/>
      <c r="AL92" s="60"/>
      <c r="AM92" s="61"/>
      <c r="AN92" s="934">
        <v>4.33</v>
      </c>
      <c r="AO92" s="39">
        <v>1.49</v>
      </c>
      <c r="AP92" s="40">
        <v>91.9</v>
      </c>
      <c r="AQ92" s="41">
        <v>97.72</v>
      </c>
      <c r="AR92" s="42">
        <v>2.9060402684563758</v>
      </c>
      <c r="AS92" s="43">
        <v>267.06510067114095</v>
      </c>
      <c r="AT92" s="44">
        <v>4.6364707142092301E-2</v>
      </c>
      <c r="AU92" s="62">
        <v>4.0355600000000003</v>
      </c>
      <c r="AV92" s="45">
        <v>93.2</v>
      </c>
      <c r="AW92" s="46">
        <v>7.7940000000000009E-2</v>
      </c>
      <c r="AX92" s="63">
        <v>1.8</v>
      </c>
      <c r="AY92" s="64" t="s">
        <v>121</v>
      </c>
      <c r="AZ92" s="65">
        <v>0.7</v>
      </c>
      <c r="BA92" s="66">
        <v>0</v>
      </c>
      <c r="BB92" s="67"/>
      <c r="BC92" s="83">
        <v>0.13</v>
      </c>
      <c r="BD92" s="7">
        <v>70.599999999999994</v>
      </c>
      <c r="BE92" s="84">
        <v>29.4</v>
      </c>
      <c r="BF92" s="195">
        <v>2.4013605442176869</v>
      </c>
      <c r="BG92" s="79">
        <v>0.4</v>
      </c>
      <c r="BH92" s="80">
        <v>9.2378752886836022</v>
      </c>
      <c r="BI92" s="65" t="s">
        <v>121</v>
      </c>
      <c r="BJ92" s="7">
        <v>3.8</v>
      </c>
      <c r="BK92" s="85">
        <v>3.8</v>
      </c>
      <c r="BL92" s="49"/>
      <c r="BM92" s="80">
        <v>48.3</v>
      </c>
      <c r="BN92" s="9">
        <v>93.6</v>
      </c>
      <c r="BO92" s="86">
        <v>61527</v>
      </c>
      <c r="BP92" s="80">
        <v>6.4000000000000057</v>
      </c>
      <c r="BQ92" s="561">
        <v>1.3071797207303975</v>
      </c>
      <c r="BR92" s="84">
        <v>13.9</v>
      </c>
      <c r="BS92" s="84">
        <v>0.22245972073039744</v>
      </c>
      <c r="BT92" s="84">
        <v>34.4</v>
      </c>
      <c r="BU92" s="84">
        <v>0.51256000000000002</v>
      </c>
      <c r="BV92" s="84">
        <v>38.4</v>
      </c>
      <c r="BW92" s="84">
        <v>0.57216</v>
      </c>
      <c r="BX92" s="87">
        <v>0.17</v>
      </c>
      <c r="BY92" s="7"/>
      <c r="BZ92" s="7"/>
      <c r="CA92" s="7"/>
      <c r="CB92" s="7"/>
      <c r="CC92" s="7"/>
      <c r="CD92" s="86">
        <v>74.7</v>
      </c>
      <c r="CE92" s="86">
        <v>58229</v>
      </c>
      <c r="CF92" s="45">
        <v>0.40406976744186052</v>
      </c>
      <c r="CG92" s="45"/>
      <c r="CH92" s="121">
        <v>5</v>
      </c>
      <c r="CI92" s="9" t="s">
        <v>1991</v>
      </c>
      <c r="CJ92" s="9" t="s">
        <v>1991</v>
      </c>
      <c r="CK92" s="7"/>
      <c r="CL92" s="112" t="s">
        <v>1997</v>
      </c>
      <c r="CM92" s="11"/>
      <c r="CN92" s="11"/>
      <c r="CO92" s="328"/>
      <c r="CP92" s="11"/>
      <c r="CQ92" s="10" t="s">
        <v>297</v>
      </c>
      <c r="CR92" s="7" t="s">
        <v>444</v>
      </c>
      <c r="CS92" s="9">
        <v>2</v>
      </c>
      <c r="CT92" s="7"/>
      <c r="CU92" s="49" t="s">
        <v>511</v>
      </c>
      <c r="CV92" s="7"/>
      <c r="CW92" s="7"/>
      <c r="CX92" s="7"/>
      <c r="CY92" s="7"/>
      <c r="CZ92" s="11" t="s">
        <v>38</v>
      </c>
      <c r="DA92" s="11" t="s">
        <v>38</v>
      </c>
      <c r="DB92" s="11">
        <v>53188</v>
      </c>
      <c r="DC92" s="11">
        <v>91.2</v>
      </c>
      <c r="DD92" s="11">
        <v>8.4</v>
      </c>
      <c r="DE92" s="11" t="s">
        <v>38</v>
      </c>
      <c r="DF92" s="11" t="s">
        <v>38</v>
      </c>
      <c r="DG92" s="11" t="s">
        <v>38</v>
      </c>
      <c r="DH92" s="11" t="s">
        <v>38</v>
      </c>
      <c r="DI92" s="11">
        <v>0</v>
      </c>
      <c r="DJ92" s="7"/>
      <c r="DK92" s="116"/>
      <c r="DL92" s="125"/>
      <c r="DM92" s="125"/>
      <c r="DN92" s="7">
        <v>2</v>
      </c>
      <c r="DO92" s="212">
        <v>1</v>
      </c>
      <c r="DP92" s="7">
        <v>1</v>
      </c>
      <c r="DQ92" s="7">
        <v>178</v>
      </c>
      <c r="DR92" s="7">
        <v>91</v>
      </c>
      <c r="DS92" s="115">
        <v>28.721121070571893</v>
      </c>
      <c r="DT92" s="116">
        <v>2</v>
      </c>
      <c r="DU92" s="7"/>
      <c r="DV92" s="116">
        <v>2</v>
      </c>
      <c r="DW92" s="116">
        <v>2</v>
      </c>
      <c r="DX92" s="550"/>
      <c r="DY92" s="7"/>
      <c r="DZ92" s="297">
        <v>10029</v>
      </c>
      <c r="EA92" s="953">
        <v>61</v>
      </c>
      <c r="EB92" s="920">
        <v>1150872</v>
      </c>
      <c r="EC92" s="920">
        <v>2</v>
      </c>
      <c r="ED92" s="956">
        <v>37733.508196721312</v>
      </c>
      <c r="EE92" s="920">
        <v>955863</v>
      </c>
      <c r="EF92" s="507">
        <v>31339.77049180328</v>
      </c>
      <c r="EG92" s="959">
        <v>219378.39344262297</v>
      </c>
      <c r="EH92" s="157">
        <v>83.055543970137421</v>
      </c>
      <c r="EI92" s="145">
        <v>31.339770491803279</v>
      </c>
      <c r="EJ92" s="114"/>
      <c r="EK92" s="157">
        <v>83.055543970137421</v>
      </c>
      <c r="EL92" s="145">
        <v>31.339770491803279</v>
      </c>
      <c r="EM92" s="147">
        <v>1.6971406990332296</v>
      </c>
      <c r="EN92" s="49" t="s">
        <v>423</v>
      </c>
      <c r="EO92" s="112" t="s">
        <v>813</v>
      </c>
      <c r="EP92" s="49" t="s">
        <v>421</v>
      </c>
      <c r="EQ92" s="112" t="s">
        <v>2131</v>
      </c>
      <c r="ER92" s="112" t="s">
        <v>2132</v>
      </c>
      <c r="ES92" s="158">
        <v>10029</v>
      </c>
      <c r="ET92" s="159" t="s">
        <v>426</v>
      </c>
      <c r="EU92" s="160">
        <v>46.532727652300004</v>
      </c>
      <c r="EV92" s="161">
        <v>9.9791077555199994</v>
      </c>
      <c r="EW92" s="162">
        <v>2.013235624999997</v>
      </c>
      <c r="EX92" s="163">
        <v>2.1800000000000002</v>
      </c>
      <c r="EY92" s="163">
        <v>0.64</v>
      </c>
      <c r="EZ92" s="163">
        <v>1120000</v>
      </c>
      <c r="FA92" s="167">
        <v>84.4</v>
      </c>
      <c r="FB92" s="167">
        <v>17.100000000000001</v>
      </c>
      <c r="FC92" s="163">
        <v>458000</v>
      </c>
      <c r="FD92" s="164">
        <v>219378.39344262297</v>
      </c>
      <c r="FE92" s="165">
        <v>185155.36406557381</v>
      </c>
      <c r="FF92" s="163">
        <v>0.98</v>
      </c>
      <c r="FG92" s="163">
        <v>347444</v>
      </c>
      <c r="FH92" s="311">
        <v>16.12</v>
      </c>
      <c r="FI92" s="163">
        <v>110556</v>
      </c>
      <c r="FJ92" s="165">
        <v>31661.567255213125</v>
      </c>
      <c r="FK92" s="165">
        <v>1814.5225678426234</v>
      </c>
      <c r="FL92" s="165">
        <v>29847.0446873705</v>
      </c>
      <c r="FM92" s="166">
        <v>6</v>
      </c>
      <c r="FN92" s="165">
        <v>5276.9278758688542</v>
      </c>
      <c r="FO92" s="165">
        <v>302.42042797377059</v>
      </c>
      <c r="FP92" s="165">
        <v>30859.227344262301</v>
      </c>
      <c r="FQ92" s="167">
        <v>86.5</v>
      </c>
      <c r="FR92" s="167">
        <v>96.5</v>
      </c>
      <c r="FS92" s="163">
        <v>4983</v>
      </c>
      <c r="FT92" s="163">
        <v>1.98</v>
      </c>
      <c r="FU92" s="163">
        <v>2130</v>
      </c>
      <c r="FV92" s="163">
        <v>43.6</v>
      </c>
      <c r="FW92" s="163">
        <v>3989</v>
      </c>
      <c r="FX92" s="163">
        <v>1.36</v>
      </c>
      <c r="FY92" s="163">
        <v>7773</v>
      </c>
      <c r="FZ92" s="163">
        <v>95.7</v>
      </c>
      <c r="GA92" s="163">
        <v>3846</v>
      </c>
      <c r="GB92" s="163">
        <v>94.6</v>
      </c>
      <c r="GC92" s="163">
        <v>4731</v>
      </c>
      <c r="GD92" s="167">
        <v>9.48</v>
      </c>
      <c r="GE92" s="163">
        <v>2.14</v>
      </c>
      <c r="GF92" s="163">
        <v>93.9</v>
      </c>
      <c r="GG92" s="163">
        <v>9418</v>
      </c>
      <c r="GH92" s="163">
        <v>96.2</v>
      </c>
      <c r="GI92" s="163">
        <v>2264</v>
      </c>
      <c r="GJ92" s="163">
        <v>22.6</v>
      </c>
      <c r="GK92" s="163">
        <v>5767</v>
      </c>
      <c r="GL92" s="163">
        <v>84.8</v>
      </c>
      <c r="GM92" s="163">
        <v>7941</v>
      </c>
      <c r="GN92" s="163">
        <v>2.72</v>
      </c>
      <c r="GO92" s="163">
        <v>3697</v>
      </c>
      <c r="GP92" s="163">
        <v>2.04</v>
      </c>
      <c r="GQ92" s="163">
        <v>4688</v>
      </c>
      <c r="GR92" s="163">
        <v>3.36</v>
      </c>
    </row>
    <row r="93" spans="1:200" x14ac:dyDescent="0.3">
      <c r="A93" s="7">
        <v>10</v>
      </c>
      <c r="B93" s="7">
        <v>1</v>
      </c>
      <c r="C93" s="442">
        <v>10049</v>
      </c>
      <c r="D93" s="443" t="s">
        <v>1720</v>
      </c>
      <c r="E93" s="16" t="s">
        <v>1721</v>
      </c>
      <c r="F93" s="16">
        <v>8404225313</v>
      </c>
      <c r="G93" s="11">
        <v>35</v>
      </c>
      <c r="H93" s="16" t="s">
        <v>672</v>
      </c>
      <c r="I93" s="18" t="s">
        <v>1722</v>
      </c>
      <c r="J93" s="19" t="s">
        <v>35</v>
      </c>
      <c r="K93" s="11" t="s">
        <v>36</v>
      </c>
      <c r="L93" s="20">
        <v>5</v>
      </c>
      <c r="M93" s="16">
        <v>6</v>
      </c>
      <c r="N93" s="20" t="s">
        <v>38</v>
      </c>
      <c r="O93" s="20"/>
      <c r="P93" s="20" t="s">
        <v>44</v>
      </c>
      <c r="Q93" s="20"/>
      <c r="R93" s="51" t="s">
        <v>122</v>
      </c>
      <c r="S93" s="51" t="s">
        <v>123</v>
      </c>
      <c r="T93" s="454" t="s">
        <v>124</v>
      </c>
      <c r="U93" s="602" t="s">
        <v>125</v>
      </c>
      <c r="V93" s="53" t="s">
        <v>126</v>
      </c>
      <c r="W93" s="454"/>
      <c r="X93" s="454"/>
      <c r="Y93" s="596" t="s">
        <v>127</v>
      </c>
      <c r="Z93" s="550"/>
      <c r="AA93" s="220"/>
      <c r="AB93" s="558">
        <v>373196</v>
      </c>
      <c r="AC93" s="928">
        <v>27990</v>
      </c>
      <c r="AD93" s="553"/>
      <c r="AE93" s="557"/>
      <c r="AF93" s="930" t="s">
        <v>128</v>
      </c>
      <c r="AG93" s="558">
        <v>3000</v>
      </c>
      <c r="AI93" s="7"/>
      <c r="AJ93" s="7"/>
      <c r="AK93" s="7"/>
      <c r="AL93" s="60"/>
      <c r="AM93" s="61"/>
      <c r="AN93" s="934">
        <v>0.56999999999999995</v>
      </c>
      <c r="AO93" s="39">
        <v>7.37</v>
      </c>
      <c r="AP93" s="40">
        <v>91.3</v>
      </c>
      <c r="AQ93" s="41">
        <v>99.24</v>
      </c>
      <c r="AR93" s="42">
        <v>7.7340569877883306E-2</v>
      </c>
      <c r="AS93" s="43">
        <v>7.0611940298507454</v>
      </c>
      <c r="AT93" s="44">
        <v>5.7768318637883851E-3</v>
      </c>
      <c r="AU93" s="46">
        <v>0.49760999999999994</v>
      </c>
      <c r="AV93" s="45">
        <v>87.3</v>
      </c>
      <c r="AW93" s="46">
        <v>4.3889999999999992E-2</v>
      </c>
      <c r="AX93" s="63">
        <v>7.7</v>
      </c>
      <c r="AY93" s="64" t="s">
        <v>121</v>
      </c>
      <c r="AZ93" s="65">
        <v>2.2000000000000002</v>
      </c>
      <c r="BA93" s="66">
        <v>0</v>
      </c>
      <c r="BB93" s="67"/>
      <c r="BC93" s="83">
        <v>3.28</v>
      </c>
      <c r="BD93" s="7">
        <v>66.900000000000006</v>
      </c>
      <c r="BE93" s="84">
        <v>33.299999999999997</v>
      </c>
      <c r="BF93" s="195">
        <v>2.0090090090090094</v>
      </c>
      <c r="BG93" s="79">
        <v>0</v>
      </c>
      <c r="BH93" s="80">
        <v>0</v>
      </c>
      <c r="BI93" s="65" t="s">
        <v>121</v>
      </c>
      <c r="BJ93" s="7">
        <v>12.2</v>
      </c>
      <c r="BK93" s="85">
        <v>22.3</v>
      </c>
      <c r="BL93" s="49"/>
      <c r="BM93" s="80">
        <v>88.3</v>
      </c>
      <c r="BN93" s="9">
        <v>98.2</v>
      </c>
      <c r="BO93" s="86">
        <v>111022</v>
      </c>
      <c r="BP93" s="80">
        <v>1.7999999999999972</v>
      </c>
      <c r="BQ93" s="80">
        <v>7.0941835006242187</v>
      </c>
      <c r="BR93" s="84">
        <v>48</v>
      </c>
      <c r="BS93" s="84">
        <v>3.6803995006242198</v>
      </c>
      <c r="BT93" s="84">
        <v>40.299999999999997</v>
      </c>
      <c r="BU93" s="84">
        <v>2.9701099999999996</v>
      </c>
      <c r="BV93" s="84">
        <v>6.02</v>
      </c>
      <c r="BW93" s="84">
        <v>0.44367399999999996</v>
      </c>
      <c r="BX93" s="87">
        <v>1.4E-2</v>
      </c>
      <c r="BY93" s="7"/>
      <c r="BZ93" s="7"/>
      <c r="CA93" s="7"/>
      <c r="CB93" s="7"/>
      <c r="CC93" s="7"/>
      <c r="CD93" s="86">
        <v>98.8</v>
      </c>
      <c r="CE93" s="86">
        <v>136270</v>
      </c>
      <c r="CF93" s="45">
        <v>1.1910669975186106</v>
      </c>
      <c r="CG93" s="45"/>
      <c r="CH93" s="121">
        <v>5</v>
      </c>
      <c r="CI93" s="9" t="s">
        <v>1991</v>
      </c>
      <c r="CJ93" s="9" t="s">
        <v>1991</v>
      </c>
      <c r="CK93" s="7"/>
      <c r="CL93" s="122" t="s">
        <v>1997</v>
      </c>
      <c r="CM93" s="11"/>
      <c r="CN93" s="11"/>
      <c r="CO93" s="328"/>
      <c r="CP93" s="11"/>
      <c r="CQ93" s="10" t="s">
        <v>297</v>
      </c>
      <c r="CR93" s="123" t="s">
        <v>128</v>
      </c>
      <c r="CS93" s="9">
        <v>2</v>
      </c>
      <c r="CT93" s="7"/>
      <c r="CU93" s="113" t="s">
        <v>1722</v>
      </c>
      <c r="CV93" s="7"/>
      <c r="CW93" s="7"/>
      <c r="CX93" s="7"/>
      <c r="CY93" s="7"/>
      <c r="CZ93" s="11" t="s">
        <v>38</v>
      </c>
      <c r="DA93" s="11" t="s">
        <v>38</v>
      </c>
      <c r="DB93" s="11">
        <v>13034</v>
      </c>
      <c r="DC93" s="11">
        <v>85.4</v>
      </c>
      <c r="DD93" s="11">
        <v>14.6</v>
      </c>
      <c r="DE93" s="11" t="s">
        <v>38</v>
      </c>
      <c r="DF93" s="11" t="s">
        <v>38</v>
      </c>
      <c r="DG93" s="11" t="s">
        <v>38</v>
      </c>
      <c r="DH93" s="11" t="s">
        <v>38</v>
      </c>
      <c r="DI93" s="11">
        <v>0</v>
      </c>
      <c r="DJ93" s="7"/>
      <c r="DK93" s="116"/>
      <c r="DL93" s="125"/>
      <c r="DM93" s="125"/>
      <c r="DN93" s="7">
        <v>35</v>
      </c>
      <c r="DO93" s="7">
        <v>3</v>
      </c>
      <c r="DP93" s="7">
        <v>1</v>
      </c>
      <c r="DQ93" s="7">
        <v>176</v>
      </c>
      <c r="DR93" s="7">
        <v>94</v>
      </c>
      <c r="DS93" s="115">
        <v>30.346074380165291</v>
      </c>
      <c r="DT93" s="116">
        <v>2</v>
      </c>
      <c r="DU93" s="7"/>
      <c r="DV93" s="116">
        <v>1</v>
      </c>
      <c r="DW93" s="116">
        <v>1</v>
      </c>
      <c r="DX93" s="7"/>
      <c r="DY93" s="7"/>
      <c r="DZ93" s="297">
        <v>10049</v>
      </c>
      <c r="EA93" s="953">
        <v>65</v>
      </c>
      <c r="EB93" s="920">
        <v>288421</v>
      </c>
      <c r="EC93" s="920">
        <v>2</v>
      </c>
      <c r="ED93" s="956">
        <v>8874.4923076923078</v>
      </c>
      <c r="EE93" s="920">
        <v>259837</v>
      </c>
      <c r="EF93" s="507">
        <v>7994.9846153846156</v>
      </c>
      <c r="EG93" s="959">
        <v>39974.923076923078</v>
      </c>
      <c r="EH93" s="157">
        <v>90.089487242607163</v>
      </c>
      <c r="EI93" s="145">
        <v>7.9949846153846158</v>
      </c>
      <c r="EJ93" s="114"/>
      <c r="EK93" s="157">
        <v>90.089487242607163</v>
      </c>
      <c r="EL93" s="145">
        <v>7.9949846153846158</v>
      </c>
      <c r="EM93" s="147">
        <v>1.6302720551730507</v>
      </c>
      <c r="EN93" s="49" t="s">
        <v>423</v>
      </c>
      <c r="EO93" s="112" t="s">
        <v>813</v>
      </c>
      <c r="EP93" s="49" t="s">
        <v>423</v>
      </c>
      <c r="EQ93" s="112" t="s">
        <v>2140</v>
      </c>
      <c r="ER93" s="112" t="s">
        <v>2141</v>
      </c>
      <c r="ES93" s="158">
        <v>10049</v>
      </c>
      <c r="ET93" s="159" t="s">
        <v>1061</v>
      </c>
      <c r="EU93" s="160">
        <v>17.9162185723</v>
      </c>
      <c r="EV93" s="161">
        <v>1.3011318948431378</v>
      </c>
      <c r="EW93" s="162">
        <v>1.0465173120000013</v>
      </c>
      <c r="EX93" s="163">
        <v>5.61</v>
      </c>
      <c r="EY93" s="163">
        <v>0.26</v>
      </c>
      <c r="EZ93" s="163">
        <v>2050000</v>
      </c>
      <c r="FA93" s="167">
        <v>91.4</v>
      </c>
      <c r="FB93" s="167">
        <v>11.4</v>
      </c>
      <c r="FC93" s="163">
        <v>926000</v>
      </c>
      <c r="FD93" s="164">
        <v>39974.923076923078</v>
      </c>
      <c r="FE93" s="165">
        <v>4557.1412307692308</v>
      </c>
      <c r="FF93" s="163">
        <v>2.12</v>
      </c>
      <c r="FG93" s="163">
        <v>750000</v>
      </c>
      <c r="FH93" s="311">
        <v>9.2800000000000011</v>
      </c>
      <c r="FI93" s="163">
        <v>176000</v>
      </c>
      <c r="FJ93" s="165">
        <v>519.51410030769239</v>
      </c>
      <c r="FK93" s="165">
        <v>96.611394092307691</v>
      </c>
      <c r="FL93" s="165">
        <v>422.90270621538468</v>
      </c>
      <c r="FM93" s="166">
        <v>5</v>
      </c>
      <c r="FN93" s="165">
        <v>103.90282006153848</v>
      </c>
      <c r="FO93" s="165">
        <v>19.322278818461537</v>
      </c>
      <c r="FP93" s="165">
        <v>911.4282461538462</v>
      </c>
      <c r="FQ93" s="167">
        <v>81.5</v>
      </c>
      <c r="FR93" s="167">
        <v>87.5</v>
      </c>
      <c r="FS93" s="163">
        <v>12053</v>
      </c>
      <c r="FT93" s="163">
        <v>13.6</v>
      </c>
      <c r="FU93" s="163">
        <v>4318</v>
      </c>
      <c r="FV93" s="163">
        <v>61</v>
      </c>
      <c r="FW93" s="163">
        <v>4492</v>
      </c>
      <c r="FX93" s="163">
        <v>4.43</v>
      </c>
      <c r="FY93" s="163">
        <v>31368</v>
      </c>
      <c r="FZ93" s="163">
        <v>98.1</v>
      </c>
      <c r="GA93" s="163">
        <v>6262</v>
      </c>
      <c r="GB93" s="163">
        <v>97.2</v>
      </c>
      <c r="GC93" s="163">
        <v>12733</v>
      </c>
      <c r="GD93" s="167">
        <v>2.09</v>
      </c>
      <c r="GE93" s="163">
        <v>11.8</v>
      </c>
      <c r="GF93" s="163">
        <v>97.7</v>
      </c>
      <c r="GG93" s="163">
        <v>29157</v>
      </c>
      <c r="GH93" s="163">
        <v>83.7</v>
      </c>
      <c r="GI93" s="163">
        <v>3313</v>
      </c>
      <c r="GJ93" s="163">
        <v>24.6</v>
      </c>
      <c r="GK93" s="163">
        <v>2924</v>
      </c>
      <c r="GL93" s="163">
        <v>98.6</v>
      </c>
      <c r="GM93" s="163">
        <v>20919</v>
      </c>
      <c r="GN93" s="163">
        <v>1.59</v>
      </c>
      <c r="GO93" s="163">
        <v>5184</v>
      </c>
      <c r="GP93" s="163">
        <v>1.63</v>
      </c>
      <c r="GQ93" s="163">
        <v>9135</v>
      </c>
      <c r="GR93" s="163">
        <v>12.4</v>
      </c>
    </row>
    <row r="94" spans="1:200" x14ac:dyDescent="0.3">
      <c r="A94" s="7">
        <v>19</v>
      </c>
      <c r="B94" s="7">
        <v>1</v>
      </c>
      <c r="C94" s="14">
        <v>10114</v>
      </c>
      <c r="D94" s="328" t="s">
        <v>1698</v>
      </c>
      <c r="E94" s="17" t="s">
        <v>1699</v>
      </c>
      <c r="F94" s="17">
        <v>460708170</v>
      </c>
      <c r="G94" s="11">
        <v>73</v>
      </c>
      <c r="H94" s="17" t="s">
        <v>1700</v>
      </c>
      <c r="I94" s="470" t="s">
        <v>1418</v>
      </c>
      <c r="J94" s="445" t="s">
        <v>553</v>
      </c>
      <c r="K94" s="538" t="s">
        <v>36</v>
      </c>
      <c r="L94" s="11">
        <v>4</v>
      </c>
      <c r="M94" s="17">
        <v>10</v>
      </c>
      <c r="N94" s="11" t="s">
        <v>38</v>
      </c>
      <c r="O94" s="11"/>
      <c r="P94" s="11" t="s">
        <v>44</v>
      </c>
      <c r="Q94" s="11"/>
      <c r="R94" s="53" t="s">
        <v>122</v>
      </c>
      <c r="S94" s="51" t="s">
        <v>123</v>
      </c>
      <c r="T94" s="51" t="s">
        <v>124</v>
      </c>
      <c r="U94" s="52" t="s">
        <v>125</v>
      </c>
      <c r="V94" s="51" t="s">
        <v>126</v>
      </c>
      <c r="W94" s="454" t="s">
        <v>124</v>
      </c>
      <c r="X94" s="51" t="s">
        <v>124</v>
      </c>
      <c r="Y94" s="695" t="s">
        <v>127</v>
      </c>
      <c r="Z94" s="452"/>
      <c r="AA94" s="55"/>
      <c r="AB94" s="683">
        <v>270623</v>
      </c>
      <c r="AC94" s="684">
        <v>2706</v>
      </c>
      <c r="AD94" s="683"/>
      <c r="AE94" s="683"/>
      <c r="AF94" s="682" t="s">
        <v>742</v>
      </c>
      <c r="AG94" s="558">
        <v>400</v>
      </c>
      <c r="AH94" s="7"/>
      <c r="AI94" s="7"/>
      <c r="AJ94" s="7"/>
      <c r="AK94" s="7"/>
      <c r="AL94" s="60"/>
      <c r="AM94" s="61"/>
      <c r="AN94" s="934">
        <v>4.13</v>
      </c>
      <c r="AO94" s="39">
        <v>1.78</v>
      </c>
      <c r="AP94" s="40">
        <v>92.1</v>
      </c>
      <c r="AQ94" s="41">
        <v>98.009999999999991</v>
      </c>
      <c r="AR94" s="42">
        <v>2.3202247191011236</v>
      </c>
      <c r="AS94" s="43">
        <v>213.69269662921346</v>
      </c>
      <c r="AT94" s="44">
        <v>4.3992330634853007E-2</v>
      </c>
      <c r="AU94" s="62">
        <v>3.6302699999999999</v>
      </c>
      <c r="AV94" s="45">
        <v>87.9</v>
      </c>
      <c r="AW94" s="46">
        <v>0.29322999999999999</v>
      </c>
      <c r="AX94" s="63">
        <v>7.1</v>
      </c>
      <c r="AY94" s="64" t="s">
        <v>121</v>
      </c>
      <c r="AZ94" s="65">
        <v>1.6</v>
      </c>
      <c r="BA94" s="66">
        <v>0.01</v>
      </c>
      <c r="BB94" s="67"/>
      <c r="BC94" s="83">
        <v>2.77</v>
      </c>
      <c r="BD94" s="7">
        <v>67.3</v>
      </c>
      <c r="BE94" s="84">
        <v>33.5</v>
      </c>
      <c r="BF94" s="195">
        <v>2.008955223880597</v>
      </c>
      <c r="BG94" s="79">
        <v>0.1</v>
      </c>
      <c r="BH94" s="80">
        <v>2.4213075060532687</v>
      </c>
      <c r="BI94" s="65" t="s">
        <v>121</v>
      </c>
      <c r="BJ94" s="7">
        <v>5.6</v>
      </c>
      <c r="BK94" s="85">
        <v>5.6</v>
      </c>
      <c r="BL94" s="49"/>
      <c r="BM94" s="80">
        <v>45</v>
      </c>
      <c r="BN94" s="9">
        <v>97.4</v>
      </c>
      <c r="BO94" s="86">
        <v>74695</v>
      </c>
      <c r="BP94" s="80">
        <v>2.5999999999999943</v>
      </c>
      <c r="BQ94" s="561">
        <v>1.6024279781420767</v>
      </c>
      <c r="BR94" s="84">
        <v>12.1</v>
      </c>
      <c r="BS94" s="84">
        <v>0.23538797814207654</v>
      </c>
      <c r="BT94" s="84">
        <v>32.9</v>
      </c>
      <c r="BU94" s="84">
        <v>0.58562000000000003</v>
      </c>
      <c r="BV94" s="84">
        <v>43.9</v>
      </c>
      <c r="BW94" s="84">
        <v>0.78142</v>
      </c>
      <c r="BX94" s="87">
        <v>5.1999999999999998E-2</v>
      </c>
      <c r="BY94" s="7"/>
      <c r="BZ94" s="7"/>
      <c r="CA94" s="7"/>
      <c r="CB94" s="7"/>
      <c r="CC94" s="7"/>
      <c r="CD94" s="86">
        <v>88</v>
      </c>
      <c r="CE94" s="86">
        <v>69236</v>
      </c>
      <c r="CF94" s="45">
        <v>0.36778115501519759</v>
      </c>
      <c r="CG94" s="45"/>
      <c r="CH94" s="121">
        <v>6</v>
      </c>
      <c r="CI94" s="9" t="s">
        <v>1991</v>
      </c>
      <c r="CJ94" s="9" t="s">
        <v>1991</v>
      </c>
      <c r="CK94" s="7"/>
      <c r="CL94" s="35"/>
      <c r="CM94" s="11"/>
      <c r="CN94" s="11"/>
      <c r="CO94" s="328"/>
      <c r="CP94" s="11"/>
      <c r="CQ94" s="10" t="s">
        <v>297</v>
      </c>
      <c r="CR94" s="123" t="s">
        <v>742</v>
      </c>
      <c r="CS94" s="9">
        <v>2</v>
      </c>
      <c r="CT94" s="7"/>
      <c r="CU94" s="49"/>
      <c r="CV94" s="7"/>
      <c r="CW94" s="7"/>
      <c r="CX94" s="7"/>
      <c r="CY94" s="7"/>
      <c r="CZ94" s="11">
        <v>13.4</v>
      </c>
      <c r="DA94" s="11" t="s">
        <v>38</v>
      </c>
      <c r="DB94" s="11" t="s">
        <v>38</v>
      </c>
      <c r="DC94" s="11" t="s">
        <v>38</v>
      </c>
      <c r="DD94" s="11" t="s">
        <v>38</v>
      </c>
      <c r="DE94" s="11" t="s">
        <v>38</v>
      </c>
      <c r="DF94" s="11" t="s">
        <v>38</v>
      </c>
      <c r="DG94" s="11" t="s">
        <v>38</v>
      </c>
      <c r="DH94" s="11" t="s">
        <v>38</v>
      </c>
      <c r="DI94" s="11">
        <v>0</v>
      </c>
      <c r="DJ94" s="7"/>
      <c r="DK94" s="116"/>
      <c r="DL94" s="125"/>
      <c r="DM94" s="125"/>
      <c r="DN94" s="7"/>
      <c r="DO94" s="7"/>
      <c r="DP94" s="7"/>
      <c r="DQ94" s="7"/>
      <c r="DR94" s="7"/>
      <c r="DS94" s="115"/>
      <c r="DT94" s="116">
        <v>3</v>
      </c>
      <c r="DU94" s="7"/>
      <c r="DV94" s="116">
        <v>3</v>
      </c>
      <c r="DW94" s="116">
        <v>2</v>
      </c>
      <c r="DX94" s="550"/>
      <c r="DY94" s="7"/>
      <c r="DZ94" s="492">
        <v>10114</v>
      </c>
      <c r="EA94" s="816">
        <v>63</v>
      </c>
      <c r="EB94" s="721">
        <v>2190021</v>
      </c>
      <c r="EC94" s="721">
        <v>2</v>
      </c>
      <c r="ED94" s="722">
        <v>69524.476190476184</v>
      </c>
      <c r="EE94" s="817">
        <v>423655</v>
      </c>
      <c r="EF94" s="724">
        <v>13449.36507936508</v>
      </c>
      <c r="EG94" s="436">
        <v>53797.460317460318</v>
      </c>
      <c r="EH94" s="157">
        <v>19.344791670947448</v>
      </c>
      <c r="EI94" s="145">
        <v>13.44936507936508</v>
      </c>
      <c r="EJ94" s="114"/>
      <c r="EK94" s="157">
        <v>19.344791670947448</v>
      </c>
      <c r="EL94" s="145">
        <v>13.44936507936508</v>
      </c>
      <c r="EM94" s="147"/>
      <c r="EN94" s="148"/>
      <c r="EO94" s="112"/>
      <c r="EP94" s="49"/>
      <c r="EQ94" s="112"/>
      <c r="ER94" s="112"/>
      <c r="ES94" s="262"/>
      <c r="ET94" s="152"/>
      <c r="EU94" s="350">
        <v>43.9</v>
      </c>
      <c r="EV94" s="895">
        <v>9</v>
      </c>
      <c r="EW94" s="162">
        <v>1.3959999999999999</v>
      </c>
      <c r="EX94" s="156"/>
      <c r="EY94" s="156"/>
      <c r="EZ94" s="156"/>
      <c r="FA94" s="156"/>
      <c r="FB94" s="156"/>
      <c r="FC94" s="156"/>
      <c r="FD94" s="156"/>
      <c r="FE94" s="156"/>
      <c r="FF94" s="156"/>
      <c r="FG94" s="156"/>
      <c r="FH94" s="156"/>
      <c r="FI94" s="156"/>
      <c r="FJ94" s="156"/>
      <c r="FK94" s="156"/>
      <c r="FL94" s="156"/>
      <c r="FM94" s="156"/>
      <c r="FN94" s="156"/>
      <c r="FO94" s="156"/>
      <c r="FP94" s="156"/>
      <c r="FQ94" s="156"/>
      <c r="FR94" s="156"/>
      <c r="FS94" s="156"/>
      <c r="FT94" s="156"/>
      <c r="FU94" s="156"/>
      <c r="FV94" s="156"/>
      <c r="FW94" s="156"/>
      <c r="FX94" s="156"/>
      <c r="FY94" s="156"/>
      <c r="FZ94" s="156"/>
      <c r="GA94" s="156"/>
      <c r="GB94" s="156"/>
      <c r="GC94" s="156"/>
      <c r="GD94" s="156"/>
      <c r="GE94" s="156"/>
      <c r="GF94" s="156"/>
      <c r="GG94" s="156"/>
      <c r="GH94" s="156"/>
      <c r="GI94" s="156"/>
      <c r="GJ94" s="156"/>
      <c r="GK94" s="156"/>
      <c r="GL94" s="156"/>
      <c r="GM94" s="156"/>
      <c r="GN94" s="156"/>
      <c r="GO94" s="156"/>
      <c r="GP94" s="156"/>
      <c r="GQ94" s="156"/>
      <c r="GR94" s="156"/>
    </row>
    <row r="95" spans="1:200" x14ac:dyDescent="0.3">
      <c r="A95" s="7">
        <v>21</v>
      </c>
      <c r="B95" s="7">
        <v>1</v>
      </c>
      <c r="C95" s="442">
        <v>10133</v>
      </c>
      <c r="D95" s="443" t="s">
        <v>1565</v>
      </c>
      <c r="E95" s="16" t="s">
        <v>512</v>
      </c>
      <c r="F95" s="16">
        <v>6010251478</v>
      </c>
      <c r="G95" s="11">
        <v>59</v>
      </c>
      <c r="H95" s="16" t="s">
        <v>1566</v>
      </c>
      <c r="I95" s="18" t="s">
        <v>1567</v>
      </c>
      <c r="J95" s="19" t="s">
        <v>35</v>
      </c>
      <c r="K95" s="20" t="s">
        <v>36</v>
      </c>
      <c r="L95" s="20">
        <v>24</v>
      </c>
      <c r="M95" s="16" t="s">
        <v>800</v>
      </c>
      <c r="N95" s="16" t="s">
        <v>38</v>
      </c>
      <c r="O95" s="20"/>
      <c r="P95" s="20" t="s">
        <v>44</v>
      </c>
      <c r="Q95" s="20"/>
      <c r="R95" s="51" t="s">
        <v>122</v>
      </c>
      <c r="S95" s="51" t="s">
        <v>123</v>
      </c>
      <c r="T95" s="51" t="s">
        <v>124</v>
      </c>
      <c r="U95" s="52" t="s">
        <v>125</v>
      </c>
      <c r="V95" s="53" t="s">
        <v>126</v>
      </c>
      <c r="W95" s="51" t="s">
        <v>124</v>
      </c>
      <c r="X95" s="51" t="s">
        <v>124</v>
      </c>
      <c r="Y95" s="54" t="s">
        <v>127</v>
      </c>
      <c r="Z95" s="20"/>
      <c r="AA95" s="55"/>
      <c r="AB95" s="683">
        <v>44022</v>
      </c>
      <c r="AC95" s="684">
        <v>11006</v>
      </c>
      <c r="AD95" s="683"/>
      <c r="AE95" s="683"/>
      <c r="AF95" s="682" t="s">
        <v>444</v>
      </c>
      <c r="AG95" s="558">
        <v>10000</v>
      </c>
      <c r="AH95" s="7"/>
      <c r="AI95" s="7"/>
      <c r="AJ95" s="7"/>
      <c r="AK95" s="7"/>
      <c r="AL95" s="60"/>
      <c r="AM95" s="61"/>
      <c r="AN95" s="934">
        <v>0.21</v>
      </c>
      <c r="AO95" s="39">
        <v>1.82</v>
      </c>
      <c r="AP95" s="40">
        <v>97.8</v>
      </c>
      <c r="AQ95" s="41">
        <v>99.83</v>
      </c>
      <c r="AR95" s="42">
        <v>0.11538461538461538</v>
      </c>
      <c r="AS95" s="43">
        <v>11.284615384615384</v>
      </c>
      <c r="AT95" s="44">
        <v>2.108010439670749E-3</v>
      </c>
      <c r="AU95" s="62">
        <v>0.18962999999999997</v>
      </c>
      <c r="AV95" s="45">
        <v>90.3</v>
      </c>
      <c r="AW95" s="46">
        <v>9.8700000000000003E-3</v>
      </c>
      <c r="AX95" s="63">
        <v>4.7</v>
      </c>
      <c r="AY95" s="64" t="s">
        <v>121</v>
      </c>
      <c r="AZ95" s="65" t="s">
        <v>121</v>
      </c>
      <c r="BA95" s="66">
        <v>0.05</v>
      </c>
      <c r="BB95" s="67"/>
      <c r="BC95" s="83">
        <v>1.2E-2</v>
      </c>
      <c r="BD95" s="7">
        <v>81.2</v>
      </c>
      <c r="BE95" s="84">
        <v>19.399999999999999</v>
      </c>
      <c r="BF95" s="78">
        <v>4.1855670103092786</v>
      </c>
      <c r="BG95" s="79">
        <v>0</v>
      </c>
      <c r="BH95" s="80">
        <v>0</v>
      </c>
      <c r="BI95" s="65" t="s">
        <v>121</v>
      </c>
      <c r="BJ95" s="7">
        <v>0.1</v>
      </c>
      <c r="BK95" s="85">
        <v>0.4</v>
      </c>
      <c r="BL95" s="49"/>
      <c r="BM95" s="80">
        <v>80.41</v>
      </c>
      <c r="BN95" s="9">
        <v>98.8</v>
      </c>
      <c r="BO95" s="86">
        <v>36993</v>
      </c>
      <c r="BP95" s="80">
        <v>1.2000000000000028</v>
      </c>
      <c r="BQ95" s="80">
        <v>1.7528657098860487</v>
      </c>
      <c r="BR95" s="84">
        <v>3.81</v>
      </c>
      <c r="BS95" s="84">
        <v>7.1185709886048665E-2</v>
      </c>
      <c r="BT95" s="84">
        <v>76.599999999999994</v>
      </c>
      <c r="BU95" s="84">
        <v>1.39412</v>
      </c>
      <c r="BV95" s="84">
        <v>15.8</v>
      </c>
      <c r="BW95" s="84">
        <v>0.28756000000000004</v>
      </c>
      <c r="BX95" s="87">
        <v>1.0399999999999999E-3</v>
      </c>
      <c r="BY95" s="7"/>
      <c r="BZ95" s="7"/>
      <c r="CA95" s="7"/>
      <c r="CB95" s="7"/>
      <c r="CC95" s="7"/>
      <c r="CD95" s="86">
        <v>51.3</v>
      </c>
      <c r="CE95" s="86">
        <v>38004</v>
      </c>
      <c r="CF95" s="45">
        <v>4.9738903394255879E-2</v>
      </c>
      <c r="CG95" s="45"/>
      <c r="CH95" s="121">
        <v>5</v>
      </c>
      <c r="CI95" s="9" t="s">
        <v>1991</v>
      </c>
      <c r="CJ95" s="9" t="s">
        <v>1991</v>
      </c>
      <c r="CK95" s="7"/>
      <c r="CL95" s="112" t="s">
        <v>1997</v>
      </c>
      <c r="CM95" s="11"/>
      <c r="CN95" s="11"/>
      <c r="CO95" s="328"/>
      <c r="CP95" s="11"/>
      <c r="CQ95" s="10" t="s">
        <v>297</v>
      </c>
      <c r="CR95" s="123" t="s">
        <v>444</v>
      </c>
      <c r="CS95" s="9">
        <v>2</v>
      </c>
      <c r="CT95" s="7"/>
      <c r="CU95" s="49" t="s">
        <v>1567</v>
      </c>
      <c r="CV95" s="7"/>
      <c r="CW95" s="7"/>
      <c r="CX95" s="7"/>
      <c r="CY95" s="7"/>
      <c r="CZ95" s="11" t="s">
        <v>38</v>
      </c>
      <c r="DA95" s="11" t="s">
        <v>38</v>
      </c>
      <c r="DB95" s="11">
        <v>92311</v>
      </c>
      <c r="DC95" s="11">
        <v>96.2</v>
      </c>
      <c r="DD95" s="11">
        <v>3.8</v>
      </c>
      <c r="DE95" s="11" t="s">
        <v>38</v>
      </c>
      <c r="DF95" s="11" t="s">
        <v>38</v>
      </c>
      <c r="DG95" s="11" t="s">
        <v>38</v>
      </c>
      <c r="DH95" s="11" t="s">
        <v>38</v>
      </c>
      <c r="DI95" s="11">
        <v>0</v>
      </c>
      <c r="DJ95" s="7"/>
      <c r="DK95" s="116"/>
      <c r="DL95" s="125"/>
      <c r="DM95" s="125"/>
      <c r="DN95" s="7" t="s">
        <v>121</v>
      </c>
      <c r="DO95" s="7">
        <v>3</v>
      </c>
      <c r="DP95" s="7">
        <v>0</v>
      </c>
      <c r="DQ95" s="7" t="s">
        <v>299</v>
      </c>
      <c r="DR95" s="7" t="s">
        <v>299</v>
      </c>
      <c r="DS95" s="115" t="s">
        <v>299</v>
      </c>
      <c r="DT95" s="116">
        <v>2</v>
      </c>
      <c r="DU95" s="7"/>
      <c r="DV95" s="116">
        <v>1</v>
      </c>
      <c r="DW95" s="116">
        <v>1</v>
      </c>
      <c r="DX95" s="550"/>
      <c r="DY95" s="7"/>
      <c r="DZ95" s="297">
        <v>10133</v>
      </c>
      <c r="EA95" s="126">
        <v>50</v>
      </c>
      <c r="EB95" s="127">
        <v>1007371</v>
      </c>
      <c r="EC95" s="127">
        <v>2</v>
      </c>
      <c r="ED95" s="128">
        <v>40294.839999999997</v>
      </c>
      <c r="EE95" s="127">
        <v>910461</v>
      </c>
      <c r="EF95" s="507">
        <v>36418.44</v>
      </c>
      <c r="EG95" s="120">
        <v>874042.56</v>
      </c>
      <c r="EH95" s="157">
        <v>90.37990968570665</v>
      </c>
      <c r="EI95" s="145">
        <v>36.418440000000004</v>
      </c>
      <c r="EJ95" s="114"/>
      <c r="EK95" s="157">
        <v>90.37990968570665</v>
      </c>
      <c r="EL95" s="145">
        <v>36.418440000000004</v>
      </c>
      <c r="EM95" s="147">
        <v>2.5347324047927366</v>
      </c>
      <c r="EN95" s="49" t="s">
        <v>421</v>
      </c>
      <c r="EO95" s="112" t="s">
        <v>2080</v>
      </c>
      <c r="EP95" s="49" t="s">
        <v>421</v>
      </c>
      <c r="EQ95" s="112" t="s">
        <v>2081</v>
      </c>
      <c r="ER95" s="112" t="s">
        <v>2082</v>
      </c>
      <c r="ES95" s="158">
        <v>10133</v>
      </c>
      <c r="ET95" s="159" t="s">
        <v>1061</v>
      </c>
      <c r="EU95" s="350" t="s">
        <v>2079</v>
      </c>
      <c r="EV95" s="161">
        <v>37.099486957161517</v>
      </c>
      <c r="EW95" s="162">
        <v>3.5768221769999995</v>
      </c>
      <c r="EX95" s="163">
        <v>1.69</v>
      </c>
      <c r="EY95" s="163">
        <v>5.87</v>
      </c>
      <c r="EZ95" s="163">
        <v>735000</v>
      </c>
      <c r="FA95" s="167">
        <v>97.7</v>
      </c>
      <c r="FB95" s="167">
        <v>11.9</v>
      </c>
      <c r="FC95" s="163">
        <v>561000</v>
      </c>
      <c r="FD95" s="164">
        <v>874042.56</v>
      </c>
      <c r="FE95" s="165">
        <v>104011.06464000001</v>
      </c>
      <c r="FF95" s="163">
        <v>0.39</v>
      </c>
      <c r="FG95" s="163">
        <v>412000</v>
      </c>
      <c r="FH95" s="311">
        <v>11.51</v>
      </c>
      <c r="FI95" s="163">
        <v>149000</v>
      </c>
      <c r="FJ95" s="165">
        <v>12377.316692160002</v>
      </c>
      <c r="FK95" s="165">
        <v>405.64315209600005</v>
      </c>
      <c r="FL95" s="165">
        <v>11971.673540064003</v>
      </c>
      <c r="FM95" s="166">
        <v>24</v>
      </c>
      <c r="FN95" s="165">
        <v>515.72152884000013</v>
      </c>
      <c r="FO95" s="165">
        <v>16.901798004000003</v>
      </c>
      <c r="FP95" s="165">
        <v>4333.7943600000008</v>
      </c>
      <c r="FQ95" s="167">
        <v>97.1</v>
      </c>
      <c r="FR95" s="167">
        <v>99.7</v>
      </c>
      <c r="FS95" s="163">
        <v>4833</v>
      </c>
      <c r="FT95" s="163">
        <v>1.26</v>
      </c>
      <c r="FU95" s="163">
        <v>2183</v>
      </c>
      <c r="FV95" s="163">
        <v>65.3</v>
      </c>
      <c r="FW95" s="163">
        <v>5184</v>
      </c>
      <c r="FX95" s="163">
        <v>1.38</v>
      </c>
      <c r="FY95" s="163">
        <v>6614</v>
      </c>
      <c r="FZ95" s="163">
        <v>97.4</v>
      </c>
      <c r="GA95" s="163">
        <v>4371</v>
      </c>
      <c r="GB95" s="163">
        <v>97.9</v>
      </c>
      <c r="GC95" s="163">
        <v>10101</v>
      </c>
      <c r="GD95" s="167">
        <v>0.36</v>
      </c>
      <c r="GE95" s="163">
        <v>0.91</v>
      </c>
      <c r="GF95" s="163">
        <v>75.2</v>
      </c>
      <c r="GG95" s="163">
        <v>8236</v>
      </c>
      <c r="GH95" s="163">
        <v>71.400000000000006</v>
      </c>
      <c r="GI95" s="163">
        <v>1460</v>
      </c>
      <c r="GJ95" s="163">
        <v>0</v>
      </c>
      <c r="GK95" s="163" t="s">
        <v>427</v>
      </c>
      <c r="GL95" s="163">
        <v>67.099999999999994</v>
      </c>
      <c r="GM95" s="163">
        <v>4789</v>
      </c>
      <c r="GN95" s="163">
        <v>28.1</v>
      </c>
      <c r="GO95" s="163">
        <v>3384</v>
      </c>
      <c r="GP95" s="163">
        <v>23.2</v>
      </c>
      <c r="GQ95" s="163">
        <v>9107</v>
      </c>
      <c r="GR95" s="163">
        <v>1.28</v>
      </c>
    </row>
    <row r="96" spans="1:200" x14ac:dyDescent="0.3">
      <c r="A96" s="7">
        <v>27</v>
      </c>
      <c r="B96" s="7">
        <v>1</v>
      </c>
      <c r="C96" s="14">
        <v>10148</v>
      </c>
      <c r="D96" s="328" t="s">
        <v>1943</v>
      </c>
      <c r="E96" s="17" t="s">
        <v>1487</v>
      </c>
      <c r="F96" s="17">
        <v>8602014938</v>
      </c>
      <c r="G96" s="11">
        <v>33</v>
      </c>
      <c r="H96" s="17" t="s">
        <v>1696</v>
      </c>
      <c r="I96" s="470" t="s">
        <v>1944</v>
      </c>
      <c r="J96" s="380" t="s">
        <v>35</v>
      </c>
      <c r="K96" s="11" t="s">
        <v>36</v>
      </c>
      <c r="L96" s="11">
        <v>6</v>
      </c>
      <c r="M96" s="17">
        <v>7</v>
      </c>
      <c r="N96" s="17" t="s">
        <v>38</v>
      </c>
      <c r="O96" s="11"/>
      <c r="P96" s="11" t="s">
        <v>44</v>
      </c>
      <c r="Q96" s="11"/>
      <c r="R96" s="454" t="s">
        <v>122</v>
      </c>
      <c r="S96" s="454" t="s">
        <v>123</v>
      </c>
      <c r="T96" s="454" t="s">
        <v>124</v>
      </c>
      <c r="U96" s="602" t="s">
        <v>125</v>
      </c>
      <c r="V96" s="454" t="s">
        <v>126</v>
      </c>
      <c r="W96" s="476" t="s">
        <v>124</v>
      </c>
      <c r="X96" s="476" t="s">
        <v>124</v>
      </c>
      <c r="Y96" s="455"/>
      <c r="Z96" s="11"/>
      <c r="AA96" s="55"/>
      <c r="AB96" s="361">
        <v>185000</v>
      </c>
      <c r="AC96" s="755">
        <v>46250</v>
      </c>
      <c r="AD96" s="156"/>
      <c r="AE96" s="156"/>
      <c r="AF96" s="504" t="s">
        <v>444</v>
      </c>
      <c r="AG96" s="59">
        <v>10000</v>
      </c>
      <c r="AI96" s="114"/>
      <c r="AJ96" s="7"/>
      <c r="AK96" s="7"/>
      <c r="AL96" s="60"/>
      <c r="AM96" s="61"/>
      <c r="AN96" s="934">
        <v>9.23</v>
      </c>
      <c r="AO96" s="39">
        <v>16.600000000000001</v>
      </c>
      <c r="AP96" s="40">
        <v>72.2</v>
      </c>
      <c r="AQ96" s="41">
        <v>98.03</v>
      </c>
      <c r="AR96" s="42">
        <v>0.55602409638554218</v>
      </c>
      <c r="AS96" s="43">
        <v>40.144939759036149</v>
      </c>
      <c r="AT96" s="44">
        <v>0.10394144144144143</v>
      </c>
      <c r="AU96" s="62">
        <v>8.666970000000001</v>
      </c>
      <c r="AV96" s="45">
        <v>93.9</v>
      </c>
      <c r="AW96" s="46">
        <v>0.10153000000000001</v>
      </c>
      <c r="AX96" s="63">
        <v>1.1000000000000001</v>
      </c>
      <c r="AY96" s="304" t="s">
        <v>121</v>
      </c>
      <c r="AZ96" s="65">
        <v>5.0999999999999996</v>
      </c>
      <c r="BA96" s="66">
        <v>0.05</v>
      </c>
      <c r="BB96" s="67"/>
      <c r="BC96" s="83">
        <v>0.21</v>
      </c>
      <c r="BD96" s="7">
        <v>70.5</v>
      </c>
      <c r="BE96" s="84">
        <v>30</v>
      </c>
      <c r="BF96" s="195">
        <v>2.35</v>
      </c>
      <c r="BG96" s="79">
        <v>0.1</v>
      </c>
      <c r="BH96" s="80">
        <v>1.0834236186348862</v>
      </c>
      <c r="BI96" s="304" t="s">
        <v>121</v>
      </c>
      <c r="BJ96" s="7">
        <v>10</v>
      </c>
      <c r="BK96" s="85">
        <v>10.3</v>
      </c>
      <c r="BL96" s="49"/>
      <c r="BM96" s="80">
        <v>66.7</v>
      </c>
      <c r="BN96" s="9">
        <v>91.5</v>
      </c>
      <c r="BO96" s="86">
        <v>58656</v>
      </c>
      <c r="BP96" s="80">
        <v>8.5</v>
      </c>
      <c r="BQ96" s="80">
        <v>14.801856282450677</v>
      </c>
      <c r="BR96" s="84">
        <v>35.6</v>
      </c>
      <c r="BS96" s="84">
        <v>6.1366562824506747</v>
      </c>
      <c r="BT96" s="84">
        <v>31.1</v>
      </c>
      <c r="BU96" s="84">
        <v>5.1626000000000012</v>
      </c>
      <c r="BV96" s="84">
        <v>21.1</v>
      </c>
      <c r="BW96" s="84">
        <v>3.5026000000000006</v>
      </c>
      <c r="BX96" s="87">
        <v>0.28999999999999998</v>
      </c>
      <c r="BY96" s="7"/>
      <c r="BZ96" s="7"/>
      <c r="CA96" s="7"/>
      <c r="CB96" s="7"/>
      <c r="CC96" s="7"/>
      <c r="CD96" s="86">
        <v>91.3</v>
      </c>
      <c r="CE96" s="86">
        <v>79326</v>
      </c>
      <c r="CF96" s="45">
        <v>1.1446945337620578</v>
      </c>
      <c r="CG96" s="45"/>
      <c r="CH96" s="121">
        <v>5</v>
      </c>
      <c r="CI96" s="9" t="s">
        <v>1991</v>
      </c>
      <c r="CJ96" s="111" t="s">
        <v>2061</v>
      </c>
      <c r="CK96" s="7"/>
      <c r="CL96" s="112" t="s">
        <v>2065</v>
      </c>
      <c r="CM96" s="11"/>
      <c r="CN96" s="11"/>
      <c r="CO96" s="328"/>
      <c r="CP96" s="11"/>
      <c r="CQ96" s="10" t="s">
        <v>297</v>
      </c>
      <c r="CR96" s="123" t="s">
        <v>444</v>
      </c>
      <c r="CS96" s="9">
        <v>2</v>
      </c>
      <c r="CT96" s="7"/>
      <c r="CU96" s="7"/>
      <c r="CV96" s="7"/>
      <c r="CW96" s="7"/>
      <c r="CX96" s="7"/>
      <c r="CY96" s="7"/>
      <c r="CZ96" s="11" t="s">
        <v>38</v>
      </c>
      <c r="DA96" s="11" t="s">
        <v>38</v>
      </c>
      <c r="DB96" s="11">
        <v>14925</v>
      </c>
      <c r="DC96" s="11">
        <v>78.599999999999994</v>
      </c>
      <c r="DD96" s="11">
        <v>21.4</v>
      </c>
      <c r="DE96" s="11" t="s">
        <v>38</v>
      </c>
      <c r="DF96" s="11" t="s">
        <v>38</v>
      </c>
      <c r="DG96" s="11" t="s">
        <v>38</v>
      </c>
      <c r="DH96" s="11" t="s">
        <v>38</v>
      </c>
      <c r="DI96" s="11">
        <v>0</v>
      </c>
      <c r="DJ96" s="7"/>
      <c r="DK96" s="116"/>
      <c r="DL96" s="125"/>
      <c r="DM96" s="125"/>
      <c r="DN96" s="7"/>
      <c r="DO96" s="7"/>
      <c r="DP96" s="7"/>
      <c r="DQ96" s="7"/>
      <c r="DR96" s="7"/>
      <c r="DS96" s="116"/>
      <c r="DT96" s="116"/>
      <c r="DU96" s="7"/>
      <c r="DV96" s="116"/>
      <c r="DW96" s="116"/>
      <c r="DX96" s="550"/>
      <c r="DY96" s="7"/>
      <c r="DZ96" s="492">
        <v>10148</v>
      </c>
      <c r="EA96" s="493">
        <v>67</v>
      </c>
      <c r="EB96" s="476">
        <v>422671</v>
      </c>
      <c r="EC96" s="476">
        <v>2</v>
      </c>
      <c r="ED96" s="494">
        <v>12617.044776119403</v>
      </c>
      <c r="EE96" s="495">
        <v>322048</v>
      </c>
      <c r="EF96" s="496">
        <v>9613.373134328358</v>
      </c>
      <c r="EG96" s="489">
        <v>57680.238805970148</v>
      </c>
      <c r="EH96" s="157">
        <v>76.193540602501713</v>
      </c>
      <c r="EI96" s="145">
        <v>9.6133731343283575</v>
      </c>
      <c r="EJ96" s="114"/>
      <c r="EK96" s="157">
        <v>76.193540602501713</v>
      </c>
      <c r="EL96" s="145">
        <v>9.6133731343283575</v>
      </c>
      <c r="EM96" s="147">
        <v>1.5525247789149443</v>
      </c>
      <c r="EN96" s="114"/>
      <c r="EO96" s="114"/>
      <c r="EP96" s="114"/>
      <c r="EQ96" s="114"/>
      <c r="ER96" s="114"/>
      <c r="ES96" s="55"/>
      <c r="ET96" s="152"/>
      <c r="EU96" s="213"/>
      <c r="EV96" s="20"/>
      <c r="EW96" s="215"/>
      <c r="EX96" s="156"/>
      <c r="EY96" s="156"/>
      <c r="EZ96" s="156"/>
      <c r="FA96" s="156"/>
      <c r="FB96" s="156"/>
      <c r="FC96" s="156"/>
      <c r="FD96" s="156"/>
      <c r="FE96" s="156"/>
      <c r="FF96" s="156"/>
      <c r="FG96" s="156"/>
      <c r="FH96" s="156"/>
      <c r="FI96" s="156"/>
      <c r="FJ96" s="156"/>
      <c r="FK96" s="156"/>
      <c r="FL96" s="156"/>
      <c r="FM96" s="156"/>
      <c r="FN96" s="156"/>
      <c r="FO96" s="156"/>
      <c r="FP96" s="156"/>
      <c r="FQ96" s="156"/>
      <c r="FR96" s="156"/>
      <c r="FS96" s="156"/>
      <c r="FT96" s="156"/>
      <c r="FU96" s="156"/>
      <c r="FV96" s="156"/>
      <c r="FW96" s="156"/>
      <c r="FX96" s="156"/>
      <c r="FY96" s="156"/>
      <c r="FZ96" s="156"/>
      <c r="GA96" s="156"/>
      <c r="GB96" s="156"/>
      <c r="GC96" s="156"/>
      <c r="GD96" s="156"/>
      <c r="GE96" s="156"/>
      <c r="GF96" s="156"/>
      <c r="GG96" s="156"/>
      <c r="GH96" s="156"/>
      <c r="GI96" s="156"/>
      <c r="GJ96" s="156"/>
      <c r="GK96" s="156"/>
      <c r="GL96" s="156"/>
      <c r="GM96" s="156"/>
      <c r="GN96" s="156"/>
      <c r="GO96" s="156"/>
      <c r="GP96" s="156"/>
      <c r="GQ96" s="156"/>
      <c r="GR96" s="156"/>
    </row>
    <row r="97" spans="1:200" x14ac:dyDescent="0.3">
      <c r="A97" s="7">
        <v>29</v>
      </c>
      <c r="B97" s="7">
        <v>1</v>
      </c>
      <c r="C97" s="14">
        <v>10150</v>
      </c>
      <c r="D97" s="328" t="s">
        <v>1695</v>
      </c>
      <c r="E97" s="17" t="s">
        <v>564</v>
      </c>
      <c r="F97" s="17">
        <v>6609101235</v>
      </c>
      <c r="G97" s="11">
        <v>53</v>
      </c>
      <c r="H97" s="17" t="s">
        <v>1696</v>
      </c>
      <c r="I97" s="470" t="s">
        <v>1697</v>
      </c>
      <c r="J97" s="380" t="s">
        <v>35</v>
      </c>
      <c r="K97" s="11" t="s">
        <v>36</v>
      </c>
      <c r="L97" s="11">
        <v>18</v>
      </c>
      <c r="M97" s="17">
        <v>6</v>
      </c>
      <c r="N97" s="17" t="s">
        <v>38</v>
      </c>
      <c r="O97" s="11"/>
      <c r="P97" s="17" t="s">
        <v>619</v>
      </c>
      <c r="Q97" s="11"/>
      <c r="R97" s="454" t="s">
        <v>122</v>
      </c>
      <c r="S97" s="454" t="s">
        <v>123</v>
      </c>
      <c r="T97" s="454" t="s">
        <v>124</v>
      </c>
      <c r="U97" s="602" t="s">
        <v>125</v>
      </c>
      <c r="V97" s="454" t="s">
        <v>126</v>
      </c>
      <c r="W97" s="476" t="s">
        <v>124</v>
      </c>
      <c r="X97" s="476" t="s">
        <v>124</v>
      </c>
      <c r="Y97" s="455"/>
      <c r="Z97" s="11"/>
      <c r="AA97" s="55"/>
      <c r="AB97" s="361">
        <v>350000</v>
      </c>
      <c r="AC97" s="755">
        <v>87500</v>
      </c>
      <c r="AD97" s="156"/>
      <c r="AE97" s="156"/>
      <c r="AF97" s="504" t="s">
        <v>444</v>
      </c>
      <c r="AG97" s="59">
        <v>10000</v>
      </c>
      <c r="AI97" s="114"/>
      <c r="AJ97" s="7"/>
      <c r="AK97" s="7"/>
      <c r="AL97" s="60"/>
      <c r="AM97" s="61"/>
      <c r="AN97" s="934">
        <v>3.75</v>
      </c>
      <c r="AO97" s="39">
        <v>3.62</v>
      </c>
      <c r="AP97" s="40">
        <v>92.2</v>
      </c>
      <c r="AQ97" s="41">
        <v>99.570000000000007</v>
      </c>
      <c r="AR97" s="42">
        <v>1.0359116022099448</v>
      </c>
      <c r="AS97" s="43">
        <v>95.511049723756912</v>
      </c>
      <c r="AT97" s="44">
        <v>3.9135879774577331E-2</v>
      </c>
      <c r="AU97" s="62">
        <v>3.4874999999999998</v>
      </c>
      <c r="AV97" s="45">
        <v>93</v>
      </c>
      <c r="AW97" s="46">
        <v>7.4999999999999997E-2</v>
      </c>
      <c r="AX97" s="63">
        <v>2</v>
      </c>
      <c r="AY97" s="304" t="s">
        <v>121</v>
      </c>
      <c r="AZ97" s="65">
        <v>4</v>
      </c>
      <c r="BA97" s="66">
        <v>0.02</v>
      </c>
      <c r="BB97" s="67"/>
      <c r="BC97" s="83">
        <v>0.56000000000000005</v>
      </c>
      <c r="BD97" s="7">
        <v>62.8</v>
      </c>
      <c r="BE97" s="84">
        <v>37.9</v>
      </c>
      <c r="BF97" s="195">
        <v>1.6569920844327177</v>
      </c>
      <c r="BG97" s="79">
        <v>0.1</v>
      </c>
      <c r="BH97" s="80">
        <v>2.6666666666666665</v>
      </c>
      <c r="BI97" s="304" t="s">
        <v>121</v>
      </c>
      <c r="BJ97" s="7">
        <v>11.7</v>
      </c>
      <c r="BK97" s="85">
        <v>21</v>
      </c>
      <c r="BL97" s="49"/>
      <c r="BM97" s="80">
        <v>67.099999999999994</v>
      </c>
      <c r="BN97" s="9">
        <v>94.8</v>
      </c>
      <c r="BO97" s="86">
        <v>55919</v>
      </c>
      <c r="BP97" s="80">
        <v>5.2000000000000028</v>
      </c>
      <c r="BQ97" s="346">
        <v>3.3209674447949524</v>
      </c>
      <c r="BR97" s="84">
        <v>35.700000000000003</v>
      </c>
      <c r="BS97" s="84">
        <v>1.3589274447949526</v>
      </c>
      <c r="BT97" s="84">
        <v>31.4</v>
      </c>
      <c r="BU97" s="84">
        <v>1.1366799999999999</v>
      </c>
      <c r="BV97" s="84">
        <v>22.8</v>
      </c>
      <c r="BW97" s="84">
        <v>0.82535999999999998</v>
      </c>
      <c r="BX97" s="87">
        <v>5.5E-2</v>
      </c>
      <c r="BY97" s="7"/>
      <c r="BZ97" s="7"/>
      <c r="CA97" s="7"/>
      <c r="CB97" s="7"/>
      <c r="CC97" s="7"/>
      <c r="CD97" s="86">
        <v>86.7</v>
      </c>
      <c r="CE97" s="86">
        <v>65488</v>
      </c>
      <c r="CF97" s="45">
        <v>1.1369426751592357</v>
      </c>
      <c r="CG97" s="45"/>
      <c r="CH97" s="121">
        <v>5</v>
      </c>
      <c r="CI97" s="9" t="s">
        <v>1991</v>
      </c>
      <c r="CJ97" s="9" t="s">
        <v>1991</v>
      </c>
      <c r="CK97" s="7"/>
      <c r="CL97" s="112" t="s">
        <v>1997</v>
      </c>
      <c r="CM97" s="11"/>
      <c r="CN97" s="11"/>
      <c r="CO97" s="328"/>
      <c r="CP97" s="11"/>
      <c r="CQ97" s="10" t="s">
        <v>297</v>
      </c>
      <c r="CR97" s="123" t="s">
        <v>444</v>
      </c>
      <c r="CS97" s="9">
        <v>2</v>
      </c>
      <c r="CT97" s="7"/>
      <c r="CU97" s="148"/>
      <c r="CV97" s="7"/>
      <c r="CW97" s="7"/>
      <c r="CX97" s="7"/>
      <c r="CY97" s="7"/>
      <c r="CZ97" s="11" t="s">
        <v>38</v>
      </c>
      <c r="DA97" s="11" t="s">
        <v>38</v>
      </c>
      <c r="DB97" s="11">
        <v>44832</v>
      </c>
      <c r="DC97" s="11">
        <v>91.4</v>
      </c>
      <c r="DD97" s="11">
        <v>8.6</v>
      </c>
      <c r="DE97" s="11" t="s">
        <v>38</v>
      </c>
      <c r="DF97" s="11" t="s">
        <v>38</v>
      </c>
      <c r="DG97" s="11" t="s">
        <v>38</v>
      </c>
      <c r="DH97" s="11" t="s">
        <v>38</v>
      </c>
      <c r="DI97" s="11">
        <v>0</v>
      </c>
      <c r="DJ97" s="7"/>
      <c r="DK97" s="116"/>
      <c r="DL97" s="125"/>
      <c r="DM97" s="125"/>
      <c r="DN97" s="7">
        <v>55</v>
      </c>
      <c r="DO97" s="7">
        <v>3</v>
      </c>
      <c r="DP97" s="7">
        <v>1</v>
      </c>
      <c r="DQ97" s="7"/>
      <c r="DR97" s="7"/>
      <c r="DS97" s="115"/>
      <c r="DT97" s="116">
        <v>2</v>
      </c>
      <c r="DU97" s="7"/>
      <c r="DV97" s="116">
        <v>2</v>
      </c>
      <c r="DW97" s="116">
        <v>2</v>
      </c>
      <c r="DX97" s="550"/>
      <c r="DY97" s="7"/>
      <c r="DZ97" s="492">
        <v>10150</v>
      </c>
      <c r="EA97" s="493">
        <v>73</v>
      </c>
      <c r="EB97" s="476">
        <v>1271154</v>
      </c>
      <c r="EC97" s="476">
        <v>2</v>
      </c>
      <c r="ED97" s="494">
        <v>34826.136986301368</v>
      </c>
      <c r="EE97" s="495">
        <v>1136764</v>
      </c>
      <c r="EF97" s="496">
        <v>31144.219178082192</v>
      </c>
      <c r="EG97" s="489">
        <v>560595.94520547951</v>
      </c>
      <c r="EH97" s="157">
        <v>89.427716862000992</v>
      </c>
      <c r="EI97" s="145">
        <v>31.144219178082192</v>
      </c>
      <c r="EJ97" s="114"/>
      <c r="EK97" s="157">
        <v>89.427716862000992</v>
      </c>
      <c r="EL97" s="145">
        <v>31.144219178082192</v>
      </c>
      <c r="EM97" s="147">
        <v>1.4394966765309245</v>
      </c>
      <c r="EN97" s="49" t="s">
        <v>423</v>
      </c>
      <c r="EO97" s="112" t="s">
        <v>813</v>
      </c>
      <c r="EP97" s="49" t="s">
        <v>421</v>
      </c>
      <c r="EQ97" s="112" t="s">
        <v>2126</v>
      </c>
      <c r="ER97" s="112" t="s">
        <v>2127</v>
      </c>
      <c r="ES97" s="158">
        <v>10150</v>
      </c>
      <c r="ET97" s="159" t="s">
        <v>2078</v>
      </c>
      <c r="EU97" s="635" t="s">
        <v>2079</v>
      </c>
      <c r="EV97" s="161">
        <v>7.8159919413439995</v>
      </c>
      <c r="EW97" s="162">
        <v>11.848347865000001</v>
      </c>
      <c r="EX97" s="163"/>
      <c r="EY97" s="163"/>
      <c r="EZ97" s="163"/>
      <c r="FA97" s="163"/>
      <c r="FB97" s="163"/>
      <c r="FC97" s="163"/>
      <c r="FD97" s="163"/>
      <c r="FE97" s="163"/>
      <c r="FF97" s="163"/>
      <c r="FG97" s="163"/>
      <c r="FH97" s="163"/>
      <c r="FI97" s="163"/>
      <c r="FJ97" s="163"/>
      <c r="FK97" s="163"/>
      <c r="FL97" s="163"/>
      <c r="FM97" s="166"/>
      <c r="FN97" s="163"/>
      <c r="FO97" s="163"/>
      <c r="FP97" s="163"/>
      <c r="FQ97" s="163"/>
      <c r="FR97" s="163"/>
      <c r="FS97" s="163"/>
      <c r="FT97" s="163"/>
      <c r="FU97" s="163"/>
      <c r="FV97" s="163"/>
      <c r="FW97" s="163"/>
      <c r="FX97" s="163"/>
      <c r="FY97" s="163"/>
      <c r="FZ97" s="163"/>
      <c r="GA97" s="163"/>
      <c r="GB97" s="163"/>
      <c r="GC97" s="163"/>
      <c r="GD97" s="163"/>
      <c r="GE97" s="163"/>
      <c r="GF97" s="163"/>
      <c r="GG97" s="163"/>
      <c r="GH97" s="163"/>
      <c r="GI97" s="163"/>
      <c r="GJ97" s="163"/>
      <c r="GK97" s="163"/>
      <c r="GL97" s="163"/>
      <c r="GM97" s="163"/>
      <c r="GN97" s="163"/>
      <c r="GO97" s="163"/>
      <c r="GP97" s="163"/>
      <c r="GQ97" s="163"/>
      <c r="GR97" s="163"/>
    </row>
    <row r="98" spans="1:200" x14ac:dyDescent="0.3">
      <c r="A98" s="7">
        <v>33</v>
      </c>
      <c r="B98" s="7">
        <v>1</v>
      </c>
      <c r="C98" s="14">
        <v>10159</v>
      </c>
      <c r="D98" s="328" t="s">
        <v>1957</v>
      </c>
      <c r="E98" s="17" t="s">
        <v>616</v>
      </c>
      <c r="F98" s="17">
        <v>450501500</v>
      </c>
      <c r="G98" s="11">
        <v>74</v>
      </c>
      <c r="H98" s="17" t="s">
        <v>1958</v>
      </c>
      <c r="I98" s="470" t="s">
        <v>511</v>
      </c>
      <c r="J98" s="445" t="s">
        <v>553</v>
      </c>
      <c r="K98" s="11" t="s">
        <v>36</v>
      </c>
      <c r="L98" s="11">
        <v>7</v>
      </c>
      <c r="M98" s="17" t="s">
        <v>765</v>
      </c>
      <c r="N98" s="17" t="s">
        <v>38</v>
      </c>
      <c r="O98" s="11"/>
      <c r="P98" s="17" t="s">
        <v>619</v>
      </c>
      <c r="Q98" s="11"/>
      <c r="R98" s="454" t="s">
        <v>124</v>
      </c>
      <c r="S98" s="454" t="s">
        <v>124</v>
      </c>
      <c r="T98" s="454" t="s">
        <v>124</v>
      </c>
      <c r="U98" s="474" t="s">
        <v>573</v>
      </c>
      <c r="V98" s="454" t="s">
        <v>124</v>
      </c>
      <c r="W98" s="476" t="s">
        <v>124</v>
      </c>
      <c r="X98" s="476" t="s">
        <v>124</v>
      </c>
      <c r="Y98" s="469" t="s">
        <v>127</v>
      </c>
      <c r="Z98" s="11"/>
      <c r="AA98" s="55"/>
      <c r="AB98" s="361">
        <v>16682</v>
      </c>
      <c r="AC98" s="755">
        <v>166</v>
      </c>
      <c r="AD98" s="156"/>
      <c r="AE98" s="156"/>
      <c r="AF98" s="504" t="s">
        <v>444</v>
      </c>
      <c r="AG98" s="558">
        <v>400</v>
      </c>
      <c r="AI98" s="114"/>
      <c r="AJ98" s="7"/>
      <c r="AK98" s="7"/>
      <c r="AL98" s="60"/>
      <c r="AM98" s="61"/>
      <c r="AN98" s="934">
        <v>3.11</v>
      </c>
      <c r="AO98" s="39">
        <v>21.3</v>
      </c>
      <c r="AP98" s="40">
        <v>71.400000000000006</v>
      </c>
      <c r="AQ98" s="41">
        <v>95.81</v>
      </c>
      <c r="AR98" s="42">
        <v>0.14600938967136148</v>
      </c>
      <c r="AS98" s="43">
        <v>10.42507042253521</v>
      </c>
      <c r="AT98" s="44">
        <v>3.3549083063646165E-2</v>
      </c>
      <c r="AU98" s="62">
        <v>2.2920699999999998</v>
      </c>
      <c r="AV98" s="45">
        <v>73.7</v>
      </c>
      <c r="AW98" s="46">
        <v>0.66242999999999996</v>
      </c>
      <c r="AX98" s="84">
        <v>21.3</v>
      </c>
      <c r="AY98" s="304" t="s">
        <v>121</v>
      </c>
      <c r="AZ98" s="221">
        <v>0.68</v>
      </c>
      <c r="BA98" s="222" t="s">
        <v>121</v>
      </c>
      <c r="BB98" s="67"/>
      <c r="BC98" s="83"/>
      <c r="BD98" s="9">
        <v>58.4</v>
      </c>
      <c r="BE98" s="9">
        <v>40.799999999999997</v>
      </c>
      <c r="BF98" s="195">
        <v>1.4313725490196079</v>
      </c>
      <c r="BG98" s="304" t="s">
        <v>121</v>
      </c>
      <c r="BH98" s="7" t="s">
        <v>121</v>
      </c>
      <c r="BI98" s="304" t="s">
        <v>121</v>
      </c>
      <c r="BJ98" s="84">
        <v>0</v>
      </c>
      <c r="BK98" s="282">
        <v>0</v>
      </c>
      <c r="BL98" s="49"/>
      <c r="BM98" s="80">
        <v>50.51</v>
      </c>
      <c r="BN98" s="304" t="s">
        <v>121</v>
      </c>
      <c r="BO98" s="343" t="s">
        <v>121</v>
      </c>
      <c r="BP98" s="304" t="s">
        <v>121</v>
      </c>
      <c r="BQ98" s="80">
        <v>21.300000000000004</v>
      </c>
      <c r="BR98" s="84">
        <v>8.7100000000000009</v>
      </c>
      <c r="BS98" s="84">
        <v>1.9734389958515055</v>
      </c>
      <c r="BT98" s="84">
        <v>41.8</v>
      </c>
      <c r="BU98" s="84">
        <v>9.4706946069567071</v>
      </c>
      <c r="BV98" s="84">
        <v>43.5</v>
      </c>
      <c r="BW98" s="84">
        <v>9.8558663971917895</v>
      </c>
      <c r="BX98" s="304" t="s">
        <v>121</v>
      </c>
      <c r="BY98" s="7"/>
      <c r="BZ98" s="7"/>
      <c r="CA98" s="7"/>
      <c r="CB98" s="7"/>
      <c r="CC98" s="7"/>
      <c r="CD98" s="86"/>
      <c r="CE98" s="86"/>
      <c r="CF98" s="45">
        <v>0.20837320574162682</v>
      </c>
      <c r="CG98" s="45"/>
      <c r="CH98" s="121">
        <v>3</v>
      </c>
      <c r="CI98" s="9" t="s">
        <v>1991</v>
      </c>
      <c r="CJ98" s="111" t="s">
        <v>2061</v>
      </c>
      <c r="CK98" s="7"/>
      <c r="CL98" s="122"/>
      <c r="CM98" s="11"/>
      <c r="CN98" s="11"/>
      <c r="CO98" s="328"/>
      <c r="CP98" s="11"/>
      <c r="CQ98" s="10" t="s">
        <v>297</v>
      </c>
      <c r="CR98" s="123" t="s">
        <v>444</v>
      </c>
      <c r="CS98" s="9">
        <v>2</v>
      </c>
      <c r="CT98" s="7"/>
      <c r="CU98" s="49" t="s">
        <v>511</v>
      </c>
      <c r="CV98" s="7"/>
      <c r="CW98" s="7"/>
      <c r="CX98" s="7"/>
      <c r="CY98" s="7"/>
      <c r="CZ98" s="11">
        <v>22.5</v>
      </c>
      <c r="DA98" s="11" t="s">
        <v>38</v>
      </c>
      <c r="DB98" s="11" t="s">
        <v>38</v>
      </c>
      <c r="DC98" s="11" t="s">
        <v>38</v>
      </c>
      <c r="DD98" s="11" t="s">
        <v>38</v>
      </c>
      <c r="DE98" s="11" t="s">
        <v>38</v>
      </c>
      <c r="DF98" s="11" t="s">
        <v>38</v>
      </c>
      <c r="DG98" s="11" t="s">
        <v>38</v>
      </c>
      <c r="DH98" s="11" t="s">
        <v>38</v>
      </c>
      <c r="DI98" s="11">
        <v>0</v>
      </c>
      <c r="DJ98" s="7"/>
      <c r="DK98" s="124" t="s">
        <v>298</v>
      </c>
      <c r="DL98" s="125"/>
      <c r="DM98" s="125"/>
      <c r="DN98" s="7">
        <v>10</v>
      </c>
      <c r="DO98" s="7">
        <v>2</v>
      </c>
      <c r="DP98" s="7">
        <v>0</v>
      </c>
      <c r="DQ98" s="7">
        <v>178</v>
      </c>
      <c r="DR98" s="7">
        <v>87</v>
      </c>
      <c r="DS98" s="115">
        <v>27.458654210326973</v>
      </c>
      <c r="DT98" s="116">
        <v>3</v>
      </c>
      <c r="DU98" s="7"/>
      <c r="DV98" s="116">
        <v>4</v>
      </c>
      <c r="DW98" s="116">
        <v>2</v>
      </c>
      <c r="DX98" s="949"/>
      <c r="DY98" s="114"/>
      <c r="DZ98" s="492">
        <v>10159</v>
      </c>
      <c r="EA98" s="493">
        <v>75</v>
      </c>
      <c r="EB98" s="476">
        <v>633733</v>
      </c>
      <c r="EC98" s="476">
        <v>2</v>
      </c>
      <c r="ED98" s="494">
        <v>16899.546666666665</v>
      </c>
      <c r="EE98" s="495">
        <v>272999</v>
      </c>
      <c r="EF98" s="496">
        <v>7279.9733333333334</v>
      </c>
      <c r="EG98" s="489">
        <v>50959.813333333332</v>
      </c>
      <c r="EH98" s="157">
        <v>43.077920827856524</v>
      </c>
      <c r="EI98" s="145">
        <v>7.2799733333333334</v>
      </c>
      <c r="EJ98" s="114"/>
      <c r="EK98" s="157">
        <v>43.077920827856524</v>
      </c>
      <c r="EL98" s="145">
        <v>7.2799733333333334</v>
      </c>
      <c r="EM98" s="147"/>
      <c r="EN98" s="148" t="s">
        <v>423</v>
      </c>
      <c r="EO98" s="149" t="s">
        <v>2221</v>
      </c>
      <c r="EP98" s="150" t="s">
        <v>423</v>
      </c>
      <c r="EQ98" s="149" t="s">
        <v>2222</v>
      </c>
      <c r="ER98" s="149" t="s">
        <v>2223</v>
      </c>
      <c r="ES98" s="158">
        <v>10159</v>
      </c>
      <c r="ET98" s="159" t="s">
        <v>426</v>
      </c>
      <c r="EU98" s="160">
        <v>9.3123251706999994</v>
      </c>
      <c r="EV98" s="993">
        <v>3.75560113823424</v>
      </c>
      <c r="EW98" s="162">
        <v>0.57500569999999929</v>
      </c>
      <c r="EX98" s="163" t="s">
        <v>121</v>
      </c>
      <c r="EY98" s="163" t="s">
        <v>121</v>
      </c>
      <c r="EZ98" s="163" t="s">
        <v>121</v>
      </c>
      <c r="FA98" s="163" t="s">
        <v>121</v>
      </c>
      <c r="FB98" s="163" t="s">
        <v>121</v>
      </c>
      <c r="FC98" s="163" t="s">
        <v>121</v>
      </c>
      <c r="FD98" s="164">
        <v>50959.813333333332</v>
      </c>
      <c r="FE98" s="165">
        <v>16765.778586666667</v>
      </c>
      <c r="FF98" s="163" t="s">
        <v>121</v>
      </c>
      <c r="FG98" s="163" t="s">
        <v>121</v>
      </c>
      <c r="FH98" s="163" t="s">
        <v>121</v>
      </c>
      <c r="FI98" s="163" t="s">
        <v>121</v>
      </c>
      <c r="FJ98" s="165" t="s">
        <v>121</v>
      </c>
      <c r="FK98" s="163" t="s">
        <v>121</v>
      </c>
      <c r="FL98" s="163" t="s">
        <v>121</v>
      </c>
      <c r="FM98" s="166">
        <v>6</v>
      </c>
      <c r="FN98" s="163"/>
      <c r="FO98" s="163"/>
      <c r="FP98" s="167"/>
      <c r="FQ98" s="167">
        <v>54.7</v>
      </c>
      <c r="FR98" s="167">
        <v>95.8</v>
      </c>
      <c r="FS98" s="163">
        <v>4937</v>
      </c>
      <c r="FT98" s="163">
        <v>1.1499999999999999</v>
      </c>
      <c r="FU98" s="163">
        <v>2130</v>
      </c>
      <c r="FV98" s="163">
        <v>55.2</v>
      </c>
      <c r="FW98" s="163">
        <v>5264</v>
      </c>
      <c r="FX98" s="163">
        <v>0.7</v>
      </c>
      <c r="FY98" s="163">
        <v>7494</v>
      </c>
      <c r="FZ98" s="163">
        <v>88.8</v>
      </c>
      <c r="GA98" s="163">
        <v>1915</v>
      </c>
      <c r="GB98" s="163">
        <v>95.7</v>
      </c>
      <c r="GC98" s="163">
        <v>1324</v>
      </c>
      <c r="GD98" s="167">
        <v>10.8</v>
      </c>
      <c r="GE98" s="163">
        <v>25.3</v>
      </c>
      <c r="GF98" s="163">
        <v>59.6</v>
      </c>
      <c r="GG98" s="163">
        <v>7138</v>
      </c>
      <c r="GH98" s="163">
        <v>93.8</v>
      </c>
      <c r="GI98" s="163">
        <v>1538</v>
      </c>
      <c r="GJ98" s="163">
        <v>6.32</v>
      </c>
      <c r="GK98" s="163">
        <v>11306</v>
      </c>
      <c r="GL98" s="163">
        <v>86.3</v>
      </c>
      <c r="GM98" s="163">
        <v>7051</v>
      </c>
      <c r="GN98" s="163">
        <v>1.56</v>
      </c>
      <c r="GO98" s="163">
        <v>2565</v>
      </c>
      <c r="GP98" s="163">
        <v>0.22</v>
      </c>
      <c r="GQ98" s="163">
        <v>3243</v>
      </c>
      <c r="GR98" s="163">
        <v>32.9</v>
      </c>
    </row>
    <row r="99" spans="1:200" x14ac:dyDescent="0.3">
      <c r="A99" s="550">
        <v>39</v>
      </c>
      <c r="B99" s="7">
        <v>1</v>
      </c>
      <c r="C99" s="14">
        <v>10207</v>
      </c>
      <c r="D99" s="328" t="s">
        <v>1628</v>
      </c>
      <c r="E99" s="17" t="s">
        <v>1629</v>
      </c>
      <c r="F99" s="17">
        <v>8809085780</v>
      </c>
      <c r="G99" s="11">
        <v>31</v>
      </c>
      <c r="H99" s="17" t="s">
        <v>913</v>
      </c>
      <c r="I99" s="470" t="s">
        <v>1630</v>
      </c>
      <c r="J99" s="380" t="s">
        <v>35</v>
      </c>
      <c r="K99" s="11" t="s">
        <v>36</v>
      </c>
      <c r="L99" s="11">
        <v>12</v>
      </c>
      <c r="M99" s="17" t="s">
        <v>1542</v>
      </c>
      <c r="N99" s="17" t="s">
        <v>38</v>
      </c>
      <c r="O99" s="11"/>
      <c r="P99" s="17" t="s">
        <v>619</v>
      </c>
      <c r="Q99" s="11"/>
      <c r="R99" s="454" t="s">
        <v>122</v>
      </c>
      <c r="S99" s="454" t="s">
        <v>123</v>
      </c>
      <c r="T99" s="454" t="s">
        <v>124</v>
      </c>
      <c r="U99" s="602" t="s">
        <v>125</v>
      </c>
      <c r="V99" s="454" t="s">
        <v>126</v>
      </c>
      <c r="W99" s="476" t="s">
        <v>124</v>
      </c>
      <c r="X99" s="476" t="s">
        <v>124</v>
      </c>
      <c r="Y99" s="596" t="s">
        <v>127</v>
      </c>
      <c r="Z99" s="550"/>
      <c r="AA99" s="220"/>
      <c r="AB99" s="558">
        <v>48336</v>
      </c>
      <c r="AC99" s="928">
        <v>3625</v>
      </c>
      <c r="AD99" s="554"/>
      <c r="AE99" s="554"/>
      <c r="AF99" s="930" t="s">
        <v>128</v>
      </c>
      <c r="AG99" s="558">
        <v>3000</v>
      </c>
      <c r="AH99" s="554"/>
      <c r="AI99" s="557"/>
      <c r="AJ99" s="550"/>
      <c r="AK99" s="550"/>
      <c r="AL99" s="935"/>
      <c r="AM99" s="1127"/>
      <c r="AN99" s="934">
        <v>2.0099999999999998</v>
      </c>
      <c r="AO99" s="936">
        <v>2.69</v>
      </c>
      <c r="AP99" s="559">
        <v>95</v>
      </c>
      <c r="AQ99" s="41">
        <v>99.7</v>
      </c>
      <c r="AR99" s="42">
        <v>0.74721189591078063</v>
      </c>
      <c r="AS99" s="43">
        <v>70.985130111524157</v>
      </c>
      <c r="AT99" s="44">
        <v>2.057528918005937E-2</v>
      </c>
      <c r="AU99" s="1128">
        <v>1.6079999999999999</v>
      </c>
      <c r="AV99" s="45">
        <v>80</v>
      </c>
      <c r="AW99" s="582">
        <v>0.30149999999999999</v>
      </c>
      <c r="AX99" s="1129">
        <v>15</v>
      </c>
      <c r="AY99" s="1081" t="s">
        <v>121</v>
      </c>
      <c r="AZ99" s="65" t="s">
        <v>121</v>
      </c>
      <c r="BA99" s="66">
        <v>0</v>
      </c>
      <c r="BB99" s="1130"/>
      <c r="BC99" s="83">
        <v>3.16</v>
      </c>
      <c r="BD99" s="550">
        <v>65</v>
      </c>
      <c r="BE99" s="564">
        <v>34.799999999999997</v>
      </c>
      <c r="BF99" s="938">
        <v>1.8678160919540232</v>
      </c>
      <c r="BG99" s="583">
        <v>0</v>
      </c>
      <c r="BH99" s="80">
        <v>0</v>
      </c>
      <c r="BI99" s="1081" t="s">
        <v>121</v>
      </c>
      <c r="BJ99" s="550">
        <v>0</v>
      </c>
      <c r="BK99" s="85">
        <v>0.2</v>
      </c>
      <c r="BL99" s="569"/>
      <c r="BM99" s="561">
        <v>59.1</v>
      </c>
      <c r="BN99" s="565">
        <v>96</v>
      </c>
      <c r="BO99" s="940">
        <v>37622</v>
      </c>
      <c r="BP99" s="561">
        <v>4</v>
      </c>
      <c r="BQ99" s="561">
        <v>2.4898696335078534</v>
      </c>
      <c r="BR99" s="564">
        <v>22.5</v>
      </c>
      <c r="BS99" s="564">
        <v>0.63376963350785342</v>
      </c>
      <c r="BT99" s="564">
        <v>36.6</v>
      </c>
      <c r="BU99" s="564">
        <v>0.98454000000000008</v>
      </c>
      <c r="BV99" s="564">
        <v>32.4</v>
      </c>
      <c r="BW99" s="564">
        <v>0.87155999999999989</v>
      </c>
      <c r="BX99" s="941">
        <v>8.4600000000000005E-3</v>
      </c>
      <c r="BY99" s="550"/>
      <c r="BZ99" s="550"/>
      <c r="CA99" s="550"/>
      <c r="CB99" s="550"/>
      <c r="CC99" s="550"/>
      <c r="CD99" s="940">
        <v>85.1</v>
      </c>
      <c r="CE99" s="940">
        <v>96683</v>
      </c>
      <c r="CF99" s="45">
        <v>0.61475409836065575</v>
      </c>
      <c r="CG99" s="581"/>
      <c r="CH99" s="585">
        <v>5</v>
      </c>
      <c r="CI99" s="569" t="s">
        <v>1991</v>
      </c>
      <c r="CJ99" s="569" t="s">
        <v>1991</v>
      </c>
      <c r="CK99" s="550"/>
      <c r="CL99" s="944" t="s">
        <v>1997</v>
      </c>
      <c r="CM99" s="11"/>
      <c r="CN99" s="11"/>
      <c r="CO99" s="11"/>
      <c r="CP99" s="11"/>
      <c r="CQ99" s="10" t="s">
        <v>297</v>
      </c>
      <c r="CR99" s="930" t="s">
        <v>128</v>
      </c>
      <c r="CS99" s="565">
        <v>2</v>
      </c>
      <c r="CT99" s="550"/>
      <c r="CU99" s="113" t="s">
        <v>1630</v>
      </c>
      <c r="CV99" s="550"/>
      <c r="CW99" s="550"/>
      <c r="CX99" s="550"/>
      <c r="CY99" s="550"/>
      <c r="CZ99" s="11" t="s">
        <v>38</v>
      </c>
      <c r="DA99" s="11" t="s">
        <v>38</v>
      </c>
      <c r="DB99" s="11">
        <v>24544</v>
      </c>
      <c r="DC99" s="11">
        <v>92.9</v>
      </c>
      <c r="DD99" s="11">
        <v>7.1</v>
      </c>
      <c r="DE99" s="11" t="s">
        <v>38</v>
      </c>
      <c r="DF99" s="11" t="s">
        <v>38</v>
      </c>
      <c r="DG99" s="11" t="s">
        <v>38</v>
      </c>
      <c r="DH99" s="11" t="s">
        <v>38</v>
      </c>
      <c r="DI99" s="11">
        <v>0</v>
      </c>
      <c r="DJ99" s="550"/>
      <c r="DK99" s="566"/>
      <c r="DL99" s="567"/>
      <c r="DM99" s="567"/>
      <c r="DN99" s="550" t="s">
        <v>299</v>
      </c>
      <c r="DO99" s="550"/>
      <c r="DP99" s="550">
        <v>1</v>
      </c>
      <c r="DQ99" s="550">
        <v>183</v>
      </c>
      <c r="DR99" s="550">
        <v>86</v>
      </c>
      <c r="DS99" s="115">
        <v>25.68007405416704</v>
      </c>
      <c r="DT99" s="566">
        <v>1</v>
      </c>
      <c r="DU99" s="550"/>
      <c r="DV99" s="566">
        <v>2</v>
      </c>
      <c r="DW99" s="566">
        <v>1</v>
      </c>
      <c r="DX99" s="949"/>
      <c r="DY99" s="557"/>
      <c r="DZ99" s="492">
        <v>10207</v>
      </c>
      <c r="EA99" s="953">
        <v>67</v>
      </c>
      <c r="EB99" s="920">
        <v>473885</v>
      </c>
      <c r="EC99" s="920">
        <v>2</v>
      </c>
      <c r="ED99" s="956">
        <v>14145.820895522387</v>
      </c>
      <c r="EE99" s="920">
        <v>347885</v>
      </c>
      <c r="EF99" s="507">
        <v>10384.626865671642</v>
      </c>
      <c r="EG99" s="959">
        <v>155769.40298507462</v>
      </c>
      <c r="EH99" s="157">
        <v>73.411270666933959</v>
      </c>
      <c r="EI99" s="595">
        <v>10.384626865671642</v>
      </c>
      <c r="EJ99" s="557"/>
      <c r="EK99" s="594">
        <v>73.411270666933959</v>
      </c>
      <c r="EL99" s="595">
        <v>10.384626865671642</v>
      </c>
      <c r="EM99" s="986">
        <v>2.3634936832573983</v>
      </c>
      <c r="EN99" s="569" t="s">
        <v>423</v>
      </c>
      <c r="EO99" s="944" t="s">
        <v>2101</v>
      </c>
      <c r="EP99" s="569" t="s">
        <v>423</v>
      </c>
      <c r="EQ99" s="944" t="s">
        <v>2102</v>
      </c>
      <c r="ER99" s="944" t="s">
        <v>2103</v>
      </c>
      <c r="ES99" s="711">
        <v>10207</v>
      </c>
      <c r="ET99" s="1025" t="s">
        <v>426</v>
      </c>
      <c r="EU99" s="1209">
        <v>26.733647436300004</v>
      </c>
      <c r="EV99" s="161">
        <v>14.778518698619518</v>
      </c>
      <c r="EW99" s="1026">
        <v>1.2440170919999995</v>
      </c>
      <c r="EX99" s="315">
        <v>1.62</v>
      </c>
      <c r="EY99" s="315">
        <v>4.9000000000000002E-2</v>
      </c>
      <c r="EZ99" s="315">
        <v>1870000</v>
      </c>
      <c r="FA99" s="1029">
        <v>92.7</v>
      </c>
      <c r="FB99" s="1029">
        <v>3.28</v>
      </c>
      <c r="FC99" s="315">
        <v>955000</v>
      </c>
      <c r="FD99" s="1030">
        <v>155769.40298507462</v>
      </c>
      <c r="FE99" s="1032">
        <v>5109.236417910447</v>
      </c>
      <c r="FF99" s="315">
        <v>0.44</v>
      </c>
      <c r="FG99" s="315">
        <v>676000</v>
      </c>
      <c r="FH99" s="1033">
        <v>2.84</v>
      </c>
      <c r="FI99" s="315">
        <v>279000</v>
      </c>
      <c r="FJ99" s="1032">
        <v>167.58295450746263</v>
      </c>
      <c r="FK99" s="1032">
        <v>22.480640238805968</v>
      </c>
      <c r="FL99" s="1032">
        <v>145.10231426865667</v>
      </c>
      <c r="FM99" s="996">
        <v>12</v>
      </c>
      <c r="FN99" s="1032">
        <v>13.96524620895522</v>
      </c>
      <c r="FO99" s="1032">
        <v>1.873386686567164</v>
      </c>
      <c r="FP99" s="1032">
        <v>425.76970149253725</v>
      </c>
      <c r="FQ99" s="1029">
        <v>95.2</v>
      </c>
      <c r="FR99" s="1029">
        <v>99</v>
      </c>
      <c r="FS99" s="315">
        <v>4125</v>
      </c>
      <c r="FT99" s="315">
        <v>0.94</v>
      </c>
      <c r="FU99" s="315">
        <v>2271</v>
      </c>
      <c r="FV99" s="315">
        <v>81.7</v>
      </c>
      <c r="FW99" s="315">
        <v>5982</v>
      </c>
      <c r="FX99" s="315">
        <v>1.0900000000000001</v>
      </c>
      <c r="FY99" s="315">
        <v>15055</v>
      </c>
      <c r="FZ99" s="315">
        <v>96.8</v>
      </c>
      <c r="GA99" s="315">
        <v>5264</v>
      </c>
      <c r="GB99" s="315">
        <v>95</v>
      </c>
      <c r="GC99" s="315">
        <v>11550</v>
      </c>
      <c r="GD99" s="1029">
        <v>1.26</v>
      </c>
      <c r="GE99" s="315">
        <v>2.69</v>
      </c>
      <c r="GF99" s="315">
        <v>68.599999999999994</v>
      </c>
      <c r="GG99" s="315">
        <v>8236</v>
      </c>
      <c r="GH99" s="315">
        <v>72.099999999999994</v>
      </c>
      <c r="GI99" s="315">
        <v>1639</v>
      </c>
      <c r="GJ99" s="315">
        <v>26.4</v>
      </c>
      <c r="GK99" s="315">
        <v>3619</v>
      </c>
      <c r="GL99" s="315">
        <v>68.3</v>
      </c>
      <c r="GM99" s="315">
        <v>11102</v>
      </c>
      <c r="GN99" s="315">
        <v>18.8</v>
      </c>
      <c r="GO99" s="315">
        <v>4266</v>
      </c>
      <c r="GP99" s="315">
        <v>18.399999999999999</v>
      </c>
      <c r="GQ99" s="315">
        <v>8622</v>
      </c>
      <c r="GR99" s="315">
        <v>3.25</v>
      </c>
    </row>
    <row r="100" spans="1:200" x14ac:dyDescent="0.3">
      <c r="A100" s="7">
        <v>44</v>
      </c>
      <c r="B100" s="7">
        <v>1</v>
      </c>
      <c r="C100" s="14">
        <v>10232</v>
      </c>
      <c r="D100" s="328" t="s">
        <v>1797</v>
      </c>
      <c r="E100" s="17" t="s">
        <v>1798</v>
      </c>
      <c r="F100" s="17">
        <v>6601090188</v>
      </c>
      <c r="G100" s="11">
        <v>53</v>
      </c>
      <c r="H100" s="17" t="s">
        <v>871</v>
      </c>
      <c r="I100" s="470" t="s">
        <v>511</v>
      </c>
      <c r="J100" s="380" t="s">
        <v>35</v>
      </c>
      <c r="K100" s="17" t="s">
        <v>36</v>
      </c>
      <c r="L100" s="11">
        <v>16</v>
      </c>
      <c r="M100" s="17" t="s">
        <v>1655</v>
      </c>
      <c r="N100" s="17" t="s">
        <v>38</v>
      </c>
      <c r="O100" s="11"/>
      <c r="P100" s="17" t="s">
        <v>619</v>
      </c>
      <c r="Q100" s="11"/>
      <c r="R100" s="454" t="s">
        <v>122</v>
      </c>
      <c r="S100" s="453" t="s">
        <v>123</v>
      </c>
      <c r="T100" s="454" t="s">
        <v>124</v>
      </c>
      <c r="U100" s="602" t="s">
        <v>125</v>
      </c>
      <c r="V100" s="454" t="s">
        <v>126</v>
      </c>
      <c r="W100" s="476" t="s">
        <v>124</v>
      </c>
      <c r="X100" s="476" t="s">
        <v>124</v>
      </c>
      <c r="Y100" s="455"/>
      <c r="Z100" s="11"/>
      <c r="AA100" s="220"/>
      <c r="AB100" s="56">
        <v>134062</v>
      </c>
      <c r="AC100" s="56">
        <v>33516</v>
      </c>
      <c r="AD100" s="178"/>
      <c r="AE100" s="178"/>
      <c r="AF100" s="504" t="s">
        <v>444</v>
      </c>
      <c r="AG100" s="558">
        <v>10000</v>
      </c>
      <c r="AI100" s="114"/>
      <c r="AJ100" s="7"/>
      <c r="AK100" s="7"/>
      <c r="AL100" s="60"/>
      <c r="AM100" s="61"/>
      <c r="AN100" s="934">
        <v>7.56</v>
      </c>
      <c r="AO100" s="39">
        <v>5.4</v>
      </c>
      <c r="AP100" s="40">
        <v>86.7</v>
      </c>
      <c r="AQ100" s="41">
        <v>99.66</v>
      </c>
      <c r="AR100" s="42">
        <v>1.4</v>
      </c>
      <c r="AS100" s="43">
        <v>121.38</v>
      </c>
      <c r="AT100" s="44">
        <v>8.2084690553745912E-2</v>
      </c>
      <c r="AU100" s="62">
        <v>7.0005599999999992</v>
      </c>
      <c r="AV100" s="45">
        <v>92.6</v>
      </c>
      <c r="AW100" s="46">
        <v>0.18143999999999999</v>
      </c>
      <c r="AX100" s="63">
        <v>2.4</v>
      </c>
      <c r="AY100" s="304" t="s">
        <v>121</v>
      </c>
      <c r="AZ100" s="65">
        <v>5.8</v>
      </c>
      <c r="BA100" s="66">
        <v>0</v>
      </c>
      <c r="BB100" s="67"/>
      <c r="BC100" s="83">
        <v>0.32</v>
      </c>
      <c r="BD100" s="7">
        <v>59.5</v>
      </c>
      <c r="BE100" s="84">
        <v>40.4</v>
      </c>
      <c r="BF100" s="195">
        <v>1.4727722772277227</v>
      </c>
      <c r="BG100" s="79">
        <v>0.2</v>
      </c>
      <c r="BH100" s="80">
        <v>2.6455026455026456</v>
      </c>
      <c r="BI100" s="304" t="s">
        <v>121</v>
      </c>
      <c r="BJ100" s="7">
        <v>6.5</v>
      </c>
      <c r="BK100" s="85">
        <v>9.6999999999999993</v>
      </c>
      <c r="BL100" s="49"/>
      <c r="BM100" s="80">
        <v>69.7</v>
      </c>
      <c r="BN100" s="9">
        <v>95.5</v>
      </c>
      <c r="BO100" s="86">
        <v>64538</v>
      </c>
      <c r="BP100" s="80">
        <v>4.5</v>
      </c>
      <c r="BQ100" s="561">
        <v>4.9882485683987277</v>
      </c>
      <c r="BR100" s="84">
        <v>42.6</v>
      </c>
      <c r="BS100" s="84">
        <v>2.4394485683987273</v>
      </c>
      <c r="BT100" s="84">
        <v>27.1</v>
      </c>
      <c r="BU100" s="84">
        <v>1.4634</v>
      </c>
      <c r="BV100" s="84">
        <v>20.100000000000001</v>
      </c>
      <c r="BW100" s="84">
        <v>1.0854000000000001</v>
      </c>
      <c r="BX100" s="87">
        <v>6.2E-2</v>
      </c>
      <c r="BY100" s="7"/>
      <c r="BZ100" s="7"/>
      <c r="CA100" s="7"/>
      <c r="CB100" s="7"/>
      <c r="CC100" s="7"/>
      <c r="CD100" s="86">
        <v>74.7</v>
      </c>
      <c r="CE100" s="86">
        <v>62908</v>
      </c>
      <c r="CF100" s="45">
        <v>1.5719557195571956</v>
      </c>
      <c r="CG100" s="45"/>
      <c r="CH100" s="121">
        <v>5</v>
      </c>
      <c r="CI100" s="9" t="s">
        <v>1991</v>
      </c>
      <c r="CJ100" s="9" t="s">
        <v>1991</v>
      </c>
      <c r="CK100" s="7"/>
      <c r="CL100" s="122" t="s">
        <v>1997</v>
      </c>
      <c r="CM100" s="11"/>
      <c r="CN100" s="11"/>
      <c r="CO100" s="328"/>
      <c r="CP100" s="11"/>
      <c r="CQ100" s="10" t="s">
        <v>297</v>
      </c>
      <c r="CR100" s="123" t="s">
        <v>444</v>
      </c>
      <c r="CS100" s="9">
        <v>2</v>
      </c>
      <c r="CT100" s="7"/>
      <c r="CU100" s="49" t="s">
        <v>511</v>
      </c>
      <c r="CV100" s="7"/>
      <c r="CW100" s="7"/>
      <c r="CX100" s="7"/>
      <c r="CY100" s="7"/>
      <c r="CZ100" s="11" t="s">
        <v>38</v>
      </c>
      <c r="DA100" s="11" t="s">
        <v>38</v>
      </c>
      <c r="DB100" s="11">
        <v>22125</v>
      </c>
      <c r="DC100" s="11">
        <v>86.8</v>
      </c>
      <c r="DD100" s="11">
        <v>13.2</v>
      </c>
      <c r="DE100" s="11" t="s">
        <v>38</v>
      </c>
      <c r="DF100" s="11" t="s">
        <v>38</v>
      </c>
      <c r="DG100" s="11" t="s">
        <v>38</v>
      </c>
      <c r="DH100" s="11" t="s">
        <v>38</v>
      </c>
      <c r="DI100" s="11">
        <v>0</v>
      </c>
      <c r="DJ100" s="7"/>
      <c r="DK100" s="124">
        <v>1</v>
      </c>
      <c r="DL100" s="125"/>
      <c r="DM100" s="125"/>
      <c r="DN100" s="7">
        <v>60</v>
      </c>
      <c r="DO100" s="7">
        <v>3</v>
      </c>
      <c r="DP100" s="7">
        <v>1</v>
      </c>
      <c r="DQ100" s="7">
        <v>180</v>
      </c>
      <c r="DR100" s="7">
        <v>96</v>
      </c>
      <c r="DS100" s="115">
        <v>29.629629629629626</v>
      </c>
      <c r="DT100" s="116">
        <v>1</v>
      </c>
      <c r="DU100" s="7"/>
      <c r="DV100" s="116">
        <v>2</v>
      </c>
      <c r="DW100" s="116">
        <v>2</v>
      </c>
      <c r="DX100" s="949"/>
      <c r="DY100" s="114"/>
      <c r="DZ100" s="492">
        <v>10232</v>
      </c>
      <c r="EA100" s="467">
        <v>75</v>
      </c>
      <c r="EB100" s="299">
        <v>550425</v>
      </c>
      <c r="EC100" s="299">
        <v>2</v>
      </c>
      <c r="ED100" s="433">
        <v>14678</v>
      </c>
      <c r="EE100" s="468">
        <v>505327</v>
      </c>
      <c r="EF100" s="435">
        <v>13475.386666666667</v>
      </c>
      <c r="EG100" s="436">
        <v>67376.933333333334</v>
      </c>
      <c r="EH100" s="157">
        <v>91.806694826724808</v>
      </c>
      <c r="EI100" s="145">
        <v>13.475386666666667</v>
      </c>
      <c r="EJ100" s="114"/>
      <c r="EK100" s="157">
        <v>91.806694826724808</v>
      </c>
      <c r="EL100" s="145">
        <v>13.475386666666667</v>
      </c>
      <c r="EM100" s="147">
        <v>1.6418823850694697</v>
      </c>
      <c r="EN100" s="49" t="s">
        <v>423</v>
      </c>
      <c r="EO100" s="112" t="s">
        <v>579</v>
      </c>
      <c r="EP100" s="49" t="s">
        <v>423</v>
      </c>
      <c r="EQ100" s="112" t="s">
        <v>2167</v>
      </c>
      <c r="ER100" s="112" t="s">
        <v>2168</v>
      </c>
      <c r="ES100" s="987">
        <v>10232</v>
      </c>
      <c r="ET100" s="1024" t="s">
        <v>1061</v>
      </c>
      <c r="EU100" s="595">
        <v>45.406940929199997</v>
      </c>
      <c r="EV100" s="161">
        <v>2.7106564799206359</v>
      </c>
      <c r="EW100" s="595">
        <v>2.0693441279999982</v>
      </c>
      <c r="EX100" s="1027">
        <v>3.68</v>
      </c>
      <c r="EY100" s="1027">
        <v>0.46</v>
      </c>
      <c r="EZ100" s="1027">
        <v>1860000</v>
      </c>
      <c r="FA100" s="1035">
        <v>87.2</v>
      </c>
      <c r="FB100" s="1035">
        <v>9.7100000000000009</v>
      </c>
      <c r="FC100" s="1027">
        <v>1140000</v>
      </c>
      <c r="FD100" s="513">
        <v>13475.386666666667</v>
      </c>
      <c r="FE100" s="1031">
        <v>1308.4600453333335</v>
      </c>
      <c r="FF100" s="1027">
        <v>0.43</v>
      </c>
      <c r="FG100" s="1027">
        <v>785000</v>
      </c>
      <c r="FH100" s="1177">
        <v>9.2800000000000011</v>
      </c>
      <c r="FI100" s="1027">
        <v>355000</v>
      </c>
      <c r="FJ100" s="1031">
        <v>127.05147040186669</v>
      </c>
      <c r="FK100" s="1031">
        <v>5.6263781949333342</v>
      </c>
      <c r="FL100" s="1031">
        <v>121.42509220693336</v>
      </c>
      <c r="FM100" s="1034">
        <v>16</v>
      </c>
      <c r="FN100" s="1031">
        <v>7.9407169001166684</v>
      </c>
      <c r="FO100" s="1031">
        <v>0.35164863718333339</v>
      </c>
      <c r="FP100" s="1031">
        <v>81.778752833333343</v>
      </c>
      <c r="FQ100" s="1035">
        <v>86.6</v>
      </c>
      <c r="FR100" s="1035">
        <v>99.1</v>
      </c>
      <c r="FS100" s="1027">
        <v>4063</v>
      </c>
      <c r="FT100" s="1027">
        <v>0.68</v>
      </c>
      <c r="FU100" s="1027">
        <v>2819</v>
      </c>
      <c r="FV100" s="1027">
        <v>79.2</v>
      </c>
      <c r="FW100" s="1027">
        <v>4703</v>
      </c>
      <c r="FX100" s="1027">
        <v>0.78</v>
      </c>
      <c r="FY100" s="1027">
        <v>8943</v>
      </c>
      <c r="FZ100" s="1027">
        <v>97.2</v>
      </c>
      <c r="GA100" s="1027">
        <v>4279</v>
      </c>
      <c r="GB100" s="1027">
        <v>97.3</v>
      </c>
      <c r="GC100" s="1027">
        <v>12578</v>
      </c>
      <c r="GD100" s="1035">
        <v>6.88</v>
      </c>
      <c r="GE100" s="1027">
        <v>4.5199999999999996</v>
      </c>
      <c r="GF100" s="1027">
        <v>82</v>
      </c>
      <c r="GG100" s="1027">
        <v>11980</v>
      </c>
      <c r="GH100" s="1027">
        <v>98.2</v>
      </c>
      <c r="GI100" s="1027">
        <v>1886</v>
      </c>
      <c r="GJ100" s="1027">
        <v>31.3</v>
      </c>
      <c r="GK100" s="1027">
        <v>3070</v>
      </c>
      <c r="GL100" s="1027">
        <v>88.5</v>
      </c>
      <c r="GM100" s="1027">
        <v>8997</v>
      </c>
      <c r="GN100" s="1027">
        <v>3.88</v>
      </c>
      <c r="GO100" s="1027">
        <v>2734</v>
      </c>
      <c r="GP100" s="1027">
        <v>4.49</v>
      </c>
      <c r="GQ100" s="1027">
        <v>5312</v>
      </c>
      <c r="GR100" s="1027">
        <v>6.14</v>
      </c>
    </row>
    <row r="101" spans="1:200" x14ac:dyDescent="0.3">
      <c r="A101" s="7">
        <v>46</v>
      </c>
      <c r="B101" s="7">
        <v>1</v>
      </c>
      <c r="C101" s="14">
        <v>10234</v>
      </c>
      <c r="D101" s="328" t="s">
        <v>1663</v>
      </c>
      <c r="E101" s="17" t="s">
        <v>1664</v>
      </c>
      <c r="F101" s="17">
        <v>5810161346</v>
      </c>
      <c r="G101" s="11">
        <v>61</v>
      </c>
      <c r="H101" s="17" t="s">
        <v>871</v>
      </c>
      <c r="I101" s="470" t="s">
        <v>1665</v>
      </c>
      <c r="J101" s="380" t="s">
        <v>35</v>
      </c>
      <c r="K101" s="17" t="s">
        <v>36</v>
      </c>
      <c r="L101" s="11">
        <v>16</v>
      </c>
      <c r="M101" s="17" t="s">
        <v>800</v>
      </c>
      <c r="N101" s="17" t="s">
        <v>38</v>
      </c>
      <c r="O101" s="11"/>
      <c r="P101" s="17" t="s">
        <v>619</v>
      </c>
      <c r="Q101" s="11"/>
      <c r="R101" s="454" t="s">
        <v>122</v>
      </c>
      <c r="S101" s="453" t="s">
        <v>123</v>
      </c>
      <c r="T101" s="454" t="s">
        <v>124</v>
      </c>
      <c r="U101" s="602" t="s">
        <v>125</v>
      </c>
      <c r="V101" s="454" t="s">
        <v>126</v>
      </c>
      <c r="W101" s="476" t="s">
        <v>124</v>
      </c>
      <c r="X101" s="476" t="s">
        <v>124</v>
      </c>
      <c r="Y101" s="455"/>
      <c r="Z101" s="11"/>
      <c r="AA101" s="220"/>
      <c r="AB101" s="56">
        <v>131780</v>
      </c>
      <c r="AC101" s="56">
        <v>32945</v>
      </c>
      <c r="AD101" s="178"/>
      <c r="AE101" s="178"/>
      <c r="AF101" s="504" t="s">
        <v>444</v>
      </c>
      <c r="AG101" s="558">
        <v>10000</v>
      </c>
      <c r="AI101" s="114"/>
      <c r="AJ101" s="7"/>
      <c r="AK101" s="7"/>
      <c r="AL101" s="60"/>
      <c r="AM101" s="61"/>
      <c r="AN101" s="934">
        <v>1.57</v>
      </c>
      <c r="AO101" s="39">
        <v>4.22</v>
      </c>
      <c r="AP101" s="40">
        <v>93.8</v>
      </c>
      <c r="AQ101" s="41">
        <v>99.59</v>
      </c>
      <c r="AR101" s="42">
        <v>0.37203791469194314</v>
      </c>
      <c r="AS101" s="43">
        <v>34.897156398104265</v>
      </c>
      <c r="AT101" s="44">
        <v>1.6017139359314429E-2</v>
      </c>
      <c r="AU101" s="46">
        <v>1.3219400000000001</v>
      </c>
      <c r="AV101" s="45">
        <v>84.2</v>
      </c>
      <c r="AW101" s="46">
        <v>0.16956000000000004</v>
      </c>
      <c r="AX101" s="63">
        <v>10.8</v>
      </c>
      <c r="AY101" s="304" t="s">
        <v>121</v>
      </c>
      <c r="AZ101" s="65" t="s">
        <v>121</v>
      </c>
      <c r="BA101" s="66">
        <v>0</v>
      </c>
      <c r="BB101" s="67"/>
      <c r="BC101" s="83">
        <v>1.02</v>
      </c>
      <c r="BD101" s="7">
        <v>74</v>
      </c>
      <c r="BE101" s="84">
        <v>26.6</v>
      </c>
      <c r="BF101" s="78">
        <v>2.7819548872180451</v>
      </c>
      <c r="BG101" s="79">
        <v>0</v>
      </c>
      <c r="BH101" s="80">
        <v>0</v>
      </c>
      <c r="BI101" s="304" t="s">
        <v>121</v>
      </c>
      <c r="BJ101" s="7">
        <v>0.1</v>
      </c>
      <c r="BK101" s="85">
        <v>0.2</v>
      </c>
      <c r="BL101" s="49"/>
      <c r="BM101" s="80">
        <v>82.2</v>
      </c>
      <c r="BN101" s="9">
        <v>95.5</v>
      </c>
      <c r="BO101" s="86">
        <v>47108</v>
      </c>
      <c r="BP101" s="80">
        <v>4.5</v>
      </c>
      <c r="BQ101" s="561">
        <v>3.8698893615580019</v>
      </c>
      <c r="BR101" s="84">
        <v>29.5</v>
      </c>
      <c r="BS101" s="84">
        <v>1.3176333615580016</v>
      </c>
      <c r="BT101" s="84">
        <v>52.7</v>
      </c>
      <c r="BU101" s="84">
        <v>2.2239400000000002</v>
      </c>
      <c r="BV101" s="84">
        <v>7.78</v>
      </c>
      <c r="BW101" s="84">
        <v>0.328316</v>
      </c>
      <c r="BX101" s="87">
        <v>1.0999999999999999E-2</v>
      </c>
      <c r="BY101" s="7"/>
      <c r="BZ101" s="7"/>
      <c r="CA101" s="7"/>
      <c r="CB101" s="7"/>
      <c r="CC101" s="7"/>
      <c r="CD101" s="86">
        <v>91</v>
      </c>
      <c r="CE101" s="86">
        <v>76911</v>
      </c>
      <c r="CF101" s="45">
        <v>0.55977229601518019</v>
      </c>
      <c r="CG101" s="45"/>
      <c r="CH101" s="121">
        <v>5</v>
      </c>
      <c r="CI101" s="9" t="s">
        <v>1991</v>
      </c>
      <c r="CJ101" s="9" t="s">
        <v>1991</v>
      </c>
      <c r="CK101" s="7"/>
      <c r="CL101" s="112" t="s">
        <v>1997</v>
      </c>
      <c r="CM101" s="11"/>
      <c r="CN101" s="11"/>
      <c r="CO101" s="11"/>
      <c r="CP101" s="11"/>
      <c r="CQ101" s="10" t="s">
        <v>297</v>
      </c>
      <c r="CR101" s="123" t="s">
        <v>444</v>
      </c>
      <c r="CS101" s="9">
        <v>2</v>
      </c>
      <c r="CT101" s="7"/>
      <c r="CU101" s="113" t="s">
        <v>1665</v>
      </c>
      <c r="CV101" s="7"/>
      <c r="CW101" s="7"/>
      <c r="CX101" s="7"/>
      <c r="CY101" s="7"/>
      <c r="CZ101" s="11" t="s">
        <v>38</v>
      </c>
      <c r="DA101" s="11" t="s">
        <v>38</v>
      </c>
      <c r="DB101" s="11">
        <v>58114</v>
      </c>
      <c r="DC101" s="11">
        <v>93.4</v>
      </c>
      <c r="DD101" s="11">
        <v>6.6</v>
      </c>
      <c r="DE101" s="11" t="s">
        <v>38</v>
      </c>
      <c r="DF101" s="11" t="s">
        <v>38</v>
      </c>
      <c r="DG101" s="11" t="s">
        <v>38</v>
      </c>
      <c r="DH101" s="11" t="s">
        <v>38</v>
      </c>
      <c r="DI101" s="11">
        <v>0</v>
      </c>
      <c r="DJ101" s="7"/>
      <c r="DK101" s="116"/>
      <c r="DL101" s="125"/>
      <c r="DM101" s="125"/>
      <c r="DN101" s="7">
        <v>230</v>
      </c>
      <c r="DO101" s="7">
        <v>3</v>
      </c>
      <c r="DP101" s="7">
        <v>1</v>
      </c>
      <c r="DQ101" s="7" t="s">
        <v>299</v>
      </c>
      <c r="DR101" s="7" t="s">
        <v>299</v>
      </c>
      <c r="DS101" s="115" t="s">
        <v>299</v>
      </c>
      <c r="DT101" s="116">
        <v>1</v>
      </c>
      <c r="DU101" s="7"/>
      <c r="DV101" s="116">
        <v>2</v>
      </c>
      <c r="DW101" s="116">
        <v>2</v>
      </c>
      <c r="DX101" s="949"/>
      <c r="DY101" s="114"/>
      <c r="DZ101" s="492">
        <v>10234</v>
      </c>
      <c r="EA101" s="467">
        <v>68</v>
      </c>
      <c r="EB101" s="299">
        <v>988181</v>
      </c>
      <c r="EC101" s="299">
        <v>2</v>
      </c>
      <c r="ED101" s="433">
        <v>29064.147058823528</v>
      </c>
      <c r="EE101" s="468">
        <v>894587</v>
      </c>
      <c r="EF101" s="435">
        <v>26311.382352941175</v>
      </c>
      <c r="EG101" s="436">
        <v>157868.29411764705</v>
      </c>
      <c r="EH101" s="157">
        <v>90.52865821140054</v>
      </c>
      <c r="EI101" s="145">
        <v>26.311382352941173</v>
      </c>
      <c r="EJ101" s="114"/>
      <c r="EK101" s="157">
        <v>90.52865821140054</v>
      </c>
      <c r="EL101" s="145">
        <v>26.311382352941173</v>
      </c>
      <c r="EM101" s="147">
        <v>2.2087018926051911</v>
      </c>
      <c r="EN101" s="49" t="s">
        <v>423</v>
      </c>
      <c r="EO101" s="112" t="s">
        <v>2112</v>
      </c>
      <c r="EP101" s="49" t="s">
        <v>423</v>
      </c>
      <c r="EQ101" s="112" t="s">
        <v>2102</v>
      </c>
      <c r="ER101" s="112" t="s">
        <v>2113</v>
      </c>
      <c r="ES101" s="987">
        <v>10234</v>
      </c>
      <c r="ET101" s="990" t="s">
        <v>1061</v>
      </c>
      <c r="EU101" s="1185" t="s">
        <v>2079</v>
      </c>
      <c r="EV101" s="941">
        <v>17.513000836938559</v>
      </c>
      <c r="EW101" s="595">
        <v>1.3177567999999988</v>
      </c>
      <c r="EX101" s="569">
        <v>2.68</v>
      </c>
      <c r="EY101" s="569">
        <v>0.83</v>
      </c>
      <c r="EZ101" s="569">
        <v>975000</v>
      </c>
      <c r="FA101" s="561">
        <v>87.6</v>
      </c>
      <c r="FB101" s="561">
        <v>15.5</v>
      </c>
      <c r="FC101" s="569">
        <v>793000</v>
      </c>
      <c r="FD101" s="591">
        <v>289425.20588235289</v>
      </c>
      <c r="FE101" s="994">
        <v>44860.906911764694</v>
      </c>
      <c r="FF101" s="569">
        <v>0.63</v>
      </c>
      <c r="FG101" s="569">
        <v>589000</v>
      </c>
      <c r="FH101" s="995">
        <v>14.87</v>
      </c>
      <c r="FI101" s="569">
        <v>204000</v>
      </c>
      <c r="FJ101" s="994">
        <v>6953.4405713235274</v>
      </c>
      <c r="FK101" s="994">
        <v>282.62371354411755</v>
      </c>
      <c r="FL101" s="994">
        <v>6670.8168577794095</v>
      </c>
      <c r="FM101" s="946">
        <v>16</v>
      </c>
      <c r="FN101" s="994">
        <v>434.59003570772046</v>
      </c>
      <c r="FO101" s="994">
        <v>17.663982096507347</v>
      </c>
      <c r="FP101" s="994">
        <v>2803.8066819852934</v>
      </c>
      <c r="FQ101" s="561">
        <v>94.4</v>
      </c>
      <c r="FR101" s="561">
        <v>99</v>
      </c>
      <c r="FS101" s="569">
        <v>4411</v>
      </c>
      <c r="FT101" s="569">
        <v>1.1200000000000001</v>
      </c>
      <c r="FU101" s="569">
        <v>1998</v>
      </c>
      <c r="FV101" s="569">
        <v>79.7</v>
      </c>
      <c r="FW101" s="569">
        <v>4492</v>
      </c>
      <c r="FX101" s="569">
        <v>1.94</v>
      </c>
      <c r="FY101" s="569">
        <v>10350</v>
      </c>
      <c r="FZ101" s="569">
        <v>96.3</v>
      </c>
      <c r="GA101" s="569">
        <v>4617</v>
      </c>
      <c r="GB101" s="569">
        <v>95.4</v>
      </c>
      <c r="GC101" s="569">
        <v>8997</v>
      </c>
      <c r="GD101" s="561">
        <v>1.0900000000000001</v>
      </c>
      <c r="GE101" s="569">
        <v>2.65</v>
      </c>
      <c r="GF101" s="569">
        <v>95.4</v>
      </c>
      <c r="GG101" s="569">
        <v>5059</v>
      </c>
      <c r="GH101" s="569">
        <v>95.2</v>
      </c>
      <c r="GI101" s="569">
        <v>1296</v>
      </c>
      <c r="GJ101" s="569">
        <v>45.7</v>
      </c>
      <c r="GK101" s="569">
        <v>4227</v>
      </c>
      <c r="GL101" s="569">
        <v>94.1</v>
      </c>
      <c r="GM101" s="569">
        <v>9135</v>
      </c>
      <c r="GN101" s="569">
        <v>6.92</v>
      </c>
      <c r="GO101" s="569">
        <v>3641</v>
      </c>
      <c r="GP101" s="569">
        <v>6</v>
      </c>
      <c r="GQ101" s="569">
        <v>6819</v>
      </c>
      <c r="GR101" s="569">
        <v>4.07</v>
      </c>
    </row>
    <row r="102" spans="1:200" x14ac:dyDescent="0.3">
      <c r="A102" s="7">
        <v>50</v>
      </c>
      <c r="B102" s="7">
        <v>2</v>
      </c>
      <c r="C102" s="14">
        <v>10249</v>
      </c>
      <c r="D102" s="328" t="s">
        <v>1656</v>
      </c>
      <c r="E102" s="17" t="s">
        <v>456</v>
      </c>
      <c r="F102" s="17">
        <v>385916420</v>
      </c>
      <c r="G102" s="11">
        <v>81</v>
      </c>
      <c r="H102" s="17" t="s">
        <v>785</v>
      </c>
      <c r="I102" s="470" t="s">
        <v>1675</v>
      </c>
      <c r="J102" s="380" t="s">
        <v>35</v>
      </c>
      <c r="K102" s="17" t="s">
        <v>36</v>
      </c>
      <c r="L102" s="11">
        <v>6</v>
      </c>
      <c r="M102" s="17" t="s">
        <v>1655</v>
      </c>
      <c r="N102" s="17" t="s">
        <v>38</v>
      </c>
      <c r="O102" s="11"/>
      <c r="P102" s="17" t="s">
        <v>619</v>
      </c>
      <c r="Q102" s="11"/>
      <c r="R102" s="454" t="s">
        <v>122</v>
      </c>
      <c r="S102" s="453" t="s">
        <v>123</v>
      </c>
      <c r="T102" s="454" t="s">
        <v>124</v>
      </c>
      <c r="U102" s="602" t="s">
        <v>125</v>
      </c>
      <c r="V102" s="454" t="s">
        <v>126</v>
      </c>
      <c r="W102" s="476" t="s">
        <v>124</v>
      </c>
      <c r="X102" s="476" t="s">
        <v>124</v>
      </c>
      <c r="Y102" s="552"/>
      <c r="Z102" s="550"/>
      <c r="AA102" s="55"/>
      <c r="AB102" s="558">
        <v>243015</v>
      </c>
      <c r="AC102" s="558">
        <v>60</v>
      </c>
      <c r="AD102" s="554"/>
      <c r="AE102" s="554"/>
      <c r="AF102" s="930" t="s">
        <v>444</v>
      </c>
      <c r="AG102" s="59">
        <v>10000</v>
      </c>
      <c r="AH102" s="114"/>
      <c r="AI102" s="7"/>
      <c r="AJ102" s="7"/>
      <c r="AK102" s="7"/>
      <c r="AL102" s="60"/>
      <c r="AM102" s="61"/>
      <c r="AN102" s="411">
        <v>1.44</v>
      </c>
      <c r="AO102" s="39">
        <v>4.59</v>
      </c>
      <c r="AP102" s="40">
        <v>93.3</v>
      </c>
      <c r="AQ102" s="41">
        <v>99.33</v>
      </c>
      <c r="AR102" s="42">
        <v>0.31372549019607843</v>
      </c>
      <c r="AS102" s="43">
        <v>29.270588235294117</v>
      </c>
      <c r="AT102" s="44">
        <v>1.4710389212381244E-2</v>
      </c>
      <c r="AU102" s="46">
        <v>1.2700799999999999</v>
      </c>
      <c r="AV102" s="45">
        <v>88.2</v>
      </c>
      <c r="AW102" s="46">
        <v>9.7919999999999993E-2</v>
      </c>
      <c r="AX102" s="63">
        <v>6.8</v>
      </c>
      <c r="AY102" s="304" t="s">
        <v>121</v>
      </c>
      <c r="AZ102" s="65">
        <v>0.3</v>
      </c>
      <c r="BA102" s="66">
        <v>0</v>
      </c>
      <c r="BB102" s="67"/>
      <c r="BC102" s="83">
        <v>7.84</v>
      </c>
      <c r="BD102" s="7">
        <v>56.8</v>
      </c>
      <c r="BE102" s="84">
        <v>44.2</v>
      </c>
      <c r="BF102" s="195">
        <v>1.2850678733031673</v>
      </c>
      <c r="BG102" s="79">
        <v>0</v>
      </c>
      <c r="BH102" s="80">
        <v>0</v>
      </c>
      <c r="BI102" s="304" t="s">
        <v>121</v>
      </c>
      <c r="BJ102" s="7">
        <v>9.5</v>
      </c>
      <c r="BK102" s="85">
        <v>12.4</v>
      </c>
      <c r="BL102" s="49"/>
      <c r="BM102" s="80">
        <v>27.8</v>
      </c>
      <c r="BN102" s="9">
        <v>99.5</v>
      </c>
      <c r="BO102" s="86">
        <v>91450</v>
      </c>
      <c r="BP102" s="80">
        <v>0.5</v>
      </c>
      <c r="BQ102" s="80">
        <v>4.214519901423877</v>
      </c>
      <c r="BR102" s="84">
        <v>10.7</v>
      </c>
      <c r="BS102" s="84">
        <v>0.53792990142387731</v>
      </c>
      <c r="BT102" s="84">
        <v>17.100000000000001</v>
      </c>
      <c r="BU102" s="84">
        <v>0.78489000000000009</v>
      </c>
      <c r="BV102" s="84">
        <v>63</v>
      </c>
      <c r="BW102" s="84">
        <v>2.8917000000000002</v>
      </c>
      <c r="BX102" s="87">
        <v>3.5999999999999997E-2</v>
      </c>
      <c r="BY102" s="7"/>
      <c r="BZ102" s="7"/>
      <c r="CA102" s="7"/>
      <c r="CB102" s="7"/>
      <c r="CC102" s="7"/>
      <c r="CD102" s="86">
        <v>93.6</v>
      </c>
      <c r="CE102" s="86">
        <v>61752</v>
      </c>
      <c r="CF102" s="45">
        <v>0.62573099415204669</v>
      </c>
      <c r="CG102" s="45"/>
      <c r="CH102" s="121">
        <v>6</v>
      </c>
      <c r="CI102" s="9" t="s">
        <v>1993</v>
      </c>
      <c r="CJ102" s="9" t="s">
        <v>1993</v>
      </c>
      <c r="CK102" s="7"/>
      <c r="CL102" s="112" t="s">
        <v>1997</v>
      </c>
      <c r="CM102" s="11"/>
      <c r="CN102" s="11"/>
      <c r="CO102" s="328"/>
      <c r="CP102" s="11"/>
      <c r="CQ102" s="10" t="s">
        <v>294</v>
      </c>
      <c r="CR102" s="123" t="s">
        <v>444</v>
      </c>
      <c r="CS102" s="9">
        <v>2</v>
      </c>
      <c r="CT102" s="7"/>
      <c r="CU102" s="113"/>
      <c r="CV102" s="7"/>
      <c r="CW102" s="7"/>
      <c r="CX102" s="7"/>
      <c r="CY102" s="7"/>
      <c r="CZ102" s="11" t="s">
        <v>38</v>
      </c>
      <c r="DA102" s="11" t="s">
        <v>38</v>
      </c>
      <c r="DB102" s="11">
        <v>157480</v>
      </c>
      <c r="DC102" s="11">
        <v>83.1</v>
      </c>
      <c r="DD102" s="11">
        <v>16.899999999999999</v>
      </c>
      <c r="DE102" s="11">
        <v>20.399999999999999</v>
      </c>
      <c r="DF102" s="11">
        <v>18135</v>
      </c>
      <c r="DG102" s="11">
        <v>4472.7</v>
      </c>
      <c r="DH102" s="11">
        <v>15.73</v>
      </c>
      <c r="DI102" s="11">
        <v>0</v>
      </c>
      <c r="DJ102" s="7"/>
      <c r="DK102" s="116"/>
      <c r="DL102" s="125"/>
      <c r="DM102" s="125"/>
      <c r="DN102" s="7"/>
      <c r="DO102" s="7"/>
      <c r="DP102" s="7"/>
      <c r="DQ102" s="7"/>
      <c r="DR102" s="7"/>
      <c r="DS102" s="115"/>
      <c r="DT102" s="116"/>
      <c r="DU102" s="7"/>
      <c r="DV102" s="116"/>
      <c r="DW102" s="116"/>
      <c r="DX102" s="118"/>
      <c r="DY102" s="114"/>
      <c r="DZ102" s="492">
        <v>10249</v>
      </c>
      <c r="EA102" s="953">
        <v>75</v>
      </c>
      <c r="EB102" s="920">
        <v>823336</v>
      </c>
      <c r="EC102" s="920">
        <v>2</v>
      </c>
      <c r="ED102" s="956">
        <v>21955.626666666667</v>
      </c>
      <c r="EE102" s="1207">
        <v>733348</v>
      </c>
      <c r="EF102" s="507">
        <v>19555.946666666667</v>
      </c>
      <c r="EG102" s="959">
        <v>547566.50666666671</v>
      </c>
      <c r="EH102" s="157">
        <v>89.070318800586875</v>
      </c>
      <c r="EI102" s="145">
        <v>19.555946666666667</v>
      </c>
      <c r="EJ102" s="114"/>
      <c r="EK102" s="157">
        <v>89.070318800586875</v>
      </c>
      <c r="EL102" s="145">
        <v>19.555946666666667</v>
      </c>
      <c r="EM102" s="147">
        <v>8.0527934895847544</v>
      </c>
      <c r="EN102" s="49"/>
      <c r="EO102" s="112"/>
      <c r="EP102" s="49"/>
      <c r="EQ102" s="112"/>
      <c r="ER102" s="112"/>
      <c r="ES102" s="944"/>
      <c r="ET102" s="989"/>
      <c r="EU102" s="569"/>
      <c r="EV102" s="218">
        <v>20.399999999999999</v>
      </c>
      <c r="EW102" s="569"/>
      <c r="EX102" s="554"/>
      <c r="EY102" s="554"/>
      <c r="EZ102" s="554"/>
      <c r="FA102" s="554"/>
      <c r="FB102" s="554"/>
      <c r="FC102" s="554"/>
      <c r="FD102" s="554"/>
      <c r="FE102" s="554"/>
      <c r="FF102" s="554"/>
      <c r="FG102" s="554"/>
      <c r="FH102" s="554"/>
      <c r="FI102" s="554"/>
      <c r="FJ102" s="554"/>
      <c r="FK102" s="554"/>
      <c r="FL102" s="554"/>
      <c r="FM102" s="554"/>
      <c r="FN102" s="554"/>
      <c r="FO102" s="554"/>
      <c r="FP102" s="554"/>
      <c r="FQ102" s="554"/>
      <c r="FR102" s="554"/>
      <c r="FS102" s="554"/>
      <c r="FT102" s="554"/>
      <c r="FU102" s="554"/>
      <c r="FV102" s="554"/>
      <c r="FW102" s="554"/>
      <c r="FX102" s="554"/>
      <c r="FY102" s="554"/>
      <c r="FZ102" s="554"/>
      <c r="GA102" s="554"/>
      <c r="GB102" s="554"/>
      <c r="GC102" s="554"/>
      <c r="GD102" s="554"/>
      <c r="GE102" s="554"/>
      <c r="GF102" s="554"/>
      <c r="GG102" s="554"/>
      <c r="GH102" s="554"/>
      <c r="GI102" s="554"/>
      <c r="GJ102" s="554"/>
      <c r="GK102" s="554"/>
      <c r="GL102" s="554"/>
      <c r="GM102" s="554"/>
      <c r="GN102" s="554"/>
      <c r="GO102" s="554"/>
      <c r="GP102" s="554"/>
      <c r="GQ102" s="554"/>
      <c r="GR102" s="554"/>
    </row>
    <row r="103" spans="1:200" x14ac:dyDescent="0.3">
      <c r="A103" s="7">
        <v>53</v>
      </c>
      <c r="B103" s="7">
        <v>1</v>
      </c>
      <c r="C103" s="14">
        <v>10277</v>
      </c>
      <c r="D103" s="328" t="s">
        <v>1653</v>
      </c>
      <c r="E103" s="17" t="s">
        <v>1562</v>
      </c>
      <c r="F103" s="17">
        <v>436228435</v>
      </c>
      <c r="G103" s="11">
        <v>76</v>
      </c>
      <c r="H103" s="17" t="s">
        <v>1654</v>
      </c>
      <c r="I103" s="470" t="s">
        <v>513</v>
      </c>
      <c r="J103" s="380" t="s">
        <v>35</v>
      </c>
      <c r="K103" s="17" t="s">
        <v>36</v>
      </c>
      <c r="L103" s="11">
        <v>6</v>
      </c>
      <c r="M103" s="17" t="s">
        <v>1655</v>
      </c>
      <c r="N103" s="17" t="s">
        <v>38</v>
      </c>
      <c r="O103" s="11"/>
      <c r="P103" s="17" t="s">
        <v>619</v>
      </c>
      <c r="Q103" s="11"/>
      <c r="R103" s="454" t="s">
        <v>122</v>
      </c>
      <c r="S103" s="453" t="s">
        <v>123</v>
      </c>
      <c r="T103" s="454" t="s">
        <v>124</v>
      </c>
      <c r="U103" s="602" t="s">
        <v>125</v>
      </c>
      <c r="V103" s="454" t="s">
        <v>126</v>
      </c>
      <c r="W103" s="476" t="s">
        <v>124</v>
      </c>
      <c r="X103" s="476" t="s">
        <v>124</v>
      </c>
      <c r="Y103" s="552"/>
      <c r="Z103" s="550"/>
      <c r="AA103" s="55"/>
      <c r="AB103" s="558">
        <v>295362</v>
      </c>
      <c r="AC103" s="558">
        <v>22152</v>
      </c>
      <c r="AD103" s="554"/>
      <c r="AE103" s="554"/>
      <c r="AF103" s="930" t="s">
        <v>444</v>
      </c>
      <c r="AG103" s="59">
        <v>3000</v>
      </c>
      <c r="AI103" s="114"/>
      <c r="AJ103" s="7"/>
      <c r="AK103" s="7"/>
      <c r="AL103" s="60"/>
      <c r="AM103" s="61"/>
      <c r="AN103" s="411">
        <v>1.2</v>
      </c>
      <c r="AO103" s="39">
        <v>4.1500000000000004</v>
      </c>
      <c r="AP103" s="40">
        <v>94.2</v>
      </c>
      <c r="AQ103" s="41">
        <v>99.55</v>
      </c>
      <c r="AR103" s="42">
        <v>0.28915662650602408</v>
      </c>
      <c r="AS103" s="43">
        <v>27.23855421686747</v>
      </c>
      <c r="AT103" s="44">
        <v>1.2201321809862734E-2</v>
      </c>
      <c r="AU103" s="46">
        <v>1.0884</v>
      </c>
      <c r="AV103" s="45">
        <v>90.7</v>
      </c>
      <c r="AW103" s="46">
        <v>5.1599999999999993E-2</v>
      </c>
      <c r="AX103" s="63">
        <v>4.3</v>
      </c>
      <c r="AY103" s="304" t="s">
        <v>121</v>
      </c>
      <c r="AZ103" s="65">
        <v>1.7</v>
      </c>
      <c r="BA103" s="66">
        <v>0.03</v>
      </c>
      <c r="BB103" s="67"/>
      <c r="BC103" s="83">
        <v>1.71</v>
      </c>
      <c r="BD103" s="7">
        <v>62.9</v>
      </c>
      <c r="BE103" s="84">
        <v>36.700000000000003</v>
      </c>
      <c r="BF103" s="195">
        <v>1.7138964577656675</v>
      </c>
      <c r="BG103" s="79">
        <v>0</v>
      </c>
      <c r="BH103" s="80">
        <v>0</v>
      </c>
      <c r="BI103" s="304" t="s">
        <v>121</v>
      </c>
      <c r="BJ103" s="7">
        <v>29.3</v>
      </c>
      <c r="BK103" s="85">
        <v>41.8</v>
      </c>
      <c r="BL103" s="49"/>
      <c r="BM103" s="80">
        <v>73.3</v>
      </c>
      <c r="BN103" s="9">
        <v>97.4</v>
      </c>
      <c r="BO103" s="86">
        <v>78792</v>
      </c>
      <c r="BP103" s="80">
        <v>2.5999999999999943</v>
      </c>
      <c r="BQ103" s="346">
        <v>3.6858716763005783</v>
      </c>
      <c r="BR103" s="84">
        <v>31.5</v>
      </c>
      <c r="BS103" s="84">
        <v>1.5112716763005782</v>
      </c>
      <c r="BT103" s="84">
        <v>41.8</v>
      </c>
      <c r="BU103" s="84">
        <v>1.7346999999999999</v>
      </c>
      <c r="BV103" s="84">
        <v>10.6</v>
      </c>
      <c r="BW103" s="84">
        <v>0.43990000000000001</v>
      </c>
      <c r="BX103" s="87">
        <v>3.9E-2</v>
      </c>
      <c r="BY103" s="7"/>
      <c r="BZ103" s="7"/>
      <c r="CA103" s="7"/>
      <c r="CB103" s="7"/>
      <c r="CC103" s="7"/>
      <c r="CD103" s="86">
        <v>94</v>
      </c>
      <c r="CE103" s="86">
        <v>85436</v>
      </c>
      <c r="CF103" s="45">
        <v>0.75358851674641159</v>
      </c>
      <c r="CG103" s="45"/>
      <c r="CH103" s="121">
        <v>5</v>
      </c>
      <c r="CI103" s="9" t="s">
        <v>1993</v>
      </c>
      <c r="CJ103" s="9" t="s">
        <v>1993</v>
      </c>
      <c r="CK103" s="7"/>
      <c r="CL103" s="112" t="s">
        <v>1997</v>
      </c>
      <c r="CM103" s="11"/>
      <c r="CN103" s="11"/>
      <c r="CO103" s="328"/>
      <c r="CP103" s="11"/>
      <c r="CQ103" s="10" t="s">
        <v>294</v>
      </c>
      <c r="CR103" s="123" t="s">
        <v>444</v>
      </c>
      <c r="CS103" s="9">
        <v>2</v>
      </c>
      <c r="CT103" s="7"/>
      <c r="CU103" s="49" t="s">
        <v>2013</v>
      </c>
      <c r="CV103" s="7"/>
      <c r="CW103" s="7"/>
      <c r="CX103" s="7"/>
      <c r="CY103" s="7"/>
      <c r="CZ103" s="11">
        <v>55.7</v>
      </c>
      <c r="DA103" s="11" t="s">
        <v>38</v>
      </c>
      <c r="DB103" s="11">
        <v>22884</v>
      </c>
      <c r="DC103" s="11">
        <v>93.6</v>
      </c>
      <c r="DD103" s="11">
        <v>6.4</v>
      </c>
      <c r="DE103" s="11" t="s">
        <v>38</v>
      </c>
      <c r="DF103" s="11" t="s">
        <v>38</v>
      </c>
      <c r="DG103" s="11" t="s">
        <v>38</v>
      </c>
      <c r="DH103" s="11" t="s">
        <v>38</v>
      </c>
      <c r="DI103" s="11" t="s">
        <v>2014</v>
      </c>
      <c r="DJ103" s="7"/>
      <c r="DK103" s="116">
        <v>3</v>
      </c>
      <c r="DL103" s="125"/>
      <c r="DM103" s="125"/>
      <c r="DN103" s="7">
        <v>15</v>
      </c>
      <c r="DO103" s="7">
        <v>2</v>
      </c>
      <c r="DP103" s="7">
        <v>1</v>
      </c>
      <c r="DQ103" s="7"/>
      <c r="DR103" s="7"/>
      <c r="DS103" s="115"/>
      <c r="DT103" s="116">
        <v>3</v>
      </c>
      <c r="DU103" s="7"/>
      <c r="DV103" s="116">
        <v>2</v>
      </c>
      <c r="DW103" s="116">
        <v>2</v>
      </c>
      <c r="DX103" s="118"/>
      <c r="DY103" s="114"/>
      <c r="DZ103" s="492">
        <v>10277</v>
      </c>
      <c r="EA103" s="953">
        <v>65</v>
      </c>
      <c r="EB103" s="920">
        <v>394404</v>
      </c>
      <c r="EC103" s="920">
        <v>2</v>
      </c>
      <c r="ED103" s="956">
        <v>12135.507692307692</v>
      </c>
      <c r="EE103" s="920">
        <v>243662</v>
      </c>
      <c r="EF103" s="507">
        <v>7497.292307692308</v>
      </c>
      <c r="EG103" s="959">
        <v>44983.75384615385</v>
      </c>
      <c r="EH103" s="157">
        <v>61.779799393515276</v>
      </c>
      <c r="EI103" s="145">
        <v>7.4972923076923079</v>
      </c>
      <c r="EJ103" s="114"/>
      <c r="EK103" s="157">
        <v>61.779799393515276</v>
      </c>
      <c r="EL103" s="145">
        <v>7.4972923076923079</v>
      </c>
      <c r="EM103" s="147">
        <v>3.0523019592714498</v>
      </c>
      <c r="EN103" s="49" t="s">
        <v>421</v>
      </c>
      <c r="EO103" s="112" t="s">
        <v>2109</v>
      </c>
      <c r="EP103" s="49" t="s">
        <v>421</v>
      </c>
      <c r="EQ103" s="112" t="s">
        <v>2110</v>
      </c>
      <c r="ER103" s="112" t="s">
        <v>2111</v>
      </c>
      <c r="ES103" s="987">
        <v>10277</v>
      </c>
      <c r="ET103" s="990" t="s">
        <v>2078</v>
      </c>
      <c r="EU103" s="941" t="s">
        <v>2079</v>
      </c>
      <c r="EV103" s="161">
        <v>28.262394304834999</v>
      </c>
      <c r="EW103" s="595">
        <v>1.9923356599999966</v>
      </c>
      <c r="EX103" s="569"/>
      <c r="EY103" s="569"/>
      <c r="EZ103" s="569"/>
      <c r="FA103" s="569"/>
      <c r="FB103" s="569"/>
      <c r="FC103" s="569"/>
      <c r="FD103" s="569"/>
      <c r="FE103" s="569"/>
      <c r="FF103" s="569"/>
      <c r="FG103" s="569"/>
      <c r="FH103" s="569"/>
      <c r="FI103" s="569"/>
      <c r="FJ103" s="569"/>
      <c r="FK103" s="569"/>
      <c r="FL103" s="569"/>
      <c r="FM103" s="946"/>
      <c r="FN103" s="569"/>
      <c r="FO103" s="569"/>
      <c r="FP103" s="569"/>
      <c r="FQ103" s="569"/>
      <c r="FR103" s="569"/>
      <c r="FS103" s="569"/>
      <c r="FT103" s="569"/>
      <c r="FU103" s="569"/>
      <c r="FV103" s="569"/>
      <c r="FW103" s="569"/>
      <c r="FX103" s="569"/>
      <c r="FY103" s="569"/>
      <c r="FZ103" s="569"/>
      <c r="GA103" s="569"/>
      <c r="GB103" s="569"/>
      <c r="GC103" s="569"/>
      <c r="GD103" s="569"/>
      <c r="GE103" s="569"/>
      <c r="GF103" s="569"/>
      <c r="GG103" s="569"/>
      <c r="GH103" s="569"/>
      <c r="GI103" s="569"/>
      <c r="GJ103" s="569"/>
      <c r="GK103" s="569"/>
      <c r="GL103" s="569"/>
      <c r="GM103" s="569"/>
      <c r="GN103" s="569"/>
      <c r="GO103" s="569"/>
      <c r="GP103" s="569"/>
      <c r="GQ103" s="569"/>
      <c r="GR103" s="569"/>
    </row>
    <row r="104" spans="1:200" x14ac:dyDescent="0.3">
      <c r="A104" s="7">
        <v>58</v>
      </c>
      <c r="B104" s="7">
        <v>1</v>
      </c>
      <c r="C104" s="14">
        <v>10291</v>
      </c>
      <c r="D104" s="328" t="s">
        <v>1561</v>
      </c>
      <c r="E104" s="17" t="s">
        <v>1037</v>
      </c>
      <c r="F104" s="17">
        <v>5707170656</v>
      </c>
      <c r="G104" s="11">
        <v>62</v>
      </c>
      <c r="H104" s="17" t="s">
        <v>1228</v>
      </c>
      <c r="I104" s="470" t="s">
        <v>1418</v>
      </c>
      <c r="J104" s="445" t="s">
        <v>839</v>
      </c>
      <c r="K104" s="17" t="s">
        <v>36</v>
      </c>
      <c r="L104" s="17">
        <v>4</v>
      </c>
      <c r="M104" s="17" t="s">
        <v>458</v>
      </c>
      <c r="N104" s="11" t="s">
        <v>38</v>
      </c>
      <c r="O104" s="11" t="s">
        <v>38</v>
      </c>
      <c r="P104" s="17" t="s">
        <v>546</v>
      </c>
      <c r="Q104" s="11"/>
      <c r="R104" s="454" t="s">
        <v>122</v>
      </c>
      <c r="S104" s="454" t="s">
        <v>123</v>
      </c>
      <c r="T104" s="454" t="s">
        <v>124</v>
      </c>
      <c r="U104" s="602" t="s">
        <v>125</v>
      </c>
      <c r="V104" s="454" t="s">
        <v>126</v>
      </c>
      <c r="W104" s="476" t="s">
        <v>124</v>
      </c>
      <c r="X104" s="475" t="s">
        <v>124</v>
      </c>
      <c r="Y104" s="678"/>
      <c r="Z104" s="215"/>
      <c r="AA104" s="55"/>
      <c r="AB104" s="361">
        <v>59221</v>
      </c>
      <c r="AC104" s="755">
        <v>1481</v>
      </c>
      <c r="AD104" s="11"/>
      <c r="AE104" s="11"/>
      <c r="AF104" s="504" t="s">
        <v>1961</v>
      </c>
      <c r="AG104" s="558">
        <v>1000</v>
      </c>
      <c r="AH104" s="123"/>
      <c r="AI104" s="7"/>
      <c r="AJ104" s="7"/>
      <c r="AK104" s="7"/>
      <c r="AL104" s="60"/>
      <c r="AM104" s="61"/>
      <c r="AN104" s="934">
        <v>0.31</v>
      </c>
      <c r="AO104" s="39">
        <v>0.17</v>
      </c>
      <c r="AP104" s="40">
        <v>99.3</v>
      </c>
      <c r="AQ104" s="41">
        <v>99.78</v>
      </c>
      <c r="AR104" s="42">
        <v>1.8235294117647058</v>
      </c>
      <c r="AS104" s="43">
        <v>181.07647058823528</v>
      </c>
      <c r="AT104" s="44">
        <v>3.1165175429777822E-3</v>
      </c>
      <c r="AU104" s="62">
        <v>0.28922999999999999</v>
      </c>
      <c r="AV104" s="45">
        <v>93.3</v>
      </c>
      <c r="AW104" s="46">
        <v>5.2700000000000004E-3</v>
      </c>
      <c r="AX104" s="63">
        <v>1.7</v>
      </c>
      <c r="AY104" s="64" t="s">
        <v>121</v>
      </c>
      <c r="AZ104" s="65" t="s">
        <v>121</v>
      </c>
      <c r="BA104" s="66">
        <v>0.02</v>
      </c>
      <c r="BB104" s="67"/>
      <c r="BC104" s="83">
        <v>98.3</v>
      </c>
      <c r="BD104" s="7">
        <v>52.3</v>
      </c>
      <c r="BE104" s="84">
        <v>48.1</v>
      </c>
      <c r="BF104" s="195">
        <v>1.0873180873180872</v>
      </c>
      <c r="BG104" s="79">
        <v>0</v>
      </c>
      <c r="BH104" s="80">
        <v>0</v>
      </c>
      <c r="BI104" s="9" t="s">
        <v>121</v>
      </c>
      <c r="BJ104" s="9" t="s">
        <v>121</v>
      </c>
      <c r="BK104" s="85" t="s">
        <v>121</v>
      </c>
      <c r="BL104" s="49"/>
      <c r="BM104" s="80">
        <v>65.7</v>
      </c>
      <c r="BN104" s="9">
        <v>93.4</v>
      </c>
      <c r="BO104" s="86">
        <v>72829</v>
      </c>
      <c r="BP104" s="80">
        <v>6.5999999999999943</v>
      </c>
      <c r="BQ104" s="561">
        <v>0.14860842746400887</v>
      </c>
      <c r="BR104" s="84">
        <v>34.6</v>
      </c>
      <c r="BS104" s="84">
        <v>6.5138427464008872E-2</v>
      </c>
      <c r="BT104" s="84">
        <v>31.1</v>
      </c>
      <c r="BU104" s="84">
        <v>5.2870000000000007E-2</v>
      </c>
      <c r="BV104" s="84">
        <v>18</v>
      </c>
      <c r="BW104" s="84">
        <v>3.0600000000000002E-2</v>
      </c>
      <c r="BX104" s="87">
        <v>0</v>
      </c>
      <c r="BY104" s="7"/>
      <c r="BZ104" s="7"/>
      <c r="CA104" s="7"/>
      <c r="CB104" s="7"/>
      <c r="CC104" s="7"/>
      <c r="CD104" s="86">
        <v>96.5</v>
      </c>
      <c r="CE104" s="86">
        <v>112847</v>
      </c>
      <c r="CF104" s="45">
        <v>1.112540192926045</v>
      </c>
      <c r="CG104" s="45"/>
      <c r="CH104" s="121">
        <v>6</v>
      </c>
      <c r="CI104" s="9" t="s">
        <v>1991</v>
      </c>
      <c r="CJ104" s="9" t="s">
        <v>1991</v>
      </c>
      <c r="CK104" s="7"/>
      <c r="CL104" s="201"/>
      <c r="CM104" s="11"/>
      <c r="CN104" s="11"/>
      <c r="CO104" s="328"/>
      <c r="CP104" s="11"/>
      <c r="CQ104" s="10" t="s">
        <v>297</v>
      </c>
      <c r="CR104" s="123" t="s">
        <v>1961</v>
      </c>
      <c r="CS104" s="9">
        <v>1</v>
      </c>
      <c r="CT104" s="7"/>
      <c r="CU104" s="7"/>
      <c r="CV104" s="7"/>
      <c r="CW104" s="7"/>
      <c r="CX104" s="7"/>
      <c r="CY104" s="7"/>
      <c r="CZ104" s="11">
        <v>262.2</v>
      </c>
      <c r="DA104" s="11">
        <v>569.4</v>
      </c>
      <c r="DB104" s="11" t="s">
        <v>38</v>
      </c>
      <c r="DC104" s="11" t="s">
        <v>38</v>
      </c>
      <c r="DD104" s="11" t="s">
        <v>38</v>
      </c>
      <c r="DE104" s="11" t="s">
        <v>38</v>
      </c>
      <c r="DF104" s="11" t="s">
        <v>38</v>
      </c>
      <c r="DG104" s="11" t="s">
        <v>38</v>
      </c>
      <c r="DH104" s="11" t="s">
        <v>38</v>
      </c>
      <c r="DI104" s="11" t="s">
        <v>1992</v>
      </c>
      <c r="DJ104" s="7"/>
      <c r="DK104" s="116">
        <v>6</v>
      </c>
      <c r="DL104" s="125"/>
      <c r="DM104" s="125"/>
      <c r="DN104" s="7"/>
      <c r="DO104" s="7"/>
      <c r="DP104" s="7"/>
      <c r="DQ104" s="7"/>
      <c r="DR104" s="7"/>
      <c r="DS104" s="116"/>
      <c r="DT104" s="116">
        <v>3</v>
      </c>
      <c r="DU104" s="7"/>
      <c r="DV104" s="124" t="s">
        <v>299</v>
      </c>
      <c r="DW104" s="124" t="s">
        <v>299</v>
      </c>
      <c r="DX104" s="949"/>
      <c r="DY104" s="114"/>
      <c r="DZ104" s="492">
        <v>10291</v>
      </c>
      <c r="EA104" s="685">
        <v>15</v>
      </c>
      <c r="EB104" s="475">
        <v>1020151</v>
      </c>
      <c r="EC104" s="475">
        <v>2</v>
      </c>
      <c r="ED104" s="686">
        <v>136020.13333333333</v>
      </c>
      <c r="EE104" s="687">
        <v>90758</v>
      </c>
      <c r="EF104" s="688">
        <v>12101.066666666668</v>
      </c>
      <c r="EG104" s="489">
        <v>48404.26666666667</v>
      </c>
      <c r="EH104" s="157">
        <v>8.8965261025083535</v>
      </c>
      <c r="EI104" s="145">
        <v>12.101066666666668</v>
      </c>
      <c r="EJ104" s="114"/>
      <c r="EK104" s="157">
        <v>8.8965261025083535</v>
      </c>
      <c r="EL104" s="145">
        <v>12.101066666666668</v>
      </c>
      <c r="EM104" s="147"/>
      <c r="EN104" s="114"/>
      <c r="EO104" s="114"/>
      <c r="EP104" s="114"/>
      <c r="EQ104" s="114"/>
      <c r="ER104" s="114"/>
      <c r="ES104" s="557"/>
      <c r="ET104" s="989"/>
      <c r="EU104" s="550">
        <v>39.51</v>
      </c>
      <c r="EV104" s="11">
        <v>4.37</v>
      </c>
      <c r="EW104" s="1210">
        <v>2.859</v>
      </c>
      <c r="EX104" s="554"/>
      <c r="EY104" s="554"/>
      <c r="EZ104" s="554"/>
      <c r="FA104" s="554"/>
      <c r="FB104" s="554"/>
      <c r="FC104" s="554"/>
      <c r="FD104" s="554"/>
      <c r="FE104" s="554"/>
      <c r="FF104" s="554"/>
      <c r="FG104" s="554"/>
      <c r="FH104" s="554"/>
      <c r="FI104" s="554"/>
      <c r="FJ104" s="554"/>
      <c r="FK104" s="554"/>
      <c r="FL104" s="554"/>
      <c r="FM104" s="554"/>
      <c r="FN104" s="554"/>
      <c r="FO104" s="554"/>
      <c r="FP104" s="554"/>
      <c r="FQ104" s="554"/>
      <c r="FR104" s="554"/>
      <c r="FS104" s="554"/>
      <c r="FT104" s="554"/>
      <c r="FU104" s="554"/>
      <c r="FV104" s="554"/>
      <c r="FW104" s="554"/>
      <c r="FX104" s="554"/>
      <c r="FY104" s="554"/>
      <c r="FZ104" s="554"/>
      <c r="GA104" s="554"/>
      <c r="GB104" s="554"/>
      <c r="GC104" s="554"/>
      <c r="GD104" s="554"/>
      <c r="GE104" s="554"/>
      <c r="GF104" s="554"/>
      <c r="GG104" s="554"/>
      <c r="GH104" s="554"/>
      <c r="GI104" s="554"/>
      <c r="GJ104" s="554"/>
      <c r="GK104" s="554"/>
      <c r="GL104" s="554"/>
      <c r="GM104" s="554"/>
      <c r="GN104" s="554"/>
      <c r="GO104" s="554"/>
      <c r="GP104" s="554"/>
      <c r="GQ104" s="554"/>
      <c r="GR104" s="554"/>
    </row>
    <row r="105" spans="1:200" x14ac:dyDescent="0.3">
      <c r="A105" s="7">
        <v>73</v>
      </c>
      <c r="B105" s="7">
        <v>4</v>
      </c>
      <c r="C105" s="14">
        <v>10360</v>
      </c>
      <c r="D105" s="328" t="s">
        <v>1579</v>
      </c>
      <c r="E105" s="17" t="s">
        <v>982</v>
      </c>
      <c r="F105" s="17">
        <v>375515445</v>
      </c>
      <c r="G105" s="11">
        <v>82</v>
      </c>
      <c r="H105" s="17" t="s">
        <v>1570</v>
      </c>
      <c r="I105" s="470" t="s">
        <v>511</v>
      </c>
      <c r="J105" s="380" t="s">
        <v>35</v>
      </c>
      <c r="K105" s="17" t="s">
        <v>36</v>
      </c>
      <c r="L105" s="11">
        <v>13</v>
      </c>
      <c r="M105" s="17" t="s">
        <v>765</v>
      </c>
      <c r="N105" s="17" t="s">
        <v>38</v>
      </c>
      <c r="O105" s="11" t="s">
        <v>546</v>
      </c>
      <c r="P105" s="17" t="s">
        <v>546</v>
      </c>
      <c r="Q105" s="11"/>
      <c r="R105" s="454" t="s">
        <v>122</v>
      </c>
      <c r="S105" s="454" t="s">
        <v>123</v>
      </c>
      <c r="T105" s="454" t="s">
        <v>124</v>
      </c>
      <c r="U105" s="1096" t="s">
        <v>125</v>
      </c>
      <c r="V105" s="454" t="s">
        <v>126</v>
      </c>
      <c r="W105" s="476" t="s">
        <v>124</v>
      </c>
      <c r="X105" s="475" t="s">
        <v>124</v>
      </c>
      <c r="Y105" s="760" t="s">
        <v>127</v>
      </c>
      <c r="Z105" s="215"/>
      <c r="AA105" s="377"/>
      <c r="AB105" s="409">
        <v>33282</v>
      </c>
      <c r="AC105" s="1042">
        <v>2496</v>
      </c>
      <c r="AD105" s="378"/>
      <c r="AE105" s="378"/>
      <c r="AF105" s="504" t="s">
        <v>444</v>
      </c>
      <c r="AG105" s="558">
        <v>3000</v>
      </c>
      <c r="AH105" s="7"/>
      <c r="AI105" s="7"/>
      <c r="AJ105" s="7"/>
      <c r="AK105" s="7"/>
      <c r="AL105" s="60"/>
      <c r="AM105" s="61"/>
      <c r="AN105" s="934">
        <v>12.1</v>
      </c>
      <c r="AO105" s="39">
        <v>5.49</v>
      </c>
      <c r="AP105" s="40">
        <v>80.7</v>
      </c>
      <c r="AQ105" s="41">
        <v>98.29</v>
      </c>
      <c r="AR105" s="42">
        <v>2.204007285974499</v>
      </c>
      <c r="AS105" s="43">
        <v>177.86338797814207</v>
      </c>
      <c r="AT105" s="44">
        <v>0.14038751595312682</v>
      </c>
      <c r="AU105" s="62">
        <v>10.5875</v>
      </c>
      <c r="AV105" s="45">
        <v>87.5</v>
      </c>
      <c r="AW105" s="46">
        <v>0.90749999999999997</v>
      </c>
      <c r="AX105" s="63">
        <v>7.5</v>
      </c>
      <c r="AY105" s="64" t="s">
        <v>121</v>
      </c>
      <c r="AZ105" s="65">
        <v>1.7</v>
      </c>
      <c r="BA105" s="66">
        <v>0.03</v>
      </c>
      <c r="BB105" s="67"/>
      <c r="BC105" s="83">
        <v>3.04</v>
      </c>
      <c r="BD105" s="7">
        <v>42.8</v>
      </c>
      <c r="BE105" s="84">
        <v>56.4</v>
      </c>
      <c r="BF105" s="195">
        <v>0.75886524822695034</v>
      </c>
      <c r="BG105" s="79">
        <v>0.2</v>
      </c>
      <c r="BH105" s="80">
        <v>1.6528925619834711</v>
      </c>
      <c r="BI105" s="9" t="s">
        <v>121</v>
      </c>
      <c r="BJ105" s="7">
        <v>12.1</v>
      </c>
      <c r="BK105" s="85">
        <v>21.3</v>
      </c>
      <c r="BL105" s="49"/>
      <c r="BM105" s="80">
        <v>48.81</v>
      </c>
      <c r="BN105" s="9">
        <v>90.9</v>
      </c>
      <c r="BO105" s="86">
        <v>30902</v>
      </c>
      <c r="BP105" s="80">
        <v>9.0999999999999943</v>
      </c>
      <c r="BQ105" s="346">
        <v>4.6972733389884427</v>
      </c>
      <c r="BR105" s="84">
        <v>5.81</v>
      </c>
      <c r="BS105" s="84">
        <v>0.33821333898844236</v>
      </c>
      <c r="BT105" s="84">
        <v>43</v>
      </c>
      <c r="BU105" s="84">
        <v>2.3607</v>
      </c>
      <c r="BV105" s="84">
        <v>36.4</v>
      </c>
      <c r="BW105" s="84">
        <v>1.9983600000000001</v>
      </c>
      <c r="BX105" s="87">
        <v>0.17</v>
      </c>
      <c r="BY105" s="7"/>
      <c r="BZ105" s="7"/>
      <c r="CA105" s="7"/>
      <c r="CB105" s="7"/>
      <c r="CC105" s="7"/>
      <c r="CD105" s="86">
        <v>71.7</v>
      </c>
      <c r="CE105" s="86">
        <v>52743</v>
      </c>
      <c r="CF105" s="45">
        <v>0.13511627906976742</v>
      </c>
      <c r="CG105" s="45"/>
      <c r="CH105" s="121">
        <v>3</v>
      </c>
      <c r="CI105" s="9" t="s">
        <v>1993</v>
      </c>
      <c r="CJ105" s="9" t="s">
        <v>1993</v>
      </c>
      <c r="CK105" s="7"/>
      <c r="CL105" s="122" t="s">
        <v>2046</v>
      </c>
      <c r="CM105" s="11"/>
      <c r="CN105" s="11"/>
      <c r="CO105" s="328"/>
      <c r="CP105" s="11"/>
      <c r="CQ105" s="10" t="s">
        <v>294</v>
      </c>
      <c r="CR105" s="123" t="s">
        <v>444</v>
      </c>
      <c r="CS105" s="9">
        <v>2</v>
      </c>
      <c r="CT105" s="7"/>
      <c r="CU105" s="49" t="s">
        <v>1418</v>
      </c>
      <c r="CV105" s="7"/>
      <c r="CW105" s="7"/>
      <c r="CX105" s="7"/>
      <c r="CY105" s="7"/>
      <c r="CZ105" s="11" t="s">
        <v>38</v>
      </c>
      <c r="DA105" s="11" t="s">
        <v>38</v>
      </c>
      <c r="DB105" s="11">
        <v>908</v>
      </c>
      <c r="DC105" s="11">
        <v>40.4</v>
      </c>
      <c r="DD105" s="11">
        <v>59.6</v>
      </c>
      <c r="DE105" s="11">
        <v>1.4</v>
      </c>
      <c r="DF105" s="11">
        <v>5898</v>
      </c>
      <c r="DG105" s="11" t="s">
        <v>38</v>
      </c>
      <c r="DH105" s="11">
        <v>7.38</v>
      </c>
      <c r="DI105" s="11">
        <v>0</v>
      </c>
      <c r="DJ105" s="7"/>
      <c r="DK105" s="124" t="s">
        <v>525</v>
      </c>
      <c r="DL105" s="125"/>
      <c r="DM105" s="125"/>
      <c r="DN105" s="7">
        <v>60</v>
      </c>
      <c r="DO105" s="7">
        <v>3</v>
      </c>
      <c r="DP105" s="7">
        <v>1</v>
      </c>
      <c r="DQ105" s="7">
        <v>154</v>
      </c>
      <c r="DR105" s="7">
        <v>74</v>
      </c>
      <c r="DS105" s="115">
        <v>31.20256367009614</v>
      </c>
      <c r="DT105" s="116">
        <v>2</v>
      </c>
      <c r="DU105" s="7"/>
      <c r="DV105" s="116">
        <v>1</v>
      </c>
      <c r="DW105" s="116">
        <v>1</v>
      </c>
      <c r="DX105" s="949"/>
      <c r="DY105" s="114"/>
      <c r="DZ105" s="492">
        <v>10360</v>
      </c>
      <c r="EA105" s="955">
        <v>75</v>
      </c>
      <c r="EB105" s="780">
        <v>956687</v>
      </c>
      <c r="EC105" s="780">
        <v>2</v>
      </c>
      <c r="ED105" s="782">
        <v>25511.653333333332</v>
      </c>
      <c r="EE105" s="920">
        <v>17049</v>
      </c>
      <c r="EF105" s="507">
        <v>454.64</v>
      </c>
      <c r="EG105" s="959">
        <v>5910.32</v>
      </c>
      <c r="EH105" s="157">
        <v>1.782087558417748</v>
      </c>
      <c r="EI105" s="145">
        <v>0.45463999999999999</v>
      </c>
      <c r="EJ105" s="114"/>
      <c r="EK105" s="157">
        <v>1.782087558417748</v>
      </c>
      <c r="EL105" s="145">
        <v>0.45463999999999999</v>
      </c>
      <c r="EM105" s="147">
        <v>1.9971845856061941</v>
      </c>
      <c r="EN105" s="148" t="s">
        <v>421</v>
      </c>
      <c r="EO105" s="149" t="s">
        <v>2189</v>
      </c>
      <c r="EP105" s="150" t="s">
        <v>421</v>
      </c>
      <c r="EQ105" s="149" t="s">
        <v>2190</v>
      </c>
      <c r="ER105" s="149" t="s">
        <v>2191</v>
      </c>
      <c r="ES105" s="987">
        <v>10360</v>
      </c>
      <c r="ET105" s="990" t="s">
        <v>426</v>
      </c>
      <c r="EU105" s="1185" t="s">
        <v>2079</v>
      </c>
      <c r="EV105" s="161">
        <v>0.95622800509132799</v>
      </c>
      <c r="EW105" s="595">
        <v>0.35877209700000051</v>
      </c>
      <c r="EX105" s="569">
        <v>3.23</v>
      </c>
      <c r="EY105" s="569">
        <v>0.31</v>
      </c>
      <c r="EZ105" s="569">
        <v>2080000</v>
      </c>
      <c r="FA105" s="561">
        <v>68</v>
      </c>
      <c r="FB105" s="561">
        <v>1.43</v>
      </c>
      <c r="FC105" s="569">
        <v>1790000</v>
      </c>
      <c r="FD105" s="591">
        <v>5910.32</v>
      </c>
      <c r="FE105" s="994">
        <v>4019.0176000000001</v>
      </c>
      <c r="FF105" s="569">
        <v>0.7</v>
      </c>
      <c r="FG105" s="569">
        <v>1610000</v>
      </c>
      <c r="FH105" s="995">
        <v>0.73</v>
      </c>
      <c r="FI105" s="569">
        <v>180000</v>
      </c>
      <c r="FJ105" s="994">
        <v>57.471951680000004</v>
      </c>
      <c r="FK105" s="994">
        <v>28.1331232</v>
      </c>
      <c r="FL105" s="994">
        <v>29.338828480000004</v>
      </c>
      <c r="FM105" s="946">
        <v>46</v>
      </c>
      <c r="FN105" s="994">
        <v>1.2493902539130435</v>
      </c>
      <c r="FO105" s="994">
        <v>0.61158963478260875</v>
      </c>
      <c r="FP105" s="994">
        <v>87.369947826086957</v>
      </c>
      <c r="FQ105" s="561">
        <v>51.7</v>
      </c>
      <c r="FR105" s="561">
        <v>91.5</v>
      </c>
      <c r="FS105" s="569">
        <v>4548</v>
      </c>
      <c r="FT105" s="569">
        <v>14.9</v>
      </c>
      <c r="FU105" s="569">
        <v>2150</v>
      </c>
      <c r="FV105" s="569">
        <v>5.53</v>
      </c>
      <c r="FW105" s="569">
        <v>2465</v>
      </c>
      <c r="FX105" s="569">
        <v>14.6</v>
      </c>
      <c r="FY105" s="569">
        <v>7563</v>
      </c>
      <c r="FZ105" s="569">
        <v>42.7</v>
      </c>
      <c r="GA105" s="569">
        <v>2334</v>
      </c>
      <c r="GB105" s="569">
        <v>66.900000000000006</v>
      </c>
      <c r="GC105" s="569">
        <v>2785</v>
      </c>
      <c r="GD105" s="561">
        <v>27.7</v>
      </c>
      <c r="GE105" s="569">
        <v>10.6</v>
      </c>
      <c r="GF105" s="569">
        <v>84.3</v>
      </c>
      <c r="GG105" s="569">
        <v>4227</v>
      </c>
      <c r="GH105" s="569">
        <v>97.8</v>
      </c>
      <c r="GI105" s="569">
        <v>2091</v>
      </c>
      <c r="GJ105" s="569">
        <v>0</v>
      </c>
      <c r="GK105" s="569" t="s">
        <v>427</v>
      </c>
      <c r="GL105" s="569">
        <v>92.2</v>
      </c>
      <c r="GM105" s="569">
        <v>7292</v>
      </c>
      <c r="GN105" s="569">
        <v>1.3</v>
      </c>
      <c r="GO105" s="569">
        <v>3941</v>
      </c>
      <c r="GP105" s="569">
        <v>3.03</v>
      </c>
      <c r="GQ105" s="569">
        <v>4465</v>
      </c>
      <c r="GR105" s="569">
        <v>18.399999999999999</v>
      </c>
    </row>
    <row r="106" spans="1:200" x14ac:dyDescent="0.3">
      <c r="A106" s="7">
        <v>74</v>
      </c>
      <c r="B106" s="7">
        <v>1</v>
      </c>
      <c r="C106" s="14">
        <v>10361</v>
      </c>
      <c r="D106" s="328" t="s">
        <v>1568</v>
      </c>
      <c r="E106" s="17" t="s">
        <v>1569</v>
      </c>
      <c r="F106" s="17">
        <v>8701106139</v>
      </c>
      <c r="G106" s="11">
        <v>32</v>
      </c>
      <c r="H106" s="17" t="s">
        <v>1570</v>
      </c>
      <c r="I106" s="470" t="s">
        <v>1571</v>
      </c>
      <c r="J106" s="380" t="s">
        <v>35</v>
      </c>
      <c r="K106" s="17" t="s">
        <v>36</v>
      </c>
      <c r="L106" s="11">
        <v>3</v>
      </c>
      <c r="M106" s="17">
        <v>7</v>
      </c>
      <c r="N106" s="17" t="s">
        <v>38</v>
      </c>
      <c r="O106" s="11" t="s">
        <v>555</v>
      </c>
      <c r="P106" s="17" t="s">
        <v>555</v>
      </c>
      <c r="Q106" s="11"/>
      <c r="R106" s="454" t="s">
        <v>122</v>
      </c>
      <c r="S106" s="454" t="s">
        <v>123</v>
      </c>
      <c r="T106" s="454" t="s">
        <v>124</v>
      </c>
      <c r="U106" s="602" t="s">
        <v>125</v>
      </c>
      <c r="V106" s="454" t="s">
        <v>126</v>
      </c>
      <c r="W106" s="476" t="s">
        <v>124</v>
      </c>
      <c r="X106" s="475" t="s">
        <v>124</v>
      </c>
      <c r="Y106" s="760" t="s">
        <v>127</v>
      </c>
      <c r="Z106" s="215"/>
      <c r="AA106" s="55"/>
      <c r="AB106" s="361">
        <v>452360</v>
      </c>
      <c r="AC106" s="755">
        <v>33927</v>
      </c>
      <c r="AD106" s="11"/>
      <c r="AE106" s="11"/>
      <c r="AF106" s="504" t="s">
        <v>444</v>
      </c>
      <c r="AG106" s="558">
        <v>3000</v>
      </c>
      <c r="AH106" s="7"/>
      <c r="AI106" s="7"/>
      <c r="AJ106" s="7"/>
      <c r="AK106" s="7"/>
      <c r="AL106" s="60"/>
      <c r="AM106" s="61"/>
      <c r="AN106" s="934">
        <v>1.02</v>
      </c>
      <c r="AO106" s="39">
        <v>1.17</v>
      </c>
      <c r="AP106" s="40">
        <v>97.4</v>
      </c>
      <c r="AQ106" s="41">
        <v>99.59</v>
      </c>
      <c r="AR106" s="42">
        <v>0.87179487179487192</v>
      </c>
      <c r="AS106" s="43">
        <v>84.912820512820531</v>
      </c>
      <c r="AT106" s="44">
        <v>1.0347976057624024E-2</v>
      </c>
      <c r="AU106" s="46">
        <v>0.93941999999999992</v>
      </c>
      <c r="AV106" s="45">
        <v>92.1</v>
      </c>
      <c r="AW106" s="46">
        <v>2.9579999999999999E-2</v>
      </c>
      <c r="AX106" s="63">
        <v>2.9</v>
      </c>
      <c r="AY106" s="64" t="s">
        <v>121</v>
      </c>
      <c r="AZ106" s="65">
        <v>0.9</v>
      </c>
      <c r="BA106" s="66">
        <v>0.01</v>
      </c>
      <c r="BB106" s="67"/>
      <c r="BC106" s="83">
        <v>0.61</v>
      </c>
      <c r="BD106" s="7">
        <v>57.6</v>
      </c>
      <c r="BE106" s="84">
        <v>43</v>
      </c>
      <c r="BF106" s="195">
        <v>1.3395348837209302</v>
      </c>
      <c r="BG106" s="79">
        <v>0</v>
      </c>
      <c r="BH106" s="80">
        <v>0</v>
      </c>
      <c r="BI106" s="9" t="s">
        <v>121</v>
      </c>
      <c r="BJ106" s="7">
        <v>6.1</v>
      </c>
      <c r="BK106" s="85">
        <v>8.8000000000000007</v>
      </c>
      <c r="BL106" s="49"/>
      <c r="BM106" s="80">
        <v>41.6</v>
      </c>
      <c r="BN106" s="9">
        <v>84.1</v>
      </c>
      <c r="BO106" s="86">
        <v>30385</v>
      </c>
      <c r="BP106" s="80">
        <v>15.900000000000006</v>
      </c>
      <c r="BQ106" s="561">
        <v>0.95910930184804921</v>
      </c>
      <c r="BR106" s="84">
        <v>17.8</v>
      </c>
      <c r="BS106" s="84">
        <v>0.21381930184804929</v>
      </c>
      <c r="BT106" s="84">
        <v>23.8</v>
      </c>
      <c r="BU106" s="84">
        <v>0.27845999999999999</v>
      </c>
      <c r="BV106" s="84">
        <v>39.9</v>
      </c>
      <c r="BW106" s="84">
        <v>0.46682999999999991</v>
      </c>
      <c r="BX106" s="87">
        <v>1.4999999999999999E-2</v>
      </c>
      <c r="BY106" s="7"/>
      <c r="BZ106" s="7"/>
      <c r="CA106" s="7"/>
      <c r="CB106" s="7"/>
      <c r="CC106" s="7"/>
      <c r="CD106" s="86">
        <v>75.7</v>
      </c>
      <c r="CE106" s="86">
        <v>85436</v>
      </c>
      <c r="CF106" s="45">
        <v>0.74789915966386555</v>
      </c>
      <c r="CG106" s="45"/>
      <c r="CH106" s="121">
        <v>5</v>
      </c>
      <c r="CI106" s="9" t="s">
        <v>1991</v>
      </c>
      <c r="CJ106" s="9" t="s">
        <v>1991</v>
      </c>
      <c r="CK106" s="7"/>
      <c r="CL106" s="112" t="s">
        <v>1997</v>
      </c>
      <c r="CM106" s="11"/>
      <c r="CN106" s="11"/>
      <c r="CO106" s="328"/>
      <c r="CP106" s="11"/>
      <c r="CQ106" s="10" t="s">
        <v>297</v>
      </c>
      <c r="CR106" s="123" t="s">
        <v>444</v>
      </c>
      <c r="CS106" s="9">
        <v>2</v>
      </c>
      <c r="CT106" s="7"/>
      <c r="CU106" s="49" t="s">
        <v>518</v>
      </c>
      <c r="CV106" s="7"/>
      <c r="CW106" s="7"/>
      <c r="CX106" s="7"/>
      <c r="CY106" s="7"/>
      <c r="CZ106" s="11">
        <v>102.9</v>
      </c>
      <c r="DA106" s="11" t="s">
        <v>38</v>
      </c>
      <c r="DB106" s="11">
        <v>54583</v>
      </c>
      <c r="DC106" s="11">
        <v>96</v>
      </c>
      <c r="DD106" s="11">
        <v>4</v>
      </c>
      <c r="DE106" s="11" t="s">
        <v>38</v>
      </c>
      <c r="DF106" s="11" t="s">
        <v>38</v>
      </c>
      <c r="DG106" s="11" t="s">
        <v>38</v>
      </c>
      <c r="DH106" s="11" t="s">
        <v>38</v>
      </c>
      <c r="DI106" s="11">
        <v>0</v>
      </c>
      <c r="DJ106" s="7"/>
      <c r="DK106" s="116"/>
      <c r="DL106" s="125"/>
      <c r="DM106" s="125"/>
      <c r="DN106" s="7">
        <v>15</v>
      </c>
      <c r="DO106" s="7">
        <v>2</v>
      </c>
      <c r="DP106" s="7">
        <v>1</v>
      </c>
      <c r="DQ106" s="7" t="s">
        <v>299</v>
      </c>
      <c r="DR106" s="7" t="s">
        <v>1998</v>
      </c>
      <c r="DS106" s="115" t="s">
        <v>299</v>
      </c>
      <c r="DT106" s="116">
        <v>2</v>
      </c>
      <c r="DU106" s="7"/>
      <c r="DV106" s="116">
        <v>1</v>
      </c>
      <c r="DW106" s="116">
        <v>1</v>
      </c>
      <c r="DX106" s="949"/>
      <c r="DY106" s="114"/>
      <c r="DZ106" s="492">
        <v>10361</v>
      </c>
      <c r="EA106" s="685">
        <v>71</v>
      </c>
      <c r="EB106" s="475">
        <v>731707</v>
      </c>
      <c r="EC106" s="475">
        <v>2</v>
      </c>
      <c r="ED106" s="686">
        <v>20611.464788732395</v>
      </c>
      <c r="EE106" s="687">
        <v>623210</v>
      </c>
      <c r="EF106" s="688">
        <v>17555.211267605635</v>
      </c>
      <c r="EG106" s="489">
        <v>52665.633802816905</v>
      </c>
      <c r="EH106" s="157">
        <v>85.172070241230443</v>
      </c>
      <c r="EI106" s="145">
        <v>17.555211267605635</v>
      </c>
      <c r="EJ106" s="114"/>
      <c r="EK106" s="157">
        <v>85.172070241230443</v>
      </c>
      <c r="EL106" s="145">
        <v>17.555211267605635</v>
      </c>
      <c r="EM106" s="147">
        <v>3.109219203799682</v>
      </c>
      <c r="EN106" s="49" t="s">
        <v>421</v>
      </c>
      <c r="EO106" s="112" t="s">
        <v>2083</v>
      </c>
      <c r="EP106" s="49" t="s">
        <v>421</v>
      </c>
      <c r="EQ106" s="112" t="s">
        <v>2084</v>
      </c>
      <c r="ER106" s="112" t="s">
        <v>2085</v>
      </c>
      <c r="ES106" s="987">
        <v>10361</v>
      </c>
      <c r="ET106" s="990" t="s">
        <v>1061</v>
      </c>
      <c r="EU106" s="1185" t="s">
        <v>2079</v>
      </c>
      <c r="EV106" s="941">
        <v>31.415402772182826</v>
      </c>
      <c r="EW106" s="595">
        <v>0.99269000000000007</v>
      </c>
      <c r="EX106" s="569">
        <v>1.17</v>
      </c>
      <c r="EY106" s="569">
        <v>6.8000000000000005E-2</v>
      </c>
      <c r="EZ106" s="569">
        <v>1190000</v>
      </c>
      <c r="FA106" s="561">
        <v>95.4</v>
      </c>
      <c r="FB106" s="561">
        <v>2.5499999999999998</v>
      </c>
      <c r="FC106" s="569">
        <v>900000</v>
      </c>
      <c r="FD106" s="591">
        <v>52665.633802816905</v>
      </c>
      <c r="FE106" s="994">
        <v>1342.9736619718308</v>
      </c>
      <c r="FF106" s="569">
        <v>0.28000000000000003</v>
      </c>
      <c r="FG106" s="569">
        <v>750000</v>
      </c>
      <c r="FH106" s="995">
        <v>2.2699999999999996</v>
      </c>
      <c r="FI106" s="569">
        <v>150000</v>
      </c>
      <c r="FJ106" s="994">
        <v>34.245828380281679</v>
      </c>
      <c r="FK106" s="994">
        <v>3.7603262535211264</v>
      </c>
      <c r="FL106" s="994">
        <v>30.485502126760554</v>
      </c>
      <c r="FM106" s="946">
        <v>3</v>
      </c>
      <c r="FN106" s="994">
        <v>11.41527612676056</v>
      </c>
      <c r="FO106" s="994">
        <v>1.2534420845070422</v>
      </c>
      <c r="FP106" s="994">
        <v>447.65788732394361</v>
      </c>
      <c r="FQ106" s="561">
        <v>95.4</v>
      </c>
      <c r="FR106" s="561">
        <v>92.8</v>
      </c>
      <c r="FS106" s="569">
        <v>3405</v>
      </c>
      <c r="FT106" s="569">
        <v>0.59</v>
      </c>
      <c r="FU106" s="569">
        <v>2511</v>
      </c>
      <c r="FV106" s="569">
        <v>69.2</v>
      </c>
      <c r="FW106" s="569">
        <v>5891</v>
      </c>
      <c r="FX106" s="569">
        <v>1.73</v>
      </c>
      <c r="FY106" s="569">
        <v>13491</v>
      </c>
      <c r="FZ106" s="569">
        <v>91.9</v>
      </c>
      <c r="GA106" s="569">
        <v>4717</v>
      </c>
      <c r="GB106" s="569">
        <v>89.9</v>
      </c>
      <c r="GC106" s="569">
        <v>11375</v>
      </c>
      <c r="GD106" s="561">
        <v>1.33</v>
      </c>
      <c r="GE106" s="569">
        <v>1.29</v>
      </c>
      <c r="GF106" s="569">
        <v>84.3</v>
      </c>
      <c r="GG106" s="569">
        <v>3204</v>
      </c>
      <c r="GH106" s="569">
        <v>84.8</v>
      </c>
      <c r="GI106" s="569">
        <v>1695</v>
      </c>
      <c r="GJ106" s="569">
        <v>18.600000000000001</v>
      </c>
      <c r="GK106" s="569">
        <v>3929</v>
      </c>
      <c r="GL106" s="569">
        <v>82.4</v>
      </c>
      <c r="GM106" s="569">
        <v>8888</v>
      </c>
      <c r="GN106" s="569">
        <v>4.07</v>
      </c>
      <c r="GO106" s="569">
        <v>3510</v>
      </c>
      <c r="GP106" s="569">
        <v>9.3699999999999992</v>
      </c>
      <c r="GQ106" s="569">
        <v>4113</v>
      </c>
      <c r="GR106" s="569">
        <v>2.46</v>
      </c>
    </row>
    <row r="107" spans="1:200" ht="15.6" x14ac:dyDescent="0.3">
      <c r="A107" s="7">
        <v>80</v>
      </c>
      <c r="B107" s="7">
        <v>2</v>
      </c>
      <c r="C107" s="14">
        <v>10376</v>
      </c>
      <c r="D107" s="328" t="s">
        <v>1678</v>
      </c>
      <c r="E107" s="17" t="s">
        <v>1487</v>
      </c>
      <c r="F107" s="17">
        <v>8801065790</v>
      </c>
      <c r="G107" s="11">
        <v>31</v>
      </c>
      <c r="H107" s="17" t="s">
        <v>983</v>
      </c>
      <c r="I107" s="470" t="s">
        <v>1680</v>
      </c>
      <c r="J107" s="380" t="s">
        <v>35</v>
      </c>
      <c r="K107" s="11" t="s">
        <v>36</v>
      </c>
      <c r="L107" s="11">
        <v>21</v>
      </c>
      <c r="M107" s="17" t="s">
        <v>800</v>
      </c>
      <c r="N107" s="11" t="s">
        <v>38</v>
      </c>
      <c r="O107" s="11"/>
      <c r="P107" s="11" t="s">
        <v>546</v>
      </c>
      <c r="Q107" s="11"/>
      <c r="R107" s="454" t="s">
        <v>122</v>
      </c>
      <c r="S107" s="454" t="s">
        <v>123</v>
      </c>
      <c r="T107" s="454" t="s">
        <v>124</v>
      </c>
      <c r="U107" s="602" t="s">
        <v>125</v>
      </c>
      <c r="V107" s="454" t="s">
        <v>126</v>
      </c>
      <c r="W107" s="454" t="s">
        <v>124</v>
      </c>
      <c r="X107" s="476" t="s">
        <v>124</v>
      </c>
      <c r="Y107" s="596" t="s">
        <v>127</v>
      </c>
      <c r="Z107" s="550"/>
      <c r="AA107" s="1072"/>
      <c r="AB107" s="558">
        <v>787912</v>
      </c>
      <c r="AC107" s="928">
        <v>196978</v>
      </c>
      <c r="AD107" s="550"/>
      <c r="AE107" s="550"/>
      <c r="AF107" s="930" t="s">
        <v>128</v>
      </c>
      <c r="AG107" s="59">
        <v>10000</v>
      </c>
      <c r="AH107" s="7"/>
      <c r="AI107" s="7"/>
      <c r="AJ107" s="189"/>
      <c r="AK107" s="7"/>
      <c r="AL107" s="7"/>
      <c r="AM107" s="7"/>
      <c r="AN107" s="411">
        <v>1.38</v>
      </c>
      <c r="AO107" s="39">
        <v>5.9</v>
      </c>
      <c r="AP107" s="40">
        <v>92</v>
      </c>
      <c r="AQ107" s="41">
        <v>99.28</v>
      </c>
      <c r="AR107" s="42">
        <v>0.23389830508474574</v>
      </c>
      <c r="AS107" s="43">
        <v>21.518644067796608</v>
      </c>
      <c r="AT107" s="44">
        <v>1.4096016343207353E-2</v>
      </c>
      <c r="AU107" s="46">
        <v>1.2709799999999998</v>
      </c>
      <c r="AV107" s="45">
        <v>92.1</v>
      </c>
      <c r="AW107" s="46">
        <v>4.002E-2</v>
      </c>
      <c r="AX107" s="84">
        <v>2.9</v>
      </c>
      <c r="AY107" s="64" t="s">
        <v>121</v>
      </c>
      <c r="AZ107" s="65">
        <v>2.6</v>
      </c>
      <c r="BA107" s="187">
        <v>0.02</v>
      </c>
      <c r="BB107" s="301"/>
      <c r="BC107" s="83">
        <v>0.81</v>
      </c>
      <c r="BD107" s="7">
        <v>59</v>
      </c>
      <c r="BE107" s="7">
        <v>41.2</v>
      </c>
      <c r="BF107" s="195">
        <v>1.4320388349514561</v>
      </c>
      <c r="BG107" s="79">
        <v>0</v>
      </c>
      <c r="BH107" s="80">
        <v>0</v>
      </c>
      <c r="BI107" s="9" t="s">
        <v>121</v>
      </c>
      <c r="BJ107" s="7">
        <v>8.4</v>
      </c>
      <c r="BK107" s="48">
        <v>7.7</v>
      </c>
      <c r="BL107" s="81"/>
      <c r="BM107" s="80">
        <v>84.4</v>
      </c>
      <c r="BN107" s="9">
        <v>95.3</v>
      </c>
      <c r="BO107" s="86">
        <v>54522</v>
      </c>
      <c r="BP107" s="80">
        <v>4.7000000000000028</v>
      </c>
      <c r="BQ107" s="80">
        <v>5.4199077608195694</v>
      </c>
      <c r="BR107" s="84">
        <v>19.899999999999999</v>
      </c>
      <c r="BS107" s="84">
        <v>1.2273677608195692</v>
      </c>
      <c r="BT107" s="84">
        <v>64.5</v>
      </c>
      <c r="BU107" s="84">
        <v>3.8055000000000003</v>
      </c>
      <c r="BV107" s="84">
        <v>6.56</v>
      </c>
      <c r="BW107" s="84">
        <v>0.38704</v>
      </c>
      <c r="BX107" s="87">
        <v>1.6E-2</v>
      </c>
      <c r="BY107" s="7"/>
      <c r="BZ107" s="7"/>
      <c r="CA107" s="7"/>
      <c r="CB107" s="7"/>
      <c r="CC107" s="7"/>
      <c r="CD107" s="86">
        <v>93.3</v>
      </c>
      <c r="CE107" s="86">
        <v>77868</v>
      </c>
      <c r="CF107" s="45">
        <v>0.30852713178294572</v>
      </c>
      <c r="CG107" s="45"/>
      <c r="CH107" s="121">
        <v>5</v>
      </c>
      <c r="CI107" s="9" t="s">
        <v>1991</v>
      </c>
      <c r="CJ107" s="9" t="s">
        <v>1991</v>
      </c>
      <c r="CK107" s="35"/>
      <c r="CL107" s="112" t="s">
        <v>1997</v>
      </c>
      <c r="CM107" s="11"/>
      <c r="CN107" s="11"/>
      <c r="CO107" s="11"/>
      <c r="CP107" s="11"/>
      <c r="CQ107" s="10" t="s">
        <v>297</v>
      </c>
      <c r="CR107" s="123" t="s">
        <v>128</v>
      </c>
      <c r="CS107" s="9">
        <v>2</v>
      </c>
      <c r="CT107" s="7"/>
      <c r="CU107" s="49" t="s">
        <v>932</v>
      </c>
      <c r="CV107" s="7"/>
      <c r="CW107" s="7"/>
      <c r="CX107" s="7"/>
      <c r="CY107" s="7"/>
      <c r="CZ107" s="11" t="s">
        <v>38</v>
      </c>
      <c r="DA107" s="11" t="s">
        <v>38</v>
      </c>
      <c r="DB107" s="11">
        <v>42034</v>
      </c>
      <c r="DC107" s="11">
        <v>88.1</v>
      </c>
      <c r="DD107" s="11">
        <v>11.9</v>
      </c>
      <c r="DE107" s="11" t="s">
        <v>38</v>
      </c>
      <c r="DF107" s="11" t="s">
        <v>38</v>
      </c>
      <c r="DG107" s="11" t="s">
        <v>38</v>
      </c>
      <c r="DH107" s="11" t="s">
        <v>38</v>
      </c>
      <c r="DI107" s="11">
        <v>0</v>
      </c>
      <c r="DJ107" s="7"/>
      <c r="DK107" s="116">
        <v>7</v>
      </c>
      <c r="DL107" s="125"/>
      <c r="DM107" s="125"/>
      <c r="DN107" s="7">
        <v>55</v>
      </c>
      <c r="DO107" s="7">
        <v>3</v>
      </c>
      <c r="DP107" s="7">
        <v>1</v>
      </c>
      <c r="DQ107" s="7" t="s">
        <v>299</v>
      </c>
      <c r="DR107" s="7" t="s">
        <v>299</v>
      </c>
      <c r="DS107" s="115" t="s">
        <v>299</v>
      </c>
      <c r="DT107" s="116">
        <v>1</v>
      </c>
      <c r="DU107" s="7"/>
      <c r="DV107" s="116">
        <v>2</v>
      </c>
      <c r="DW107" s="116">
        <v>1</v>
      </c>
      <c r="DX107" s="114"/>
      <c r="DY107" s="114"/>
      <c r="DZ107" s="492">
        <v>10376</v>
      </c>
      <c r="EA107" s="953">
        <v>61</v>
      </c>
      <c r="EB107" s="920">
        <v>691268</v>
      </c>
      <c r="EC107" s="920">
        <v>2</v>
      </c>
      <c r="ED107" s="956">
        <v>22664.524590163935</v>
      </c>
      <c r="EE107" s="920">
        <v>634223</v>
      </c>
      <c r="EF107" s="507">
        <v>20794.196721311477</v>
      </c>
      <c r="EG107" s="959">
        <v>436678.13114754099</v>
      </c>
      <c r="EH107" s="157">
        <v>91.747773656526846</v>
      </c>
      <c r="EI107" s="145">
        <v>20.794196721311476</v>
      </c>
      <c r="EJ107" s="114"/>
      <c r="EK107" s="157">
        <v>91.747773656526846</v>
      </c>
      <c r="EL107" s="145">
        <v>20.794196721311476</v>
      </c>
      <c r="EM107" s="147">
        <v>2.0214293710571831</v>
      </c>
      <c r="EN107" s="49" t="s">
        <v>423</v>
      </c>
      <c r="EO107" s="112" t="s">
        <v>579</v>
      </c>
      <c r="EP107" s="49" t="s">
        <v>423</v>
      </c>
      <c r="EQ107" s="112" t="s">
        <v>2128</v>
      </c>
      <c r="ER107" s="112" t="s">
        <v>2129</v>
      </c>
      <c r="ES107" s="987">
        <v>10376</v>
      </c>
      <c r="ET107" s="990" t="s">
        <v>1061</v>
      </c>
      <c r="EU107" s="569" t="s">
        <v>2079</v>
      </c>
      <c r="EV107" s="161">
        <v>6.0597026541228551</v>
      </c>
      <c r="EW107" s="595">
        <v>1.3956737320000006</v>
      </c>
      <c r="EX107" s="569">
        <v>4.28</v>
      </c>
      <c r="EY107" s="569">
        <v>0.32</v>
      </c>
      <c r="EZ107" s="569">
        <v>1000000</v>
      </c>
      <c r="FA107" s="561">
        <v>91.6</v>
      </c>
      <c r="FB107" s="561">
        <v>2.13</v>
      </c>
      <c r="FC107" s="569">
        <v>906000</v>
      </c>
      <c r="FD107" s="591">
        <v>436678.13114754099</v>
      </c>
      <c r="FE107" s="994">
        <v>9301.2441934426224</v>
      </c>
      <c r="FF107" s="569">
        <v>0.28000000000000003</v>
      </c>
      <c r="FG107" s="569">
        <v>777000</v>
      </c>
      <c r="FH107" s="995">
        <v>1.8499999999999999</v>
      </c>
      <c r="FI107" s="569">
        <v>129000</v>
      </c>
      <c r="FJ107" s="994">
        <v>198.11650132032784</v>
      </c>
      <c r="FK107" s="994">
        <v>26.043483741639349</v>
      </c>
      <c r="FL107" s="994">
        <v>172.07301757868851</v>
      </c>
      <c r="FM107" s="946">
        <v>21</v>
      </c>
      <c r="FN107" s="994">
        <v>9.4341191104918014</v>
      </c>
      <c r="FO107" s="994">
        <v>1.2401658924590166</v>
      </c>
      <c r="FP107" s="994">
        <v>442.91639016393441</v>
      </c>
      <c r="FQ107" s="561">
        <v>88.4</v>
      </c>
      <c r="FR107" s="561">
        <v>96.7</v>
      </c>
      <c r="FS107" s="569">
        <v>3564</v>
      </c>
      <c r="FT107" s="569">
        <v>1.93</v>
      </c>
      <c r="FU107" s="569">
        <v>1863</v>
      </c>
      <c r="FV107" s="569">
        <v>39.700000000000003</v>
      </c>
      <c r="FW107" s="569">
        <v>3070</v>
      </c>
      <c r="FX107" s="569">
        <v>2.5099999999999998</v>
      </c>
      <c r="FY107" s="569">
        <v>11445</v>
      </c>
      <c r="FZ107" s="569">
        <v>91.5</v>
      </c>
      <c r="GA107" s="569">
        <v>4038</v>
      </c>
      <c r="GB107" s="569">
        <v>91.4</v>
      </c>
      <c r="GC107" s="569">
        <v>7472</v>
      </c>
      <c r="GD107" s="561">
        <v>1.0900000000000001</v>
      </c>
      <c r="GE107" s="569">
        <v>4.53</v>
      </c>
      <c r="GF107" s="569">
        <v>98.1</v>
      </c>
      <c r="GG107" s="569">
        <v>8137</v>
      </c>
      <c r="GH107" s="569">
        <v>96.5</v>
      </c>
      <c r="GI107" s="569">
        <v>1269</v>
      </c>
      <c r="GJ107" s="569">
        <v>25.1</v>
      </c>
      <c r="GK107" s="569">
        <v>4371</v>
      </c>
      <c r="GL107" s="569">
        <v>96.3</v>
      </c>
      <c r="GM107" s="569">
        <v>11763</v>
      </c>
      <c r="GN107" s="569">
        <v>3.24</v>
      </c>
      <c r="GO107" s="569">
        <v>3800</v>
      </c>
      <c r="GP107" s="569">
        <v>2.75</v>
      </c>
      <c r="GQ107" s="569">
        <v>7472</v>
      </c>
      <c r="GR107" s="569">
        <v>7.65</v>
      </c>
    </row>
    <row r="108" spans="1:200" ht="15.6" x14ac:dyDescent="0.3">
      <c r="A108" s="7">
        <v>96</v>
      </c>
      <c r="B108" s="7">
        <v>1</v>
      </c>
      <c r="C108" s="14">
        <v>10426</v>
      </c>
      <c r="D108" s="328" t="s">
        <v>1860</v>
      </c>
      <c r="E108" s="17" t="s">
        <v>1583</v>
      </c>
      <c r="F108" s="17">
        <v>496120309</v>
      </c>
      <c r="G108" s="11">
        <v>70</v>
      </c>
      <c r="H108" s="17" t="s">
        <v>1861</v>
      </c>
      <c r="I108" s="470" t="s">
        <v>483</v>
      </c>
      <c r="J108" s="380" t="s">
        <v>35</v>
      </c>
      <c r="K108" s="11" t="s">
        <v>36</v>
      </c>
      <c r="L108" s="11">
        <v>22</v>
      </c>
      <c r="M108" s="17" t="s">
        <v>800</v>
      </c>
      <c r="N108" s="11" t="s">
        <v>38</v>
      </c>
      <c r="O108" s="11"/>
      <c r="P108" s="11" t="s">
        <v>551</v>
      </c>
      <c r="Q108" s="11"/>
      <c r="R108" s="454" t="s">
        <v>122</v>
      </c>
      <c r="S108" s="454" t="s">
        <v>123</v>
      </c>
      <c r="T108" s="454" t="s">
        <v>124</v>
      </c>
      <c r="U108" s="1096" t="s">
        <v>125</v>
      </c>
      <c r="V108" s="454" t="s">
        <v>126</v>
      </c>
      <c r="W108" s="454" t="s">
        <v>124</v>
      </c>
      <c r="X108" s="475" t="s">
        <v>124</v>
      </c>
      <c r="Y108" s="552"/>
      <c r="Z108" s="550"/>
      <c r="AA108" s="303"/>
      <c r="AB108" s="558">
        <v>245666</v>
      </c>
      <c r="AC108" s="928">
        <v>61417</v>
      </c>
      <c r="AD108" s="550"/>
      <c r="AE108" s="550"/>
      <c r="AF108" s="930" t="s">
        <v>444</v>
      </c>
      <c r="AG108" s="59">
        <v>10000</v>
      </c>
      <c r="AH108" s="7"/>
      <c r="AI108" s="7"/>
      <c r="AJ108" s="189"/>
      <c r="AK108" s="7"/>
      <c r="AL108" s="7"/>
      <c r="AM108" s="7"/>
      <c r="AN108" s="411">
        <v>14.4</v>
      </c>
      <c r="AO108" s="39">
        <v>3.8</v>
      </c>
      <c r="AP108" s="40">
        <v>81.599999999999994</v>
      </c>
      <c r="AQ108" s="41">
        <v>99.8</v>
      </c>
      <c r="AR108" s="42">
        <v>3.7894736842105265</v>
      </c>
      <c r="AS108" s="43">
        <v>309.22105263157897</v>
      </c>
      <c r="AT108" s="44">
        <v>0.16861826697892274</v>
      </c>
      <c r="AU108" s="84">
        <v>13.622400000000001</v>
      </c>
      <c r="AV108" s="45">
        <v>94.6</v>
      </c>
      <c r="AW108" s="46">
        <v>5.7600000000000005E-2</v>
      </c>
      <c r="AX108" s="84">
        <v>0.4</v>
      </c>
      <c r="AY108" s="9" t="s">
        <v>121</v>
      </c>
      <c r="AZ108" s="65">
        <v>6.8</v>
      </c>
      <c r="BA108" s="187">
        <v>0.04</v>
      </c>
      <c r="BB108" s="301"/>
      <c r="BC108" s="83">
        <v>2.29</v>
      </c>
      <c r="BD108" s="7">
        <v>46.3</v>
      </c>
      <c r="BE108" s="7">
        <v>54.2</v>
      </c>
      <c r="BF108" s="195">
        <v>0.85424354243542422</v>
      </c>
      <c r="BG108" s="79">
        <v>0.1</v>
      </c>
      <c r="BH108" s="80">
        <v>0.69444444444444442</v>
      </c>
      <c r="BI108" s="9" t="s">
        <v>121</v>
      </c>
      <c r="BJ108" s="7">
        <v>15.5</v>
      </c>
      <c r="BK108" s="48">
        <v>10.4</v>
      </c>
      <c r="BL108" s="81"/>
      <c r="BM108" s="80">
        <v>70.8</v>
      </c>
      <c r="BN108" s="9">
        <v>91.5</v>
      </c>
      <c r="BO108" s="86">
        <v>58821</v>
      </c>
      <c r="BP108" s="80">
        <v>8.5</v>
      </c>
      <c r="BQ108" s="80">
        <v>3.4144663233779609</v>
      </c>
      <c r="BR108" s="84">
        <v>42</v>
      </c>
      <c r="BS108" s="84">
        <v>1.6436663233779609</v>
      </c>
      <c r="BT108" s="84">
        <v>28.8</v>
      </c>
      <c r="BU108" s="84">
        <v>1.0944</v>
      </c>
      <c r="BV108" s="84">
        <v>17.8</v>
      </c>
      <c r="BW108" s="84">
        <v>0.6764</v>
      </c>
      <c r="BX108" s="87">
        <v>0.08</v>
      </c>
      <c r="BY108" s="7"/>
      <c r="BZ108" s="7"/>
      <c r="CA108" s="7"/>
      <c r="CB108" s="7"/>
      <c r="CC108" s="7"/>
      <c r="CD108" s="86">
        <v>87.2</v>
      </c>
      <c r="CE108" s="86">
        <v>93740</v>
      </c>
      <c r="CF108" s="45">
        <v>1.4583333333333333</v>
      </c>
      <c r="CG108" s="7"/>
      <c r="CH108" s="121">
        <v>5</v>
      </c>
      <c r="CI108" s="9" t="s">
        <v>1993</v>
      </c>
      <c r="CJ108" s="9" t="s">
        <v>1993</v>
      </c>
      <c r="CK108" s="35"/>
      <c r="CL108" s="112" t="s">
        <v>1997</v>
      </c>
      <c r="CM108" s="11"/>
      <c r="CN108" s="11"/>
      <c r="CO108" s="11"/>
      <c r="CP108" s="11"/>
      <c r="CQ108" s="10" t="s">
        <v>294</v>
      </c>
      <c r="CR108" s="123" t="s">
        <v>444</v>
      </c>
      <c r="CS108" s="9">
        <v>2</v>
      </c>
      <c r="CT108" s="7"/>
      <c r="CU108" s="7"/>
      <c r="CV108" s="7"/>
      <c r="CW108" s="7"/>
      <c r="CX108" s="7"/>
      <c r="CY108" s="7"/>
      <c r="CZ108" s="11" t="s">
        <v>38</v>
      </c>
      <c r="DA108" s="11" t="s">
        <v>38</v>
      </c>
      <c r="DB108" s="11">
        <v>24863</v>
      </c>
      <c r="DC108" s="11">
        <v>77.599999999999994</v>
      </c>
      <c r="DD108" s="11">
        <v>22.4</v>
      </c>
      <c r="DE108" s="11">
        <v>67.400000000000006</v>
      </c>
      <c r="DF108" s="11">
        <v>33960</v>
      </c>
      <c r="DG108" s="11" t="s">
        <v>38</v>
      </c>
      <c r="DH108" s="11">
        <v>4.46</v>
      </c>
      <c r="DI108" s="11">
        <v>0</v>
      </c>
      <c r="DJ108" s="9" t="s">
        <v>444</v>
      </c>
      <c r="DK108" s="114"/>
      <c r="DL108" s="114"/>
      <c r="DM108" s="114"/>
      <c r="DN108" s="114"/>
      <c r="DO108" s="114"/>
      <c r="DP108" s="114"/>
      <c r="DQ108" s="114"/>
      <c r="DR108" s="114"/>
      <c r="DS108" s="114"/>
      <c r="DT108" s="114"/>
      <c r="DU108" s="114"/>
      <c r="DV108" s="114"/>
      <c r="DW108" s="114"/>
      <c r="DX108" s="114"/>
      <c r="DY108" s="114"/>
      <c r="DZ108" s="492">
        <v>10426</v>
      </c>
      <c r="EA108" s="953">
        <v>59</v>
      </c>
      <c r="EB108" s="920">
        <v>264238</v>
      </c>
      <c r="EC108" s="920">
        <v>2</v>
      </c>
      <c r="ED108" s="956">
        <v>8957.2203389830502</v>
      </c>
      <c r="EE108" s="920">
        <v>235639</v>
      </c>
      <c r="EF108" s="507">
        <v>7987.7627118644068</v>
      </c>
      <c r="EG108" s="959">
        <v>175730.77966101695</v>
      </c>
      <c r="EH108" s="157">
        <v>89.176802730871415</v>
      </c>
      <c r="EI108" s="145">
        <v>7.9877627118644066</v>
      </c>
      <c r="EJ108" s="114"/>
      <c r="EK108" s="157">
        <v>89.176802730871415</v>
      </c>
      <c r="EL108" s="145">
        <v>7.9877627118644066</v>
      </c>
      <c r="EM108" s="147">
        <v>3.1126362783749717</v>
      </c>
      <c r="EN108" s="114"/>
      <c r="EO108" s="114"/>
      <c r="EP108" s="114"/>
      <c r="EQ108" s="114"/>
      <c r="ER108" s="114"/>
      <c r="ES108" s="557"/>
      <c r="ET108" s="989"/>
      <c r="EU108" s="550"/>
      <c r="EV108" s="218">
        <v>67.400000000000006</v>
      </c>
      <c r="EW108" s="550"/>
      <c r="EX108" s="554"/>
      <c r="EY108" s="554"/>
      <c r="EZ108" s="554"/>
      <c r="FA108" s="554"/>
      <c r="FB108" s="554"/>
      <c r="FC108" s="554"/>
      <c r="FD108" s="554"/>
      <c r="FE108" s="554"/>
      <c r="FF108" s="554"/>
      <c r="FG108" s="554"/>
      <c r="FH108" s="554"/>
      <c r="FI108" s="554"/>
      <c r="FJ108" s="554"/>
      <c r="FK108" s="554"/>
      <c r="FL108" s="554"/>
      <c r="FM108" s="554"/>
      <c r="FN108" s="554"/>
      <c r="FO108" s="554"/>
      <c r="FP108" s="554"/>
      <c r="FQ108" s="554"/>
      <c r="FR108" s="554"/>
      <c r="FS108" s="554"/>
      <c r="FT108" s="554"/>
      <c r="FU108" s="554"/>
      <c r="FV108" s="554"/>
      <c r="FW108" s="554"/>
      <c r="FX108" s="554"/>
      <c r="FY108" s="554"/>
      <c r="FZ108" s="554"/>
      <c r="GA108" s="554"/>
      <c r="GB108" s="554"/>
      <c r="GC108" s="554"/>
      <c r="GD108" s="554"/>
      <c r="GE108" s="554"/>
      <c r="GF108" s="554"/>
      <c r="GG108" s="554"/>
      <c r="GH108" s="554"/>
      <c r="GI108" s="554"/>
      <c r="GJ108" s="554"/>
      <c r="GK108" s="554"/>
      <c r="GL108" s="554"/>
      <c r="GM108" s="554"/>
      <c r="GN108" s="554"/>
      <c r="GO108" s="554"/>
      <c r="GP108" s="554"/>
      <c r="GQ108" s="554"/>
      <c r="GR108" s="554"/>
    </row>
    <row r="109" spans="1:200" ht="15.6" x14ac:dyDescent="0.3">
      <c r="A109" s="7">
        <v>97</v>
      </c>
      <c r="B109" s="7">
        <v>2</v>
      </c>
      <c r="C109" s="14">
        <v>10427</v>
      </c>
      <c r="D109" s="328" t="s">
        <v>1860</v>
      </c>
      <c r="E109" s="17" t="s">
        <v>1583</v>
      </c>
      <c r="F109" s="17">
        <v>496120309</v>
      </c>
      <c r="G109" s="11">
        <v>70</v>
      </c>
      <c r="H109" s="17" t="s">
        <v>1861</v>
      </c>
      <c r="I109" s="470" t="s">
        <v>483</v>
      </c>
      <c r="J109" s="380" t="s">
        <v>35</v>
      </c>
      <c r="K109" s="11" t="s">
        <v>36</v>
      </c>
      <c r="L109" s="11">
        <v>22</v>
      </c>
      <c r="M109" s="17" t="s">
        <v>800</v>
      </c>
      <c r="N109" s="11" t="s">
        <v>38</v>
      </c>
      <c r="O109" s="11"/>
      <c r="P109" s="11" t="s">
        <v>551</v>
      </c>
      <c r="Q109" s="11"/>
      <c r="R109" s="454" t="s">
        <v>122</v>
      </c>
      <c r="S109" s="454" t="s">
        <v>123</v>
      </c>
      <c r="T109" s="454" t="s">
        <v>124</v>
      </c>
      <c r="U109" s="602" t="s">
        <v>125</v>
      </c>
      <c r="V109" s="454" t="s">
        <v>126</v>
      </c>
      <c r="W109" s="454" t="s">
        <v>124</v>
      </c>
      <c r="X109" s="476" t="s">
        <v>124</v>
      </c>
      <c r="Y109" s="552"/>
      <c r="Z109" s="550"/>
      <c r="AA109" s="1072"/>
      <c r="AB109" s="558">
        <v>212917</v>
      </c>
      <c r="AC109" s="928">
        <v>53229</v>
      </c>
      <c r="AD109" s="550"/>
      <c r="AE109" s="550"/>
      <c r="AF109" s="930" t="s">
        <v>128</v>
      </c>
      <c r="AG109" s="59">
        <v>10000</v>
      </c>
      <c r="AH109" s="7"/>
      <c r="AI109" s="7"/>
      <c r="AJ109" s="189"/>
      <c r="AK109" s="7"/>
      <c r="AL109" s="7"/>
      <c r="AM109" s="7"/>
      <c r="AN109" s="411">
        <v>12.1</v>
      </c>
      <c r="AO109" s="39">
        <v>5.7</v>
      </c>
      <c r="AP109" s="40">
        <v>81.599999999999994</v>
      </c>
      <c r="AQ109" s="41">
        <v>99.399999999999991</v>
      </c>
      <c r="AR109" s="42">
        <v>2.1228070175438596</v>
      </c>
      <c r="AS109" s="43">
        <v>173.22105263157894</v>
      </c>
      <c r="AT109" s="44">
        <v>0.13860252004581902</v>
      </c>
      <c r="AU109" s="84">
        <v>11.301400000000001</v>
      </c>
      <c r="AV109" s="45">
        <v>93.4</v>
      </c>
      <c r="AW109" s="46">
        <v>0.19359999999999999</v>
      </c>
      <c r="AX109" s="84">
        <v>1.6</v>
      </c>
      <c r="AY109" s="9" t="s">
        <v>121</v>
      </c>
      <c r="AZ109" s="65">
        <v>10.8</v>
      </c>
      <c r="BA109" s="187">
        <v>0.01</v>
      </c>
      <c r="BB109" s="301"/>
      <c r="BC109" s="83">
        <v>2.41</v>
      </c>
      <c r="BD109" s="7">
        <v>47.7</v>
      </c>
      <c r="BE109" s="7">
        <v>52.6</v>
      </c>
      <c r="BF109" s="195">
        <v>0.90684410646387836</v>
      </c>
      <c r="BG109" s="79">
        <v>0.1</v>
      </c>
      <c r="BH109" s="80">
        <v>0.82644628099173556</v>
      </c>
      <c r="BI109" s="9" t="s">
        <v>121</v>
      </c>
      <c r="BJ109" s="7">
        <v>16.7</v>
      </c>
      <c r="BK109" s="48">
        <v>10</v>
      </c>
      <c r="BL109" s="81"/>
      <c r="BM109" s="80">
        <v>74.3</v>
      </c>
      <c r="BN109" s="9">
        <v>91.8</v>
      </c>
      <c r="BO109" s="86">
        <v>55762</v>
      </c>
      <c r="BP109" s="80">
        <v>8.2000000000000028</v>
      </c>
      <c r="BQ109" s="80">
        <v>5.1508863027806386</v>
      </c>
      <c r="BR109" s="84">
        <v>49.1</v>
      </c>
      <c r="BS109" s="84">
        <v>2.8822863027806385</v>
      </c>
      <c r="BT109" s="84">
        <v>25.2</v>
      </c>
      <c r="BU109" s="84">
        <v>1.4363999999999999</v>
      </c>
      <c r="BV109" s="84">
        <v>14.6</v>
      </c>
      <c r="BW109" s="84">
        <v>0.83219999999999994</v>
      </c>
      <c r="BX109" s="87">
        <v>0.1</v>
      </c>
      <c r="BY109" s="7"/>
      <c r="BZ109" s="7"/>
      <c r="CA109" s="7"/>
      <c r="CB109" s="7"/>
      <c r="CC109" s="7"/>
      <c r="CD109" s="86">
        <v>92.8</v>
      </c>
      <c r="CE109" s="86">
        <v>105101</v>
      </c>
      <c r="CF109" s="45">
        <v>1.9484126984126986</v>
      </c>
      <c r="CG109" s="7"/>
      <c r="CH109" s="121">
        <v>5</v>
      </c>
      <c r="CI109" s="9" t="s">
        <v>1993</v>
      </c>
      <c r="CJ109" s="9" t="s">
        <v>1993</v>
      </c>
      <c r="CK109" s="35"/>
      <c r="CL109" s="112" t="s">
        <v>1997</v>
      </c>
      <c r="CM109" s="11"/>
      <c r="CN109" s="11"/>
      <c r="CO109" s="11"/>
      <c r="CP109" s="11"/>
      <c r="CQ109" s="10" t="s">
        <v>294</v>
      </c>
      <c r="CR109" s="123" t="s">
        <v>128</v>
      </c>
      <c r="CS109" s="9">
        <v>2</v>
      </c>
      <c r="CT109" s="7"/>
      <c r="CU109" s="7"/>
      <c r="CV109" s="7"/>
      <c r="CW109" s="7"/>
      <c r="CX109" s="7"/>
      <c r="CY109" s="7"/>
      <c r="CZ109" s="11" t="s">
        <v>38</v>
      </c>
      <c r="DA109" s="11" t="s">
        <v>38</v>
      </c>
      <c r="DB109" s="11">
        <v>28667</v>
      </c>
      <c r="DC109" s="11">
        <v>79.900000000000006</v>
      </c>
      <c r="DD109" s="11">
        <v>20.100000000000001</v>
      </c>
      <c r="DE109" s="11">
        <v>66.099999999999994</v>
      </c>
      <c r="DF109" s="11">
        <v>35124</v>
      </c>
      <c r="DG109" s="11" t="s">
        <v>38</v>
      </c>
      <c r="DH109" s="11">
        <v>4.4800000000000004</v>
      </c>
      <c r="DI109" s="11">
        <v>0</v>
      </c>
      <c r="DJ109" s="9" t="s">
        <v>128</v>
      </c>
      <c r="DK109" s="114"/>
      <c r="DL109" s="114"/>
      <c r="DM109" s="114"/>
      <c r="DN109" s="114"/>
      <c r="DO109" s="114"/>
      <c r="DP109" s="114"/>
      <c r="DQ109" s="114"/>
      <c r="DR109" s="114"/>
      <c r="DS109" s="114"/>
      <c r="DT109" s="114"/>
      <c r="DU109" s="114"/>
      <c r="DV109" s="114"/>
      <c r="DW109" s="114"/>
      <c r="DX109" s="114"/>
      <c r="DY109" s="114"/>
      <c r="DZ109" s="492">
        <v>10427</v>
      </c>
      <c r="EA109" s="953">
        <v>69</v>
      </c>
      <c r="EB109" s="920">
        <v>268553</v>
      </c>
      <c r="EC109" s="920">
        <v>2</v>
      </c>
      <c r="ED109" s="956">
        <v>7784.144927536232</v>
      </c>
      <c r="EE109" s="920">
        <v>223835</v>
      </c>
      <c r="EF109" s="507">
        <v>6487.971014492754</v>
      </c>
      <c r="EG109" s="959">
        <v>142735.36231884058</v>
      </c>
      <c r="EH109" s="157">
        <v>83.348538277360518</v>
      </c>
      <c r="EI109" s="145">
        <v>6.4879710144927536</v>
      </c>
      <c r="EJ109" s="114"/>
      <c r="EK109" s="157">
        <v>83.348538277360518</v>
      </c>
      <c r="EL109" s="145">
        <v>6.4879710144927536</v>
      </c>
      <c r="EM109" s="147">
        <v>4.4184845980297984</v>
      </c>
      <c r="EN109" s="114"/>
      <c r="EO109" s="114"/>
      <c r="EP109" s="114"/>
      <c r="EQ109" s="114"/>
      <c r="ER109" s="114"/>
      <c r="ES109" s="557"/>
      <c r="ET109" s="989"/>
      <c r="EU109" s="550"/>
      <c r="EV109" s="992">
        <v>66.099999999999994</v>
      </c>
      <c r="EW109" s="550"/>
      <c r="EX109" s="554"/>
      <c r="EY109" s="554"/>
      <c r="EZ109" s="554"/>
      <c r="FA109" s="554"/>
      <c r="FB109" s="554"/>
      <c r="FC109" s="554"/>
      <c r="FD109" s="554"/>
      <c r="FE109" s="554"/>
      <c r="FF109" s="554"/>
      <c r="FG109" s="554"/>
      <c r="FH109" s="554"/>
      <c r="FI109" s="554"/>
      <c r="FJ109" s="554"/>
      <c r="FK109" s="554"/>
      <c r="FL109" s="554"/>
      <c r="FM109" s="554"/>
      <c r="FN109" s="554"/>
      <c r="FO109" s="554"/>
      <c r="FP109" s="554"/>
      <c r="FQ109" s="554"/>
      <c r="FR109" s="554"/>
      <c r="FS109" s="554"/>
      <c r="FT109" s="554"/>
      <c r="FU109" s="554"/>
      <c r="FV109" s="554"/>
      <c r="FW109" s="554"/>
      <c r="FX109" s="554"/>
      <c r="FY109" s="554"/>
      <c r="FZ109" s="554"/>
      <c r="GA109" s="554"/>
      <c r="GB109" s="554"/>
      <c r="GC109" s="554"/>
      <c r="GD109" s="554"/>
      <c r="GE109" s="554"/>
      <c r="GF109" s="554"/>
      <c r="GG109" s="554"/>
      <c r="GH109" s="554"/>
      <c r="GI109" s="554"/>
      <c r="GJ109" s="554"/>
      <c r="GK109" s="554"/>
      <c r="GL109" s="554"/>
      <c r="GM109" s="554"/>
      <c r="GN109" s="554"/>
      <c r="GO109" s="554"/>
      <c r="GP109" s="554"/>
      <c r="GQ109" s="554"/>
      <c r="GR109" s="554"/>
    </row>
    <row r="110" spans="1:200" ht="15.6" x14ac:dyDescent="0.3">
      <c r="A110" s="7">
        <v>100</v>
      </c>
      <c r="B110" s="7">
        <v>1</v>
      </c>
      <c r="C110" s="14">
        <v>10435</v>
      </c>
      <c r="D110" s="328" t="s">
        <v>1856</v>
      </c>
      <c r="E110" s="17" t="s">
        <v>1682</v>
      </c>
      <c r="F110" s="17">
        <v>9158235702</v>
      </c>
      <c r="G110" s="11">
        <v>28</v>
      </c>
      <c r="H110" s="17" t="s">
        <v>1857</v>
      </c>
      <c r="I110" s="470" t="s">
        <v>432</v>
      </c>
      <c r="J110" s="380" t="s">
        <v>35</v>
      </c>
      <c r="K110" s="11" t="s">
        <v>36</v>
      </c>
      <c r="L110" s="11">
        <v>24</v>
      </c>
      <c r="M110" s="17" t="s">
        <v>37</v>
      </c>
      <c r="N110" s="11" t="s">
        <v>38</v>
      </c>
      <c r="O110" s="11"/>
      <c r="P110" s="11" t="s">
        <v>551</v>
      </c>
      <c r="Q110" s="11"/>
      <c r="R110" s="454" t="s">
        <v>122</v>
      </c>
      <c r="S110" s="454" t="s">
        <v>123</v>
      </c>
      <c r="T110" s="454" t="s">
        <v>124</v>
      </c>
      <c r="U110" s="1096" t="s">
        <v>125</v>
      </c>
      <c r="V110" s="454" t="s">
        <v>126</v>
      </c>
      <c r="W110" s="454" t="s">
        <v>124</v>
      </c>
      <c r="X110" s="475" t="s">
        <v>124</v>
      </c>
      <c r="Y110" s="596" t="s">
        <v>127</v>
      </c>
      <c r="Z110" s="550"/>
      <c r="AA110" s="303"/>
      <c r="AB110" s="558">
        <v>288875</v>
      </c>
      <c r="AC110" s="928">
        <v>72218</v>
      </c>
      <c r="AD110" s="550"/>
      <c r="AE110" s="550"/>
      <c r="AF110" s="930" t="s">
        <v>444</v>
      </c>
      <c r="AG110" s="558">
        <v>10000</v>
      </c>
      <c r="AH110" s="7"/>
      <c r="AI110" s="7"/>
      <c r="AJ110" s="189"/>
      <c r="AK110" s="7"/>
      <c r="AL110" s="7"/>
      <c r="AM110" s="7"/>
      <c r="AN110" s="934">
        <v>7.1</v>
      </c>
      <c r="AO110" s="39">
        <v>8.9</v>
      </c>
      <c r="AP110" s="40">
        <v>82.4</v>
      </c>
      <c r="AQ110" s="41">
        <v>98.4</v>
      </c>
      <c r="AR110" s="42">
        <v>0.797752808988764</v>
      </c>
      <c r="AS110" s="43">
        <v>65.734831460674158</v>
      </c>
      <c r="AT110" s="44">
        <v>7.7765607886089799E-2</v>
      </c>
      <c r="AU110" s="84">
        <v>6.7094999999999994</v>
      </c>
      <c r="AV110" s="45">
        <v>94.5</v>
      </c>
      <c r="AW110" s="46">
        <v>3.5499999999999997E-2</v>
      </c>
      <c r="AX110" s="84">
        <v>0.5</v>
      </c>
      <c r="AY110" s="9" t="s">
        <v>121</v>
      </c>
      <c r="AZ110" s="65" t="s">
        <v>121</v>
      </c>
      <c r="BA110" s="187">
        <v>0</v>
      </c>
      <c r="BB110" s="301"/>
      <c r="BC110" s="83">
        <v>4.47</v>
      </c>
      <c r="BD110" s="7">
        <v>55.4</v>
      </c>
      <c r="BE110" s="7">
        <v>44.8</v>
      </c>
      <c r="BF110" s="195">
        <v>1.2366071428571428</v>
      </c>
      <c r="BG110" s="79">
        <v>0</v>
      </c>
      <c r="BH110" s="80">
        <v>0</v>
      </c>
      <c r="BI110" s="9" t="s">
        <v>121</v>
      </c>
      <c r="BJ110" s="7">
        <v>10.7</v>
      </c>
      <c r="BK110" s="48">
        <v>13.3</v>
      </c>
      <c r="BL110" s="81"/>
      <c r="BM110" s="80">
        <v>84.5</v>
      </c>
      <c r="BN110" s="9">
        <v>96.8</v>
      </c>
      <c r="BO110" s="86">
        <v>96738</v>
      </c>
      <c r="BP110" s="80">
        <v>3.2000000000000028</v>
      </c>
      <c r="BQ110" s="80">
        <v>8.5282538461538451</v>
      </c>
      <c r="BR110" s="84">
        <v>59.4</v>
      </c>
      <c r="BS110" s="84">
        <v>5.4221538461538454</v>
      </c>
      <c r="BT110" s="84">
        <v>25.1</v>
      </c>
      <c r="BU110" s="84">
        <v>2.2339000000000002</v>
      </c>
      <c r="BV110" s="84">
        <v>9.8000000000000007</v>
      </c>
      <c r="BW110" s="84">
        <v>0.87220000000000009</v>
      </c>
      <c r="BX110" s="87">
        <v>0.14000000000000001</v>
      </c>
      <c r="BY110" s="7"/>
      <c r="BZ110" s="7"/>
      <c r="CA110" s="7"/>
      <c r="CB110" s="7"/>
      <c r="CC110" s="7"/>
      <c r="CD110" s="86">
        <v>91.6</v>
      </c>
      <c r="CE110" s="86">
        <v>81564</v>
      </c>
      <c r="CF110" s="45">
        <v>2.3665338645418323</v>
      </c>
      <c r="CG110" s="7"/>
      <c r="CH110" s="121">
        <v>5</v>
      </c>
      <c r="CI110" s="9" t="s">
        <v>1993</v>
      </c>
      <c r="CJ110" s="9" t="s">
        <v>1993</v>
      </c>
      <c r="CK110" s="35"/>
      <c r="CL110" s="112" t="s">
        <v>1997</v>
      </c>
      <c r="CM110" s="11"/>
      <c r="CN110" s="11"/>
      <c r="CO110" s="11"/>
      <c r="CP110" s="11"/>
      <c r="CQ110" s="10" t="s">
        <v>294</v>
      </c>
      <c r="CR110" s="123" t="s">
        <v>444</v>
      </c>
      <c r="CS110" s="9">
        <v>2</v>
      </c>
      <c r="CT110" s="7"/>
      <c r="CU110" s="7"/>
      <c r="CV110" s="7"/>
      <c r="CW110" s="7"/>
      <c r="CX110" s="7"/>
      <c r="CY110" s="7"/>
      <c r="CZ110" s="11" t="s">
        <v>38</v>
      </c>
      <c r="DA110" s="11" t="s">
        <v>38</v>
      </c>
      <c r="DB110" s="11">
        <v>21234</v>
      </c>
      <c r="DC110" s="11">
        <v>78.099999999999994</v>
      </c>
      <c r="DD110" s="11">
        <v>21.9</v>
      </c>
      <c r="DE110" s="11" t="s">
        <v>38</v>
      </c>
      <c r="DF110" s="11" t="s">
        <v>38</v>
      </c>
      <c r="DG110" s="11" t="s">
        <v>38</v>
      </c>
      <c r="DH110" s="11" t="s">
        <v>38</v>
      </c>
      <c r="DI110" s="11">
        <v>0</v>
      </c>
      <c r="DJ110" s="7"/>
      <c r="DK110" s="114"/>
      <c r="DL110" s="114"/>
      <c r="DM110" s="114"/>
      <c r="DN110" s="114"/>
      <c r="DO110" s="114"/>
      <c r="DP110" s="114"/>
      <c r="DQ110" s="114"/>
      <c r="DR110" s="114"/>
      <c r="DS110" s="114"/>
      <c r="DT110" s="114"/>
      <c r="DU110" s="114"/>
      <c r="DV110" s="114"/>
      <c r="DW110" s="114"/>
      <c r="DX110" s="557"/>
      <c r="DY110" s="114"/>
      <c r="DZ110" s="492">
        <v>10435</v>
      </c>
      <c r="EA110" s="953">
        <v>61</v>
      </c>
      <c r="EB110" s="920">
        <v>354101</v>
      </c>
      <c r="EC110" s="920">
        <v>2</v>
      </c>
      <c r="ED110" s="956">
        <v>11609.868852459016</v>
      </c>
      <c r="EE110" s="920">
        <v>330240</v>
      </c>
      <c r="EF110" s="507">
        <v>10827.540983606557</v>
      </c>
      <c r="EG110" s="959">
        <v>259860.98360655736</v>
      </c>
      <c r="EH110" s="157">
        <v>93.261527078432422</v>
      </c>
      <c r="EI110" s="145">
        <v>10.827540983606557</v>
      </c>
      <c r="EJ110" s="114"/>
      <c r="EK110" s="157">
        <v>93.261527078432422</v>
      </c>
      <c r="EL110" s="145">
        <v>10.827540983606557</v>
      </c>
      <c r="EM110" s="147">
        <v>1.9611101017441861</v>
      </c>
      <c r="EN110" s="114"/>
      <c r="EO110" s="114"/>
      <c r="EP110" s="114"/>
      <c r="EQ110" s="114"/>
      <c r="ER110" s="114"/>
      <c r="ES110" s="557"/>
      <c r="ET110" s="989"/>
      <c r="EU110" s="550"/>
      <c r="EV110" s="550"/>
      <c r="EW110" s="550"/>
      <c r="EX110" s="554"/>
      <c r="EY110" s="554"/>
      <c r="EZ110" s="554"/>
      <c r="FA110" s="554"/>
      <c r="FB110" s="554"/>
      <c r="FC110" s="554"/>
      <c r="FD110" s="554"/>
      <c r="FE110" s="554"/>
      <c r="FF110" s="554"/>
      <c r="FG110" s="554"/>
      <c r="FH110" s="554"/>
      <c r="FI110" s="554"/>
      <c r="FJ110" s="554"/>
      <c r="FK110" s="554"/>
      <c r="FL110" s="554"/>
      <c r="FM110" s="554"/>
      <c r="FN110" s="554"/>
      <c r="FO110" s="554"/>
      <c r="FP110" s="554"/>
      <c r="FQ110" s="554"/>
      <c r="FR110" s="554"/>
      <c r="FS110" s="554"/>
      <c r="FT110" s="554"/>
      <c r="FU110" s="554"/>
      <c r="FV110" s="554"/>
      <c r="FW110" s="554"/>
      <c r="FX110" s="554"/>
      <c r="FY110" s="554"/>
      <c r="FZ110" s="554"/>
      <c r="GA110" s="554"/>
      <c r="GB110" s="554"/>
      <c r="GC110" s="554"/>
      <c r="GD110" s="554"/>
      <c r="GE110" s="554"/>
      <c r="GF110" s="554"/>
      <c r="GG110" s="554"/>
      <c r="GH110" s="554"/>
      <c r="GI110" s="554"/>
      <c r="GJ110" s="554"/>
      <c r="GK110" s="554"/>
      <c r="GL110" s="554"/>
      <c r="GM110" s="554"/>
      <c r="GN110" s="554"/>
      <c r="GO110" s="554"/>
      <c r="GP110" s="554"/>
      <c r="GQ110" s="554"/>
      <c r="GR110" s="554"/>
    </row>
    <row r="111" spans="1:200" x14ac:dyDescent="0.3">
      <c r="A111" s="7">
        <v>114</v>
      </c>
      <c r="B111" s="7">
        <v>1</v>
      </c>
      <c r="C111" s="14">
        <v>10489</v>
      </c>
      <c r="D111" s="328" t="s">
        <v>1614</v>
      </c>
      <c r="E111" s="17" t="s">
        <v>636</v>
      </c>
      <c r="F111" s="17">
        <v>5910280662</v>
      </c>
      <c r="G111" s="11">
        <v>60</v>
      </c>
      <c r="H111" s="17" t="s">
        <v>677</v>
      </c>
      <c r="I111" s="469" t="s">
        <v>1615</v>
      </c>
      <c r="J111" s="380" t="s">
        <v>35</v>
      </c>
      <c r="K111" s="17" t="s">
        <v>36</v>
      </c>
      <c r="L111" s="11">
        <v>20</v>
      </c>
      <c r="M111" s="17">
        <v>6</v>
      </c>
      <c r="N111" s="17" t="s">
        <v>38</v>
      </c>
      <c r="O111" s="11"/>
      <c r="P111" s="11" t="s">
        <v>678</v>
      </c>
      <c r="Q111" s="11"/>
      <c r="R111" s="454" t="s">
        <v>122</v>
      </c>
      <c r="S111" s="454" t="s">
        <v>123</v>
      </c>
      <c r="T111" s="454" t="s">
        <v>124</v>
      </c>
      <c r="U111" s="602" t="s">
        <v>125</v>
      </c>
      <c r="V111" s="454" t="s">
        <v>126</v>
      </c>
      <c r="W111" s="476" t="s">
        <v>124</v>
      </c>
      <c r="X111" s="476" t="s">
        <v>124</v>
      </c>
      <c r="Y111" s="552"/>
      <c r="Z111" s="550"/>
      <c r="AA111" s="55"/>
      <c r="AB111" s="558">
        <v>79290</v>
      </c>
      <c r="AC111" s="928">
        <v>19823</v>
      </c>
      <c r="AD111" s="550"/>
      <c r="AE111" s="550"/>
      <c r="AF111" s="930" t="s">
        <v>128</v>
      </c>
      <c r="AG111" s="558">
        <v>10000</v>
      </c>
      <c r="AH111" s="7"/>
      <c r="AI111" s="7"/>
      <c r="AJ111" s="189"/>
      <c r="AK111" s="7"/>
      <c r="AL111" s="7"/>
      <c r="AM111" s="7"/>
      <c r="AN111" s="934">
        <v>0.2</v>
      </c>
      <c r="AO111" s="39">
        <v>3.1</v>
      </c>
      <c r="AP111" s="40">
        <v>95.5</v>
      </c>
      <c r="AQ111" s="41">
        <v>98.8</v>
      </c>
      <c r="AR111" s="42">
        <v>6.4516129032258063E-2</v>
      </c>
      <c r="AS111" s="43">
        <v>6.161290322580645</v>
      </c>
      <c r="AT111" s="44">
        <v>2.0283975659229213E-3</v>
      </c>
      <c r="AU111" s="45">
        <v>0.19</v>
      </c>
      <c r="AV111" s="45">
        <v>95</v>
      </c>
      <c r="AW111" s="46">
        <v>0</v>
      </c>
      <c r="AX111" s="84">
        <v>0</v>
      </c>
      <c r="AY111" s="9" t="s">
        <v>121</v>
      </c>
      <c r="AZ111" s="65" t="s">
        <v>121</v>
      </c>
      <c r="BA111" s="187" t="s">
        <v>121</v>
      </c>
      <c r="BB111" s="301" t="s">
        <v>121</v>
      </c>
      <c r="BC111" s="83">
        <v>2.9</v>
      </c>
      <c r="BD111" s="9" t="s">
        <v>121</v>
      </c>
      <c r="BE111" s="9" t="s">
        <v>121</v>
      </c>
      <c r="BF111" s="195" t="s">
        <v>121</v>
      </c>
      <c r="BG111" s="79">
        <v>0</v>
      </c>
      <c r="BH111" s="80">
        <v>0</v>
      </c>
      <c r="BI111" s="9" t="s">
        <v>121</v>
      </c>
      <c r="BJ111" s="9" t="s">
        <v>121</v>
      </c>
      <c r="BK111" s="187" t="s">
        <v>121</v>
      </c>
      <c r="BL111" s="81"/>
      <c r="BM111" s="80">
        <v>88.899999999999991</v>
      </c>
      <c r="BN111" s="49">
        <v>99</v>
      </c>
      <c r="BO111" s="86">
        <v>44910</v>
      </c>
      <c r="BP111" s="80">
        <v>1</v>
      </c>
      <c r="BQ111" s="346">
        <v>3.011661060142711</v>
      </c>
      <c r="BR111" s="49">
        <v>2.6</v>
      </c>
      <c r="BS111" s="84">
        <v>8.2161060142711531E-2</v>
      </c>
      <c r="BT111" s="49">
        <v>86.3</v>
      </c>
      <c r="BU111" s="84">
        <v>2.6752999999999996</v>
      </c>
      <c r="BV111" s="49">
        <v>8.1999999999999993</v>
      </c>
      <c r="BW111" s="84">
        <v>0.25419999999999998</v>
      </c>
      <c r="BX111" s="49">
        <v>0.01</v>
      </c>
      <c r="BY111" s="7"/>
      <c r="BZ111" s="7"/>
      <c r="CA111" s="7"/>
      <c r="CB111" s="7"/>
      <c r="CC111" s="7"/>
      <c r="CD111" s="86">
        <v>96.4</v>
      </c>
      <c r="CE111" s="86">
        <v>76911</v>
      </c>
      <c r="CF111" s="45">
        <v>3.0127462340672075E-2</v>
      </c>
      <c r="CG111" s="7"/>
      <c r="CH111" s="121">
        <v>5</v>
      </c>
      <c r="CI111" s="9" t="s">
        <v>1991</v>
      </c>
      <c r="CJ111" s="9" t="s">
        <v>1991</v>
      </c>
      <c r="CK111" s="35"/>
      <c r="CL111" s="112" t="s">
        <v>1997</v>
      </c>
      <c r="CM111" s="11"/>
      <c r="CN111" s="11"/>
      <c r="CO111" s="11"/>
      <c r="CP111" s="11"/>
      <c r="CQ111" s="10" t="s">
        <v>297</v>
      </c>
      <c r="CR111" s="123" t="s">
        <v>128</v>
      </c>
      <c r="CS111" s="9">
        <v>2</v>
      </c>
      <c r="CT111" s="7"/>
      <c r="CU111" s="7"/>
      <c r="CV111" s="7"/>
      <c r="CW111" s="7"/>
      <c r="CX111" s="7"/>
      <c r="CY111" s="7"/>
      <c r="CZ111" s="11">
        <v>279.2</v>
      </c>
      <c r="DA111" s="11" t="s">
        <v>38</v>
      </c>
      <c r="DB111" s="11">
        <v>100187</v>
      </c>
      <c r="DC111" s="11">
        <v>95.1</v>
      </c>
      <c r="DD111" s="11">
        <v>4.9000000000000004</v>
      </c>
      <c r="DE111" s="11" t="s">
        <v>38</v>
      </c>
      <c r="DF111" s="11" t="s">
        <v>38</v>
      </c>
      <c r="DG111" s="11" t="s">
        <v>38</v>
      </c>
      <c r="DH111" s="11" t="s">
        <v>38</v>
      </c>
      <c r="DI111" s="11">
        <v>0</v>
      </c>
      <c r="DJ111" s="7"/>
      <c r="DK111" s="114"/>
      <c r="DL111" s="114"/>
      <c r="DM111" s="114"/>
      <c r="DN111" s="114"/>
      <c r="DO111" s="114"/>
      <c r="DP111" s="114"/>
      <c r="DQ111" s="114"/>
      <c r="DR111" s="114"/>
      <c r="DS111" s="114"/>
      <c r="DT111" s="114"/>
      <c r="DU111" s="114"/>
      <c r="DV111" s="114"/>
      <c r="DW111" s="114"/>
      <c r="DX111" s="557"/>
      <c r="DY111" s="114"/>
      <c r="DZ111" s="492">
        <v>10489</v>
      </c>
      <c r="EA111" s="953">
        <v>63</v>
      </c>
      <c r="EB111" s="920">
        <v>763926</v>
      </c>
      <c r="EC111" s="920">
        <v>2</v>
      </c>
      <c r="ED111" s="956">
        <v>24251.619047619046</v>
      </c>
      <c r="EE111" s="920">
        <v>677846</v>
      </c>
      <c r="EF111" s="507">
        <v>21518.920634920636</v>
      </c>
      <c r="EG111" s="959">
        <v>430378.41269841272</v>
      </c>
      <c r="EH111" s="157">
        <v>88.73189287967682</v>
      </c>
      <c r="EI111" s="145">
        <v>21.518920634920637</v>
      </c>
      <c r="EJ111" s="114"/>
      <c r="EK111" s="157">
        <v>88.73189287967682</v>
      </c>
      <c r="EL111" s="145">
        <v>21.518920634920637</v>
      </c>
      <c r="EM111" s="147">
        <v>4.6557632559607933</v>
      </c>
      <c r="EN111" s="114"/>
      <c r="EO111" s="114"/>
      <c r="EP111" s="114"/>
      <c r="EQ111" s="114"/>
      <c r="ER111" s="114"/>
      <c r="ES111" s="557"/>
      <c r="ET111" s="989"/>
      <c r="EU111" s="550"/>
      <c r="EV111" s="11"/>
      <c r="EW111" s="550"/>
      <c r="EX111" s="554"/>
      <c r="EY111" s="554"/>
      <c r="EZ111" s="554"/>
      <c r="FA111" s="554"/>
      <c r="FB111" s="554"/>
      <c r="FC111" s="554"/>
      <c r="FD111" s="554"/>
      <c r="FE111" s="554"/>
      <c r="FF111" s="554"/>
      <c r="FG111" s="554"/>
      <c r="FH111" s="554"/>
      <c r="FI111" s="554"/>
      <c r="FJ111" s="554"/>
      <c r="FK111" s="554"/>
      <c r="FL111" s="554"/>
      <c r="FM111" s="554"/>
      <c r="FN111" s="554"/>
      <c r="FO111" s="554"/>
      <c r="FP111" s="554"/>
      <c r="FQ111" s="554"/>
      <c r="FR111" s="554"/>
      <c r="FS111" s="554"/>
      <c r="FT111" s="554"/>
      <c r="FU111" s="554"/>
      <c r="FV111" s="554"/>
      <c r="FW111" s="554"/>
      <c r="FX111" s="554"/>
      <c r="FY111" s="554"/>
      <c r="FZ111" s="554"/>
      <c r="GA111" s="554"/>
      <c r="GB111" s="554"/>
      <c r="GC111" s="554"/>
      <c r="GD111" s="554"/>
      <c r="GE111" s="554"/>
      <c r="GF111" s="554"/>
      <c r="GG111" s="554"/>
      <c r="GH111" s="554"/>
      <c r="GI111" s="554"/>
      <c r="GJ111" s="554"/>
      <c r="GK111" s="554"/>
      <c r="GL111" s="554"/>
      <c r="GM111" s="554"/>
      <c r="GN111" s="554"/>
      <c r="GO111" s="554"/>
      <c r="GP111" s="554"/>
      <c r="GQ111" s="554"/>
      <c r="GR111" s="554"/>
    </row>
    <row r="112" spans="1:200" x14ac:dyDescent="0.3">
      <c r="A112" s="7">
        <v>118</v>
      </c>
      <c r="B112" s="7">
        <v>1</v>
      </c>
      <c r="C112" s="14">
        <v>10521</v>
      </c>
      <c r="D112" s="328" t="s">
        <v>1829</v>
      </c>
      <c r="E112" s="17" t="s">
        <v>929</v>
      </c>
      <c r="F112" s="17">
        <v>8701246169</v>
      </c>
      <c r="G112" s="11">
        <v>32</v>
      </c>
      <c r="H112" s="17" t="s">
        <v>1478</v>
      </c>
      <c r="I112" s="469" t="s">
        <v>1830</v>
      </c>
      <c r="J112" s="380" t="s">
        <v>35</v>
      </c>
      <c r="K112" s="17" t="s">
        <v>36</v>
      </c>
      <c r="L112" s="11">
        <v>8</v>
      </c>
      <c r="M112" s="17" t="s">
        <v>434</v>
      </c>
      <c r="N112" s="17" t="s">
        <v>38</v>
      </c>
      <c r="O112" s="11"/>
      <c r="P112" s="11" t="s">
        <v>678</v>
      </c>
      <c r="Q112" s="11"/>
      <c r="R112" s="454" t="s">
        <v>122</v>
      </c>
      <c r="S112" s="454" t="s">
        <v>123</v>
      </c>
      <c r="T112" s="454" t="s">
        <v>124</v>
      </c>
      <c r="U112" s="602" t="s">
        <v>125</v>
      </c>
      <c r="V112" s="454" t="s">
        <v>126</v>
      </c>
      <c r="W112" s="476" t="s">
        <v>124</v>
      </c>
      <c r="X112" s="475" t="s">
        <v>124</v>
      </c>
      <c r="Y112" s="596" t="s">
        <v>127</v>
      </c>
      <c r="Z112" s="550"/>
      <c r="AA112" s="11"/>
      <c r="AB112" s="558">
        <v>151780</v>
      </c>
      <c r="AC112" s="928">
        <v>11384</v>
      </c>
      <c r="AD112" s="558" t="s">
        <v>124</v>
      </c>
      <c r="AE112" s="558" t="s">
        <v>124</v>
      </c>
      <c r="AF112" s="930" t="s">
        <v>1980</v>
      </c>
      <c r="AG112" s="558">
        <v>3000</v>
      </c>
      <c r="AH112" s="7"/>
      <c r="AI112" s="7"/>
      <c r="AJ112" s="189"/>
      <c r="AK112" s="7"/>
      <c r="AL112" s="7"/>
      <c r="AM112" s="7"/>
      <c r="AN112" s="411">
        <v>12.3</v>
      </c>
      <c r="AO112" s="39">
        <v>3.1</v>
      </c>
      <c r="AP112" s="40">
        <v>84.5</v>
      </c>
      <c r="AQ112" s="41">
        <v>99.9</v>
      </c>
      <c r="AR112" s="42">
        <v>3.967741935483871</v>
      </c>
      <c r="AS112" s="43">
        <v>335.27419354838707</v>
      </c>
      <c r="AT112" s="44">
        <v>0.1404109589041096</v>
      </c>
      <c r="AU112" s="84">
        <v>10.713299999999998</v>
      </c>
      <c r="AV112" s="45">
        <v>87.1</v>
      </c>
      <c r="AW112" s="46">
        <v>0.97170000000000012</v>
      </c>
      <c r="AX112" s="84">
        <v>7.9</v>
      </c>
      <c r="AY112" s="9" t="s">
        <v>121</v>
      </c>
      <c r="AZ112" s="65">
        <v>4</v>
      </c>
      <c r="BA112" s="187">
        <v>0.04</v>
      </c>
      <c r="BB112" s="301" t="s">
        <v>121</v>
      </c>
      <c r="BC112" s="345"/>
      <c r="BD112" s="7">
        <v>64.599999999999994</v>
      </c>
      <c r="BE112" s="7">
        <v>35.4</v>
      </c>
      <c r="BF112" s="195">
        <v>1.8248587570621468</v>
      </c>
      <c r="BG112" s="79">
        <v>0.2</v>
      </c>
      <c r="BH112" s="80">
        <v>1.6260162601626016</v>
      </c>
      <c r="BI112" s="9" t="s">
        <v>121</v>
      </c>
      <c r="BJ112" s="7">
        <v>29.8</v>
      </c>
      <c r="BK112" s="48">
        <v>20.9</v>
      </c>
      <c r="BL112" s="81"/>
      <c r="BM112" s="80">
        <v>51</v>
      </c>
      <c r="BN112" s="49">
        <v>92.5</v>
      </c>
      <c r="BO112" s="86">
        <v>47507</v>
      </c>
      <c r="BP112" s="80">
        <v>7.5</v>
      </c>
      <c r="BQ112" s="561">
        <v>2.7031999999999998</v>
      </c>
      <c r="BR112" s="84">
        <v>30.1</v>
      </c>
      <c r="BS112" s="84">
        <v>0.93310000000000004</v>
      </c>
      <c r="BT112" s="84">
        <v>20.9</v>
      </c>
      <c r="BU112" s="84">
        <v>0.64789999999999992</v>
      </c>
      <c r="BV112" s="84">
        <v>36.200000000000003</v>
      </c>
      <c r="BW112" s="84">
        <v>1.1222000000000001</v>
      </c>
      <c r="BX112" s="49">
        <v>0.39</v>
      </c>
      <c r="BY112" s="7"/>
      <c r="BZ112" s="7"/>
      <c r="CA112" s="7"/>
      <c r="CB112" s="7"/>
      <c r="CC112" s="7"/>
      <c r="CD112" s="7"/>
      <c r="CE112" s="7"/>
      <c r="CF112" s="45">
        <v>1.4401913875598087</v>
      </c>
      <c r="CG112" s="7"/>
      <c r="CH112" s="7"/>
      <c r="CI112" s="9" t="s">
        <v>1991</v>
      </c>
      <c r="CJ112" s="9" t="s">
        <v>1991</v>
      </c>
      <c r="CK112" s="251"/>
      <c r="CL112" s="112" t="s">
        <v>1997</v>
      </c>
      <c r="CM112" s="11"/>
      <c r="CN112" s="11"/>
      <c r="CO112" s="11"/>
      <c r="CP112" s="11"/>
      <c r="CQ112" s="10" t="s">
        <v>297</v>
      </c>
      <c r="CR112" s="123" t="s">
        <v>1980</v>
      </c>
      <c r="CS112" s="7">
        <v>4</v>
      </c>
      <c r="CT112" s="7"/>
      <c r="CU112" s="113"/>
      <c r="CV112" s="7"/>
      <c r="CW112" s="7"/>
      <c r="CX112" s="7"/>
      <c r="CY112" s="7"/>
      <c r="CZ112" s="11" t="s">
        <v>38</v>
      </c>
      <c r="DA112" s="11" t="s">
        <v>38</v>
      </c>
      <c r="DB112" s="11">
        <v>4897</v>
      </c>
      <c r="DC112" s="11">
        <v>87.5</v>
      </c>
      <c r="DD112" s="11">
        <v>12.5</v>
      </c>
      <c r="DE112" s="11" t="s">
        <v>38</v>
      </c>
      <c r="DF112" s="11" t="s">
        <v>38</v>
      </c>
      <c r="DG112" s="11" t="s">
        <v>38</v>
      </c>
      <c r="DH112" s="11" t="s">
        <v>38</v>
      </c>
      <c r="DI112" s="11">
        <v>0</v>
      </c>
      <c r="DJ112" s="7"/>
      <c r="DK112" s="114"/>
      <c r="DL112" s="114"/>
      <c r="DM112" s="114"/>
      <c r="DN112" s="7"/>
      <c r="DO112" s="7"/>
      <c r="DP112" s="7"/>
      <c r="DQ112" s="7"/>
      <c r="DR112" s="7"/>
      <c r="DS112" s="115"/>
      <c r="DT112" s="116"/>
      <c r="DU112" s="7"/>
      <c r="DV112" s="116"/>
      <c r="DW112" s="116"/>
      <c r="DX112" s="114"/>
      <c r="DY112" s="114"/>
      <c r="DZ112" s="492">
        <v>10521</v>
      </c>
      <c r="EA112" s="953">
        <v>73</v>
      </c>
      <c r="EB112" s="920">
        <v>227243</v>
      </c>
      <c r="EC112" s="920">
        <v>2</v>
      </c>
      <c r="ED112" s="956">
        <v>6225.8356164383558</v>
      </c>
      <c r="EE112" s="920">
        <v>100057</v>
      </c>
      <c r="EF112" s="507">
        <v>2741.2876712328766</v>
      </c>
      <c r="EG112" s="959">
        <v>21930.301369863013</v>
      </c>
      <c r="EH112" s="157">
        <v>44.030839233771779</v>
      </c>
      <c r="EI112" s="145">
        <v>2.7412876712328766</v>
      </c>
      <c r="EJ112" s="114"/>
      <c r="EK112" s="157">
        <v>44.030839233771779</v>
      </c>
      <c r="EL112" s="145">
        <v>2.7412876712328766</v>
      </c>
      <c r="EM112" s="147">
        <v>1.7863867595470582</v>
      </c>
      <c r="EN112" s="148"/>
      <c r="EO112" s="149"/>
      <c r="EP112" s="150"/>
      <c r="EQ112" s="149"/>
      <c r="ER112" s="149"/>
      <c r="ES112" s="988"/>
      <c r="ET112" s="989"/>
      <c r="EU112" s="599">
        <v>46.48</v>
      </c>
      <c r="EV112" s="599">
        <v>0.61</v>
      </c>
      <c r="EW112" s="1192">
        <v>0.83399999999999996</v>
      </c>
      <c r="EX112" s="554"/>
      <c r="EY112" s="554"/>
      <c r="EZ112" s="554"/>
      <c r="FA112" s="554"/>
      <c r="FB112" s="554"/>
      <c r="FC112" s="554"/>
      <c r="FD112" s="554"/>
      <c r="FE112" s="554"/>
      <c r="FF112" s="554"/>
      <c r="FG112" s="554"/>
      <c r="FH112" s="554"/>
      <c r="FI112" s="554"/>
      <c r="FJ112" s="554"/>
      <c r="FK112" s="554"/>
      <c r="FL112" s="554"/>
      <c r="FM112" s="554"/>
      <c r="FN112" s="554"/>
      <c r="FO112" s="554"/>
      <c r="FP112" s="554"/>
      <c r="FQ112" s="554"/>
      <c r="FR112" s="554"/>
      <c r="FS112" s="554"/>
      <c r="FT112" s="554"/>
      <c r="FU112" s="554"/>
      <c r="FV112" s="554"/>
      <c r="FW112" s="554"/>
      <c r="FX112" s="554"/>
      <c r="FY112" s="554"/>
      <c r="FZ112" s="554"/>
      <c r="GA112" s="554"/>
      <c r="GB112" s="554"/>
      <c r="GC112" s="554"/>
      <c r="GD112" s="554"/>
      <c r="GE112" s="554"/>
      <c r="GF112" s="554"/>
      <c r="GG112" s="554"/>
      <c r="GH112" s="554"/>
      <c r="GI112" s="554"/>
      <c r="GJ112" s="554"/>
      <c r="GK112" s="554"/>
      <c r="GL112" s="554"/>
      <c r="GM112" s="554"/>
      <c r="GN112" s="554"/>
      <c r="GO112" s="554"/>
      <c r="GP112" s="554"/>
      <c r="GQ112" s="554"/>
      <c r="GR112" s="554"/>
    </row>
    <row r="113" spans="1:200" x14ac:dyDescent="0.3">
      <c r="A113" s="7">
        <v>119</v>
      </c>
      <c r="B113" s="7">
        <v>1</v>
      </c>
      <c r="C113" s="14">
        <v>10522</v>
      </c>
      <c r="D113" s="328" t="s">
        <v>1140</v>
      </c>
      <c r="E113" s="17" t="s">
        <v>636</v>
      </c>
      <c r="F113" s="17">
        <v>9007035741</v>
      </c>
      <c r="G113" s="11">
        <v>29</v>
      </c>
      <c r="H113" s="17" t="s">
        <v>1478</v>
      </c>
      <c r="I113" s="469" t="s">
        <v>432</v>
      </c>
      <c r="J113" s="380" t="s">
        <v>35</v>
      </c>
      <c r="K113" s="17" t="s">
        <v>36</v>
      </c>
      <c r="L113" s="11">
        <v>24</v>
      </c>
      <c r="M113" s="17" t="s">
        <v>434</v>
      </c>
      <c r="N113" s="17" t="s">
        <v>38</v>
      </c>
      <c r="O113" s="11"/>
      <c r="P113" s="11" t="s">
        <v>678</v>
      </c>
      <c r="Q113" s="11"/>
      <c r="R113" s="454" t="s">
        <v>122</v>
      </c>
      <c r="S113" s="454" t="s">
        <v>123</v>
      </c>
      <c r="T113" s="454" t="s">
        <v>124</v>
      </c>
      <c r="U113" s="602" t="s">
        <v>125</v>
      </c>
      <c r="V113" s="454" t="s">
        <v>126</v>
      </c>
      <c r="W113" s="476" t="s">
        <v>124</v>
      </c>
      <c r="X113" s="475" t="s">
        <v>124</v>
      </c>
      <c r="Y113" s="552"/>
      <c r="Z113" s="550"/>
      <c r="AA113" s="11"/>
      <c r="AB113" s="558">
        <v>240032</v>
      </c>
      <c r="AC113" s="928">
        <v>60008</v>
      </c>
      <c r="AD113" s="558" t="s">
        <v>124</v>
      </c>
      <c r="AE113" s="558" t="s">
        <v>124</v>
      </c>
      <c r="AF113" s="930" t="s">
        <v>444</v>
      </c>
      <c r="AG113" s="59">
        <v>10000</v>
      </c>
      <c r="AH113" s="7"/>
      <c r="AI113" s="7"/>
      <c r="AJ113" s="189"/>
      <c r="AK113" s="7"/>
      <c r="AL113" s="7"/>
      <c r="AM113" s="7"/>
      <c r="AN113" s="411">
        <v>1.5</v>
      </c>
      <c r="AO113" s="39">
        <v>11.4</v>
      </c>
      <c r="AP113" s="40">
        <v>87.1</v>
      </c>
      <c r="AQ113" s="41">
        <v>100</v>
      </c>
      <c r="AR113" s="42">
        <v>0.13157894736842105</v>
      </c>
      <c r="AS113" s="43">
        <v>11.460526315789473</v>
      </c>
      <c r="AT113" s="44">
        <v>1.5228426395939087E-2</v>
      </c>
      <c r="AU113" s="46">
        <v>1.3335000000000001</v>
      </c>
      <c r="AV113" s="45">
        <v>88.9</v>
      </c>
      <c r="AW113" s="46">
        <v>9.1499999999999984E-2</v>
      </c>
      <c r="AX113" s="84">
        <v>6.1</v>
      </c>
      <c r="AY113" s="9" t="s">
        <v>121</v>
      </c>
      <c r="AZ113" s="65">
        <v>9.3000000000000007</v>
      </c>
      <c r="BA113" s="187">
        <v>0.02</v>
      </c>
      <c r="BB113" s="301" t="s">
        <v>121</v>
      </c>
      <c r="BC113" s="345"/>
      <c r="BD113" s="7">
        <v>69.2</v>
      </c>
      <c r="BE113" s="7">
        <v>30.9</v>
      </c>
      <c r="BF113" s="195">
        <v>2.2394822006472492</v>
      </c>
      <c r="BG113" s="79">
        <v>0.02</v>
      </c>
      <c r="BH113" s="80">
        <v>1.3333333333333333</v>
      </c>
      <c r="BI113" s="9" t="s">
        <v>121</v>
      </c>
      <c r="BJ113" s="7">
        <v>9.9</v>
      </c>
      <c r="BK113" s="48">
        <v>10.8</v>
      </c>
      <c r="BL113" s="81"/>
      <c r="BM113" s="80">
        <v>88.61</v>
      </c>
      <c r="BN113" s="49">
        <v>93.3</v>
      </c>
      <c r="BO113" s="86">
        <v>63996</v>
      </c>
      <c r="BP113" s="80">
        <v>6.7000000000000028</v>
      </c>
      <c r="BQ113" s="561">
        <v>10.33296</v>
      </c>
      <c r="BR113" s="84">
        <v>81.2</v>
      </c>
      <c r="BS113" s="84">
        <v>9.2568000000000001</v>
      </c>
      <c r="BT113" s="84">
        <v>7.41</v>
      </c>
      <c r="BU113" s="84">
        <v>0.84474000000000005</v>
      </c>
      <c r="BV113" s="84">
        <v>2.0299999999999998</v>
      </c>
      <c r="BW113" s="84">
        <v>0.23141999999999999</v>
      </c>
      <c r="BX113" s="49">
        <v>0.01</v>
      </c>
      <c r="BY113" s="7"/>
      <c r="BZ113" s="7"/>
      <c r="CA113" s="7"/>
      <c r="CB113" s="7"/>
      <c r="CC113" s="7"/>
      <c r="CD113" s="7"/>
      <c r="CE113" s="7"/>
      <c r="CF113" s="45">
        <v>10.958164642375168</v>
      </c>
      <c r="CG113" s="7"/>
      <c r="CH113" s="121" t="s">
        <v>525</v>
      </c>
      <c r="CI113" s="9" t="s">
        <v>1991</v>
      </c>
      <c r="CJ113" s="49" t="s">
        <v>1991</v>
      </c>
      <c r="CK113" s="251"/>
      <c r="CL113" s="112" t="s">
        <v>1997</v>
      </c>
      <c r="CM113" s="11"/>
      <c r="CN113" s="11"/>
      <c r="CO113" s="11"/>
      <c r="CP113" s="11"/>
      <c r="CQ113" s="10" t="s">
        <v>297</v>
      </c>
      <c r="CR113" s="123" t="s">
        <v>444</v>
      </c>
      <c r="CS113" s="9">
        <v>2</v>
      </c>
      <c r="CT113" s="7"/>
      <c r="CU113" s="49" t="s">
        <v>432</v>
      </c>
      <c r="CV113" s="7"/>
      <c r="CW113" s="7"/>
      <c r="CX113" s="7"/>
      <c r="CY113" s="7"/>
      <c r="CZ113" s="11" t="s">
        <v>38</v>
      </c>
      <c r="DA113" s="11" t="s">
        <v>38</v>
      </c>
      <c r="DB113" s="11">
        <v>7999</v>
      </c>
      <c r="DC113" s="11">
        <v>80.599999999999994</v>
      </c>
      <c r="DD113" s="11">
        <v>19.399999999999999</v>
      </c>
      <c r="DE113" s="11">
        <v>4.5999999999999996</v>
      </c>
      <c r="DF113" s="11" t="s">
        <v>1995</v>
      </c>
      <c r="DG113" s="11" t="s">
        <v>38</v>
      </c>
      <c r="DH113" s="11">
        <v>1.89</v>
      </c>
      <c r="DI113" s="11">
        <v>0</v>
      </c>
      <c r="DJ113" s="7"/>
      <c r="DK113" s="114"/>
      <c r="DL113" s="114"/>
      <c r="DM113" s="114"/>
      <c r="DN113" s="7">
        <v>150</v>
      </c>
      <c r="DO113" s="7">
        <v>3</v>
      </c>
      <c r="DP113" s="7">
        <v>1</v>
      </c>
      <c r="DQ113" s="7" t="s">
        <v>299</v>
      </c>
      <c r="DR113" s="7" t="s">
        <v>299</v>
      </c>
      <c r="DS113" s="115" t="s">
        <v>299</v>
      </c>
      <c r="DT113" s="116">
        <v>2</v>
      </c>
      <c r="DU113" s="7"/>
      <c r="DV113" s="116">
        <v>0</v>
      </c>
      <c r="DW113" s="116">
        <v>1</v>
      </c>
      <c r="DX113" s="114"/>
      <c r="DY113" s="114"/>
      <c r="DZ113" s="492">
        <v>10522</v>
      </c>
      <c r="EA113" s="953">
        <v>65</v>
      </c>
      <c r="EB113" s="920">
        <v>221433</v>
      </c>
      <c r="EC113" s="920">
        <v>2</v>
      </c>
      <c r="ED113" s="956">
        <v>6813.3230769230768</v>
      </c>
      <c r="EE113" s="920">
        <v>206882</v>
      </c>
      <c r="EF113" s="507">
        <v>6365.6</v>
      </c>
      <c r="EG113" s="959">
        <v>152774.40000000002</v>
      </c>
      <c r="EH113" s="157">
        <v>93.428712070919872</v>
      </c>
      <c r="EI113" s="145">
        <v>6.3656000000000006</v>
      </c>
      <c r="EJ113" s="114"/>
      <c r="EK113" s="157">
        <v>93.428712070919872</v>
      </c>
      <c r="EL113" s="145">
        <v>6.3656000000000006</v>
      </c>
      <c r="EM113" s="147">
        <v>1.2565979640568052</v>
      </c>
      <c r="EN113" s="148" t="s">
        <v>423</v>
      </c>
      <c r="EO113" s="149" t="s">
        <v>1456</v>
      </c>
      <c r="EP113" s="150" t="s">
        <v>423</v>
      </c>
      <c r="EQ113" s="149" t="s">
        <v>2159</v>
      </c>
      <c r="ER113" s="149" t="s">
        <v>2160</v>
      </c>
      <c r="ES113" s="987">
        <v>10522</v>
      </c>
      <c r="ET113" s="990" t="s">
        <v>426</v>
      </c>
      <c r="EU113" s="595">
        <v>24.922784401199998</v>
      </c>
      <c r="EV113" s="161">
        <v>4.2743950310400001</v>
      </c>
      <c r="EW113" s="595">
        <v>1.3956737320000006</v>
      </c>
      <c r="EX113" s="569">
        <v>8.93</v>
      </c>
      <c r="EY113" s="569">
        <v>0.05</v>
      </c>
      <c r="EZ113" s="569">
        <v>4330000</v>
      </c>
      <c r="FA113" s="561">
        <v>84.1</v>
      </c>
      <c r="FB113" s="561">
        <v>20.9</v>
      </c>
      <c r="FC113" s="569">
        <v>1560000</v>
      </c>
      <c r="FD113" s="959">
        <v>152774.40000000002</v>
      </c>
      <c r="FE113" s="994">
        <v>31929.849600000005</v>
      </c>
      <c r="FF113" s="569">
        <v>0.78</v>
      </c>
      <c r="FG113" s="569">
        <v>1380000</v>
      </c>
      <c r="FH113" s="995">
        <v>20.119999999999997</v>
      </c>
      <c r="FI113" s="569">
        <v>180000</v>
      </c>
      <c r="FJ113" s="994">
        <v>6673.3385663999998</v>
      </c>
      <c r="FK113" s="994">
        <v>249.05282688000003</v>
      </c>
      <c r="FL113" s="994">
        <v>6424.2857395199999</v>
      </c>
      <c r="FM113" s="946">
        <v>24</v>
      </c>
      <c r="FN113" s="994">
        <v>278.05577360000001</v>
      </c>
      <c r="FO113" s="994">
        <v>10.377201120000001</v>
      </c>
      <c r="FP113" s="994">
        <v>1330.4104000000002</v>
      </c>
      <c r="FQ113" s="561">
        <v>85.7</v>
      </c>
      <c r="FR113" s="561">
        <v>91.9</v>
      </c>
      <c r="FS113" s="569">
        <v>2897</v>
      </c>
      <c r="FT113" s="569">
        <v>0.88</v>
      </c>
      <c r="FU113" s="569">
        <v>2793</v>
      </c>
      <c r="FV113" s="569">
        <v>81.5</v>
      </c>
      <c r="FW113" s="569">
        <v>4038</v>
      </c>
      <c r="FX113" s="569">
        <v>0.98</v>
      </c>
      <c r="FY113" s="569">
        <v>18919</v>
      </c>
      <c r="FZ113" s="569">
        <v>93.5</v>
      </c>
      <c r="GA113" s="569">
        <v>5891</v>
      </c>
      <c r="GB113" s="569">
        <v>93.7</v>
      </c>
      <c r="GC113" s="569">
        <v>13782</v>
      </c>
      <c r="GD113" s="561">
        <v>1.35</v>
      </c>
      <c r="GE113" s="569">
        <v>9.1300000000000008</v>
      </c>
      <c r="GF113" s="569">
        <v>99.6</v>
      </c>
      <c r="GG113" s="569">
        <v>12540</v>
      </c>
      <c r="GH113" s="569">
        <v>98.7</v>
      </c>
      <c r="GI113" s="569">
        <v>1807</v>
      </c>
      <c r="GJ113" s="569">
        <v>30.2</v>
      </c>
      <c r="GK113" s="569">
        <v>1796</v>
      </c>
      <c r="GL113" s="569">
        <v>99.4</v>
      </c>
      <c r="GM113" s="569">
        <v>14872</v>
      </c>
      <c r="GN113" s="569">
        <v>4.46</v>
      </c>
      <c r="GO113" s="569">
        <v>5377</v>
      </c>
      <c r="GP113" s="569">
        <v>0.92</v>
      </c>
      <c r="GQ113" s="569">
        <v>10256</v>
      </c>
      <c r="GR113" s="569">
        <v>12.2</v>
      </c>
    </row>
    <row r="114" spans="1:200" x14ac:dyDescent="0.3">
      <c r="A114" s="7">
        <v>129</v>
      </c>
      <c r="B114" s="7">
        <v>3</v>
      </c>
      <c r="C114" s="14">
        <v>10563</v>
      </c>
      <c r="D114" s="328" t="s">
        <v>1602</v>
      </c>
      <c r="E114" s="17" t="s">
        <v>1603</v>
      </c>
      <c r="F114" s="17">
        <v>5403192949</v>
      </c>
      <c r="G114" s="11">
        <v>65</v>
      </c>
      <c r="H114" s="17" t="s">
        <v>1686</v>
      </c>
      <c r="I114" s="469" t="s">
        <v>511</v>
      </c>
      <c r="J114" s="380" t="s">
        <v>35</v>
      </c>
      <c r="K114" s="17" t="s">
        <v>36</v>
      </c>
      <c r="L114" s="11">
        <v>12</v>
      </c>
      <c r="M114" s="17" t="s">
        <v>434</v>
      </c>
      <c r="N114" s="17" t="s">
        <v>38</v>
      </c>
      <c r="O114" s="11"/>
      <c r="P114" s="11" t="s">
        <v>678</v>
      </c>
      <c r="Q114" s="11"/>
      <c r="R114" s="454" t="s">
        <v>124</v>
      </c>
      <c r="S114" s="454" t="s">
        <v>123</v>
      </c>
      <c r="T114" s="454" t="s">
        <v>124</v>
      </c>
      <c r="U114" s="602" t="s">
        <v>125</v>
      </c>
      <c r="V114" s="454" t="s">
        <v>126</v>
      </c>
      <c r="W114" s="1038" t="s">
        <v>572</v>
      </c>
      <c r="X114" s="476" t="s">
        <v>124</v>
      </c>
      <c r="Y114" s="596" t="s">
        <v>127</v>
      </c>
      <c r="Z114" s="565" t="s">
        <v>120</v>
      </c>
      <c r="AA114" s="55"/>
      <c r="AB114" s="558">
        <v>205486</v>
      </c>
      <c r="AC114" s="928">
        <v>51371</v>
      </c>
      <c r="AD114" s="558" t="s">
        <v>124</v>
      </c>
      <c r="AE114" s="558" t="s">
        <v>124</v>
      </c>
      <c r="AF114" s="930" t="s">
        <v>444</v>
      </c>
      <c r="AG114" s="59">
        <v>10000</v>
      </c>
      <c r="AH114" s="7"/>
      <c r="AI114" s="7"/>
      <c r="AJ114" s="37"/>
      <c r="AK114" s="7"/>
      <c r="AL114" s="7"/>
      <c r="AM114" s="7"/>
      <c r="AN114" s="411">
        <v>5.2</v>
      </c>
      <c r="AO114" s="39">
        <v>2.1</v>
      </c>
      <c r="AP114" s="40">
        <v>92.6</v>
      </c>
      <c r="AQ114" s="41">
        <v>99.899999999999991</v>
      </c>
      <c r="AR114" s="42">
        <v>2.4761904761904763</v>
      </c>
      <c r="AS114" s="43">
        <v>229.29523809523809</v>
      </c>
      <c r="AT114" s="44">
        <v>5.49102428722281E-2</v>
      </c>
      <c r="AU114" s="45">
        <v>4.7423999999999999</v>
      </c>
      <c r="AV114" s="45">
        <v>91.2</v>
      </c>
      <c r="AW114" s="46">
        <v>0.19759999999999997</v>
      </c>
      <c r="AX114" s="45">
        <v>3.8</v>
      </c>
      <c r="AY114" s="9" t="s">
        <v>121</v>
      </c>
      <c r="AZ114" s="65">
        <v>0.8</v>
      </c>
      <c r="BA114" s="48">
        <v>0.01</v>
      </c>
      <c r="BB114" s="317" t="s">
        <v>121</v>
      </c>
      <c r="BC114" s="48"/>
      <c r="BD114" s="7">
        <v>48.5</v>
      </c>
      <c r="BE114" s="7">
        <v>51.9</v>
      </c>
      <c r="BF114" s="195">
        <v>0.93448940269749525</v>
      </c>
      <c r="BG114" s="79">
        <v>0.06</v>
      </c>
      <c r="BH114" s="80">
        <v>1.1538461538461537</v>
      </c>
      <c r="BI114" s="9" t="s">
        <v>121</v>
      </c>
      <c r="BJ114" s="7">
        <v>13.1</v>
      </c>
      <c r="BK114" s="48">
        <v>12</v>
      </c>
      <c r="BL114" s="81"/>
      <c r="BM114" s="80">
        <v>68.599999999999994</v>
      </c>
      <c r="BN114" s="49">
        <v>91.2</v>
      </c>
      <c r="BO114" s="86">
        <v>50113</v>
      </c>
      <c r="BP114" s="80">
        <v>8.7999999999999972</v>
      </c>
      <c r="BQ114" s="80">
        <v>1.8417000000000001</v>
      </c>
      <c r="BR114" s="84">
        <v>25.5</v>
      </c>
      <c r="BS114" s="84">
        <v>0.53550000000000009</v>
      </c>
      <c r="BT114" s="84">
        <v>43.1</v>
      </c>
      <c r="BU114" s="84">
        <v>0.90510000000000002</v>
      </c>
      <c r="BV114" s="84">
        <v>19.100000000000001</v>
      </c>
      <c r="BW114" s="84">
        <v>0.40110000000000007</v>
      </c>
      <c r="BX114" s="49">
        <v>0.1</v>
      </c>
      <c r="BY114" s="7"/>
      <c r="BZ114" s="7"/>
      <c r="CA114" s="7"/>
      <c r="CB114" s="7"/>
      <c r="CC114" s="7"/>
      <c r="CD114" s="7"/>
      <c r="CE114" s="7"/>
      <c r="CF114" s="45">
        <v>0.59164733178654294</v>
      </c>
      <c r="CG114" s="7"/>
      <c r="CH114" s="121">
        <v>5</v>
      </c>
      <c r="CI114" s="9" t="s">
        <v>1991</v>
      </c>
      <c r="CJ114" s="9" t="s">
        <v>1991</v>
      </c>
      <c r="CK114" s="251"/>
      <c r="CL114" s="112" t="s">
        <v>1997</v>
      </c>
      <c r="CM114" s="11"/>
      <c r="CN114" s="11"/>
      <c r="CO114" s="11"/>
      <c r="CP114" s="11"/>
      <c r="CQ114" s="10" t="s">
        <v>297</v>
      </c>
      <c r="CR114" s="123" t="s">
        <v>444</v>
      </c>
      <c r="CS114" s="9">
        <v>2</v>
      </c>
      <c r="CT114" s="7"/>
      <c r="CU114" s="49" t="s">
        <v>511</v>
      </c>
      <c r="CV114" s="7"/>
      <c r="CW114" s="7"/>
      <c r="CX114" s="7"/>
      <c r="CY114" s="7"/>
      <c r="CZ114" s="11" t="s">
        <v>38</v>
      </c>
      <c r="DA114" s="11" t="s">
        <v>38</v>
      </c>
      <c r="DB114" s="11">
        <v>49122</v>
      </c>
      <c r="DC114" s="11">
        <v>89.7</v>
      </c>
      <c r="DD114" s="11">
        <v>10.3</v>
      </c>
      <c r="DE114" s="11" t="s">
        <v>38</v>
      </c>
      <c r="DF114" s="11" t="s">
        <v>38</v>
      </c>
      <c r="DG114" s="11" t="s">
        <v>38</v>
      </c>
      <c r="DH114" s="11" t="s">
        <v>38</v>
      </c>
      <c r="DI114" s="11">
        <v>0</v>
      </c>
      <c r="DJ114" s="7"/>
      <c r="DK114" s="114"/>
      <c r="DL114" s="114"/>
      <c r="DM114" s="114"/>
      <c r="DN114" s="7">
        <v>65</v>
      </c>
      <c r="DO114" s="7">
        <v>3</v>
      </c>
      <c r="DP114" s="7">
        <v>1</v>
      </c>
      <c r="DQ114" s="7">
        <v>182</v>
      </c>
      <c r="DR114" s="7">
        <v>100</v>
      </c>
      <c r="DS114" s="115">
        <v>30.189590629151066</v>
      </c>
      <c r="DT114" s="116">
        <v>2</v>
      </c>
      <c r="DU114" s="7"/>
      <c r="DV114" s="116">
        <v>3</v>
      </c>
      <c r="DW114" s="116">
        <v>2</v>
      </c>
      <c r="DX114" s="114"/>
      <c r="DY114" s="114"/>
      <c r="DZ114" s="492">
        <v>10563</v>
      </c>
      <c r="EA114" s="953">
        <v>59</v>
      </c>
      <c r="EB114" s="920">
        <v>786948</v>
      </c>
      <c r="EC114" s="920">
        <v>2</v>
      </c>
      <c r="ED114" s="956">
        <v>26676.203389830509</v>
      </c>
      <c r="EE114" s="920">
        <v>669081</v>
      </c>
      <c r="EF114" s="507">
        <v>22680.711864406781</v>
      </c>
      <c r="EG114" s="959">
        <v>272168.54237288138</v>
      </c>
      <c r="EH114" s="157">
        <v>85.022263224507839</v>
      </c>
      <c r="EI114" s="145">
        <v>22.680711864406781</v>
      </c>
      <c r="EJ114" s="114"/>
      <c r="EK114" s="157">
        <v>85.022263224507839</v>
      </c>
      <c r="EL114" s="145">
        <v>22.680711864406781</v>
      </c>
      <c r="EM114" s="147">
        <v>2.1658050370582931</v>
      </c>
      <c r="EN114" s="148" t="s">
        <v>421</v>
      </c>
      <c r="EO114" s="149" t="s">
        <v>1134</v>
      </c>
      <c r="EP114" s="150" t="s">
        <v>421</v>
      </c>
      <c r="EQ114" s="149" t="s">
        <v>2094</v>
      </c>
      <c r="ER114" s="149" t="s">
        <v>2095</v>
      </c>
      <c r="ES114" s="987">
        <v>10563</v>
      </c>
      <c r="ET114" s="990" t="s">
        <v>426</v>
      </c>
      <c r="EU114" s="569" t="s">
        <v>2079</v>
      </c>
      <c r="EV114" s="772">
        <v>35.0918530776</v>
      </c>
      <c r="EW114" s="595">
        <v>1.6558318720000003</v>
      </c>
      <c r="EX114" s="569">
        <v>1.93</v>
      </c>
      <c r="EY114" s="569">
        <v>1.23</v>
      </c>
      <c r="EZ114" s="569">
        <v>2670000</v>
      </c>
      <c r="FA114" s="561">
        <v>89.7</v>
      </c>
      <c r="FB114" s="561">
        <v>17.399999999999999</v>
      </c>
      <c r="FC114" s="569">
        <v>1040000</v>
      </c>
      <c r="FD114" s="959">
        <v>272168.54237288138</v>
      </c>
      <c r="FE114" s="994">
        <v>244135.18250847459</v>
      </c>
      <c r="FF114" s="569">
        <v>1.1499999999999999</v>
      </c>
      <c r="FG114" s="569">
        <v>836000</v>
      </c>
      <c r="FH114" s="995">
        <v>16.25</v>
      </c>
      <c r="FI114" s="569">
        <v>204000</v>
      </c>
      <c r="FJ114" s="994">
        <v>42479.521756474569</v>
      </c>
      <c r="FK114" s="994">
        <v>2807.5545988474578</v>
      </c>
      <c r="FL114" s="994">
        <v>39671.967157627114</v>
      </c>
      <c r="FM114" s="946">
        <v>6</v>
      </c>
      <c r="FN114" s="994">
        <v>7079.9202927457618</v>
      </c>
      <c r="FO114" s="994">
        <v>467.92576647457628</v>
      </c>
      <c r="FP114" s="994">
        <v>40689.197084745763</v>
      </c>
      <c r="FQ114" s="561">
        <v>85.6</v>
      </c>
      <c r="FR114" s="561">
        <v>6.46</v>
      </c>
      <c r="FS114" s="569">
        <v>1649</v>
      </c>
      <c r="FT114" s="569">
        <v>1.05</v>
      </c>
      <c r="FU114" s="569">
        <v>2743</v>
      </c>
      <c r="FV114" s="569">
        <v>7.8E-2</v>
      </c>
      <c r="FW114" s="569">
        <v>2137</v>
      </c>
      <c r="FX114" s="569">
        <v>2.3199999999999998</v>
      </c>
      <c r="FY114" s="569">
        <v>4113</v>
      </c>
      <c r="FZ114" s="569">
        <v>0.19</v>
      </c>
      <c r="GA114" s="569">
        <v>2906</v>
      </c>
      <c r="GB114" s="569">
        <v>91.8</v>
      </c>
      <c r="GC114" s="569">
        <v>1580</v>
      </c>
      <c r="GD114" s="561">
        <v>7.79</v>
      </c>
      <c r="GE114" s="569">
        <v>3.67</v>
      </c>
      <c r="GF114" s="569">
        <v>56</v>
      </c>
      <c r="GG114" s="569">
        <v>1016</v>
      </c>
      <c r="GH114" s="569">
        <v>52.3</v>
      </c>
      <c r="GI114" s="569">
        <v>889</v>
      </c>
      <c r="GJ114" s="569">
        <v>24.4</v>
      </c>
      <c r="GK114" s="569">
        <v>604</v>
      </c>
      <c r="GL114" s="569">
        <v>54.6</v>
      </c>
      <c r="GM114" s="569">
        <v>3313</v>
      </c>
      <c r="GN114" s="569">
        <v>0.49</v>
      </c>
      <c r="GO114" s="569">
        <v>1944</v>
      </c>
      <c r="GP114" s="569">
        <v>1.04</v>
      </c>
      <c r="GQ114" s="569">
        <v>3024</v>
      </c>
      <c r="GR114" s="569">
        <v>6.05</v>
      </c>
    </row>
    <row r="115" spans="1:200" x14ac:dyDescent="0.3">
      <c r="A115" s="7">
        <v>130</v>
      </c>
      <c r="B115" s="7">
        <v>1</v>
      </c>
      <c r="C115" s="14">
        <v>10564</v>
      </c>
      <c r="D115" s="328" t="s">
        <v>1809</v>
      </c>
      <c r="E115" s="17" t="s">
        <v>1005</v>
      </c>
      <c r="F115" s="17">
        <v>5504181903</v>
      </c>
      <c r="G115" s="11">
        <v>64</v>
      </c>
      <c r="H115" s="17" t="s">
        <v>1686</v>
      </c>
      <c r="I115" s="469" t="s">
        <v>511</v>
      </c>
      <c r="J115" s="380" t="s">
        <v>35</v>
      </c>
      <c r="K115" s="17" t="s">
        <v>36</v>
      </c>
      <c r="L115" s="11">
        <v>12</v>
      </c>
      <c r="M115" s="17" t="s">
        <v>37</v>
      </c>
      <c r="N115" s="17" t="s">
        <v>435</v>
      </c>
      <c r="O115" s="11"/>
      <c r="P115" s="11" t="s">
        <v>678</v>
      </c>
      <c r="Q115" s="11"/>
      <c r="R115" s="454" t="s">
        <v>124</v>
      </c>
      <c r="S115" s="454" t="s">
        <v>123</v>
      </c>
      <c r="T115" s="454" t="s">
        <v>124</v>
      </c>
      <c r="U115" s="602" t="s">
        <v>125</v>
      </c>
      <c r="V115" s="454" t="s">
        <v>126</v>
      </c>
      <c r="W115" s="1038" t="s">
        <v>572</v>
      </c>
      <c r="X115" s="475" t="s">
        <v>124</v>
      </c>
      <c r="Y115" s="596" t="s">
        <v>127</v>
      </c>
      <c r="Z115" s="565" t="s">
        <v>120</v>
      </c>
      <c r="AA115" s="55"/>
      <c r="AB115" s="558">
        <v>15906</v>
      </c>
      <c r="AC115" s="928">
        <v>1192</v>
      </c>
      <c r="AD115" s="558" t="s">
        <v>124</v>
      </c>
      <c r="AE115" s="558" t="s">
        <v>124</v>
      </c>
      <c r="AF115" s="930" t="s">
        <v>444</v>
      </c>
      <c r="AG115" s="59">
        <v>3000</v>
      </c>
      <c r="AH115" s="7"/>
      <c r="AI115" s="7"/>
      <c r="AJ115" s="37"/>
      <c r="AK115" s="7"/>
      <c r="AL115" s="7"/>
      <c r="AM115" s="7"/>
      <c r="AN115" s="411">
        <v>3.7</v>
      </c>
      <c r="AO115" s="39">
        <v>9.8000000000000007</v>
      </c>
      <c r="AP115" s="40">
        <v>85.7</v>
      </c>
      <c r="AQ115" s="41">
        <v>99.2</v>
      </c>
      <c r="AR115" s="42">
        <v>0.37755102040816324</v>
      </c>
      <c r="AS115" s="43">
        <v>32.35612244897959</v>
      </c>
      <c r="AT115" s="44">
        <v>3.8743455497382201E-2</v>
      </c>
      <c r="AU115" s="45">
        <v>3.2523</v>
      </c>
      <c r="AV115" s="45">
        <v>87.9</v>
      </c>
      <c r="AW115" s="46">
        <v>0.26269999999999999</v>
      </c>
      <c r="AX115" s="45">
        <v>7.1</v>
      </c>
      <c r="AY115" s="9" t="s">
        <v>121</v>
      </c>
      <c r="AZ115" s="65">
        <v>0</v>
      </c>
      <c r="BA115" s="48">
        <v>0.03</v>
      </c>
      <c r="BB115" s="317" t="s">
        <v>121</v>
      </c>
      <c r="BC115" s="48"/>
      <c r="BD115" s="7">
        <v>41.3</v>
      </c>
      <c r="BE115" s="7">
        <v>58.5</v>
      </c>
      <c r="BF115" s="195">
        <v>0.70598290598290592</v>
      </c>
      <c r="BG115" s="79">
        <v>0.1</v>
      </c>
      <c r="BH115" s="80">
        <v>2.7027027027027026</v>
      </c>
      <c r="BI115" s="9" t="s">
        <v>121</v>
      </c>
      <c r="BJ115" s="7">
        <v>0</v>
      </c>
      <c r="BK115" s="48">
        <v>0.2</v>
      </c>
      <c r="BL115" s="81"/>
      <c r="BM115" s="80">
        <v>83.3</v>
      </c>
      <c r="BN115" s="49">
        <v>90.1</v>
      </c>
      <c r="BO115" s="86">
        <v>42935</v>
      </c>
      <c r="BP115" s="80">
        <v>9.9000000000000057</v>
      </c>
      <c r="BQ115" s="80">
        <v>8.7670800000000018</v>
      </c>
      <c r="BR115" s="84">
        <v>20.2</v>
      </c>
      <c r="BS115" s="84">
        <v>1.9796</v>
      </c>
      <c r="BT115" s="84">
        <v>63.1</v>
      </c>
      <c r="BU115" s="84">
        <v>6.1838000000000015</v>
      </c>
      <c r="BV115" s="84">
        <v>6.16</v>
      </c>
      <c r="BW115" s="84">
        <v>0.60368000000000011</v>
      </c>
      <c r="BX115" s="49">
        <v>7.0000000000000007E-2</v>
      </c>
      <c r="BY115" s="7"/>
      <c r="BZ115" s="7"/>
      <c r="CA115" s="7"/>
      <c r="CB115" s="7"/>
      <c r="CC115" s="7"/>
      <c r="CD115" s="7"/>
      <c r="CE115" s="7"/>
      <c r="CF115" s="45">
        <v>0.32012678288431062</v>
      </c>
      <c r="CG115" s="7"/>
      <c r="CH115" s="121">
        <v>5</v>
      </c>
      <c r="CI115" s="9" t="s">
        <v>1991</v>
      </c>
      <c r="CJ115" s="9" t="s">
        <v>1991</v>
      </c>
      <c r="CK115" s="251"/>
      <c r="CL115" s="112" t="s">
        <v>1997</v>
      </c>
      <c r="CM115" s="11"/>
      <c r="CN115" s="11"/>
      <c r="CO115" s="11"/>
      <c r="CP115" s="11"/>
      <c r="CQ115" s="10" t="s">
        <v>297</v>
      </c>
      <c r="CR115" s="123" t="s">
        <v>444</v>
      </c>
      <c r="CS115" s="9">
        <v>2</v>
      </c>
      <c r="CT115" s="7"/>
      <c r="CU115" s="49" t="s">
        <v>511</v>
      </c>
      <c r="CV115" s="7"/>
      <c r="CW115" s="7"/>
      <c r="CX115" s="7"/>
      <c r="CY115" s="7"/>
      <c r="CZ115" s="11">
        <v>14.6</v>
      </c>
      <c r="DA115" s="11" t="s">
        <v>38</v>
      </c>
      <c r="DB115" s="11">
        <v>2080</v>
      </c>
      <c r="DC115" s="11">
        <v>76.599999999999994</v>
      </c>
      <c r="DD115" s="11">
        <v>23.4</v>
      </c>
      <c r="DE115" s="11" t="s">
        <v>38</v>
      </c>
      <c r="DF115" s="11" t="s">
        <v>38</v>
      </c>
      <c r="DG115" s="11" t="s">
        <v>38</v>
      </c>
      <c r="DH115" s="11" t="s">
        <v>38</v>
      </c>
      <c r="DI115" s="11">
        <v>0</v>
      </c>
      <c r="DJ115" s="7"/>
      <c r="DK115" s="114"/>
      <c r="DL115" s="114"/>
      <c r="DM115" s="114"/>
      <c r="DN115" s="7">
        <v>100</v>
      </c>
      <c r="DO115" s="7">
        <v>3</v>
      </c>
      <c r="DP115" s="7">
        <v>1</v>
      </c>
      <c r="DQ115" s="7">
        <v>175</v>
      </c>
      <c r="DR115" s="7">
        <v>100</v>
      </c>
      <c r="DS115" s="115">
        <v>32.653061224489797</v>
      </c>
      <c r="DT115" s="116">
        <v>1</v>
      </c>
      <c r="DU115" s="7"/>
      <c r="DV115" s="116">
        <v>2</v>
      </c>
      <c r="DW115" s="116">
        <v>2</v>
      </c>
      <c r="DX115" s="114"/>
      <c r="DY115" s="114"/>
      <c r="DZ115" s="492">
        <v>10564</v>
      </c>
      <c r="EA115" s="953">
        <v>67</v>
      </c>
      <c r="EB115" s="920">
        <v>68440</v>
      </c>
      <c r="EC115" s="920">
        <v>2</v>
      </c>
      <c r="ED115" s="956">
        <v>2042.9850746268658</v>
      </c>
      <c r="EE115" s="920">
        <v>49135</v>
      </c>
      <c r="EF115" s="507">
        <v>1466.7164179104477</v>
      </c>
      <c r="EG115" s="959">
        <v>17600.597014925374</v>
      </c>
      <c r="EH115" s="157">
        <v>71.79281122150789</v>
      </c>
      <c r="EI115" s="145">
        <v>1.4667164179104477</v>
      </c>
      <c r="EJ115" s="114"/>
      <c r="EK115" s="157">
        <v>71.79281122150789</v>
      </c>
      <c r="EL115" s="145">
        <v>1.4667164179104477</v>
      </c>
      <c r="EM115" s="147">
        <v>1.4181337132390353</v>
      </c>
      <c r="EN115" s="148" t="s">
        <v>421</v>
      </c>
      <c r="EO115" s="149" t="s">
        <v>2174</v>
      </c>
      <c r="EP115" s="150" t="s">
        <v>423</v>
      </c>
      <c r="EQ115" s="149" t="s">
        <v>2175</v>
      </c>
      <c r="ER115" s="149" t="s">
        <v>2176</v>
      </c>
      <c r="ES115" s="987">
        <v>10564</v>
      </c>
      <c r="ET115" s="990" t="s">
        <v>426</v>
      </c>
      <c r="EU115" s="595">
        <v>15.8738171875</v>
      </c>
      <c r="EV115" s="440">
        <v>5.3038280400000009</v>
      </c>
      <c r="EW115" s="595">
        <v>0.72613331299999984</v>
      </c>
      <c r="EX115" s="569">
        <v>6.08</v>
      </c>
      <c r="EY115" s="569">
        <v>9.43</v>
      </c>
      <c r="EZ115" s="569">
        <v>2150000</v>
      </c>
      <c r="FA115" s="561">
        <v>81.3</v>
      </c>
      <c r="FB115" s="561">
        <v>46</v>
      </c>
      <c r="FC115" s="569">
        <v>1970000</v>
      </c>
      <c r="FD115" s="959">
        <v>17600.597014925374</v>
      </c>
      <c r="FE115" s="994">
        <v>14309.285373134329</v>
      </c>
      <c r="FF115" s="569">
        <v>1.26</v>
      </c>
      <c r="FG115" s="569">
        <v>1360000</v>
      </c>
      <c r="FH115" s="995">
        <v>44.74</v>
      </c>
      <c r="FI115" s="569">
        <v>610000</v>
      </c>
      <c r="FJ115" s="994">
        <v>6582.2712716417909</v>
      </c>
      <c r="FK115" s="994">
        <v>180.29699570149256</v>
      </c>
      <c r="FL115" s="994">
        <v>6401.974275940298</v>
      </c>
      <c r="FM115" s="946">
        <v>32</v>
      </c>
      <c r="FN115" s="994">
        <v>205.69597723880597</v>
      </c>
      <c r="FO115" s="994">
        <v>5.6342811156716426</v>
      </c>
      <c r="FP115" s="994">
        <v>447.16516791044779</v>
      </c>
      <c r="FQ115" s="561">
        <v>84.7</v>
      </c>
      <c r="FR115" s="561">
        <v>74.8</v>
      </c>
      <c r="FS115" s="569">
        <v>2701</v>
      </c>
      <c r="FT115" s="569">
        <v>0.61</v>
      </c>
      <c r="FU115" s="569">
        <v>4561</v>
      </c>
      <c r="FV115" s="569">
        <v>88.1</v>
      </c>
      <c r="FW115" s="569">
        <v>7381</v>
      </c>
      <c r="FX115" s="569">
        <v>0.56000000000000005</v>
      </c>
      <c r="FY115" s="569">
        <v>40268</v>
      </c>
      <c r="FZ115" s="569">
        <v>98.3</v>
      </c>
      <c r="GA115" s="569">
        <v>5137</v>
      </c>
      <c r="GB115" s="569">
        <v>98.3</v>
      </c>
      <c r="GC115" s="569">
        <v>12017</v>
      </c>
      <c r="GD115" s="561">
        <v>4.37</v>
      </c>
      <c r="GE115" s="569">
        <v>10</v>
      </c>
      <c r="GF115" s="569">
        <v>95</v>
      </c>
      <c r="GG115" s="569">
        <v>8491</v>
      </c>
      <c r="GH115" s="569">
        <v>88.9</v>
      </c>
      <c r="GI115" s="569">
        <v>1399</v>
      </c>
      <c r="GJ115" s="569">
        <v>18.7</v>
      </c>
      <c r="GK115" s="569">
        <v>1807</v>
      </c>
      <c r="GL115" s="569">
        <v>96.7</v>
      </c>
      <c r="GM115" s="569">
        <v>15009</v>
      </c>
      <c r="GN115" s="569">
        <v>5.9</v>
      </c>
      <c r="GO115" s="569">
        <v>16546</v>
      </c>
      <c r="GP115" s="569">
        <v>2.17</v>
      </c>
      <c r="GQ115" s="569">
        <v>8648</v>
      </c>
      <c r="GR115" s="569">
        <v>10.199999999999999</v>
      </c>
    </row>
    <row r="116" spans="1:200" x14ac:dyDescent="0.3">
      <c r="A116" s="7">
        <v>131</v>
      </c>
      <c r="B116" s="7">
        <v>1</v>
      </c>
      <c r="C116" s="14">
        <v>10579</v>
      </c>
      <c r="D116" s="328" t="s">
        <v>1908</v>
      </c>
      <c r="E116" s="17" t="s">
        <v>512</v>
      </c>
      <c r="F116" s="17">
        <v>6201230915</v>
      </c>
      <c r="G116" s="11">
        <v>57</v>
      </c>
      <c r="H116" s="17" t="s">
        <v>1909</v>
      </c>
      <c r="I116" s="469" t="s">
        <v>1910</v>
      </c>
      <c r="J116" s="380" t="s">
        <v>35</v>
      </c>
      <c r="K116" s="17" t="s">
        <v>36</v>
      </c>
      <c r="L116" s="11">
        <v>6.5</v>
      </c>
      <c r="M116" s="17" t="s">
        <v>37</v>
      </c>
      <c r="N116" s="17" t="s">
        <v>435</v>
      </c>
      <c r="O116" s="11"/>
      <c r="P116" s="11" t="s">
        <v>678</v>
      </c>
      <c r="Q116" s="11"/>
      <c r="R116" s="454" t="s">
        <v>124</v>
      </c>
      <c r="S116" s="454" t="s">
        <v>123</v>
      </c>
      <c r="T116" s="454" t="s">
        <v>124</v>
      </c>
      <c r="U116" s="602" t="s">
        <v>125</v>
      </c>
      <c r="V116" s="454" t="s">
        <v>126</v>
      </c>
      <c r="W116" s="1038" t="s">
        <v>572</v>
      </c>
      <c r="X116" s="475" t="s">
        <v>124</v>
      </c>
      <c r="Y116" s="552"/>
      <c r="Z116" s="565" t="s">
        <v>120</v>
      </c>
      <c r="AA116" s="55"/>
      <c r="AB116" s="558">
        <v>123642</v>
      </c>
      <c r="AC116" s="928">
        <v>9273</v>
      </c>
      <c r="AD116" s="558" t="s">
        <v>124</v>
      </c>
      <c r="AE116" s="558" t="s">
        <v>124</v>
      </c>
      <c r="AF116" s="930" t="s">
        <v>444</v>
      </c>
      <c r="AG116" s="59">
        <v>3000</v>
      </c>
      <c r="AH116" s="7"/>
      <c r="AI116" s="7"/>
      <c r="AJ116" s="37"/>
      <c r="AK116" s="7"/>
      <c r="AL116" s="7"/>
      <c r="AM116" s="7"/>
      <c r="AN116" s="411">
        <v>12.9</v>
      </c>
      <c r="AO116" s="39">
        <v>9.4</v>
      </c>
      <c r="AP116" s="40">
        <v>76.599999999999994</v>
      </c>
      <c r="AQ116" s="41">
        <v>98.899999999999991</v>
      </c>
      <c r="AR116" s="42">
        <v>1.3723404255319149</v>
      </c>
      <c r="AS116" s="43">
        <v>105.12127659574467</v>
      </c>
      <c r="AT116" s="44">
        <v>0.15</v>
      </c>
      <c r="AU116" s="45">
        <v>12.177600000000002</v>
      </c>
      <c r="AV116" s="45">
        <v>94.4</v>
      </c>
      <c r="AW116" s="46">
        <v>7.7399999999999997E-2</v>
      </c>
      <c r="AX116" s="45">
        <v>0.6</v>
      </c>
      <c r="AY116" s="9" t="s">
        <v>121</v>
      </c>
      <c r="AZ116" s="65">
        <v>0.7</v>
      </c>
      <c r="BA116" s="48">
        <v>0.03</v>
      </c>
      <c r="BB116" s="49">
        <v>2.4</v>
      </c>
      <c r="BC116" s="48"/>
      <c r="BD116" s="7">
        <v>54.3</v>
      </c>
      <c r="BE116" s="7">
        <v>45.7</v>
      </c>
      <c r="BF116" s="195">
        <v>1.1881838074398248</v>
      </c>
      <c r="BG116" s="79">
        <v>0.1</v>
      </c>
      <c r="BH116" s="80">
        <v>0.77519379844961234</v>
      </c>
      <c r="BI116" s="9" t="s">
        <v>121</v>
      </c>
      <c r="BJ116" s="7">
        <v>6.9</v>
      </c>
      <c r="BK116" s="48">
        <v>9.3000000000000007</v>
      </c>
      <c r="BL116" s="81"/>
      <c r="BM116" s="80">
        <v>48.8</v>
      </c>
      <c r="BN116" s="49">
        <v>93.5</v>
      </c>
      <c r="BO116" s="86">
        <v>72829</v>
      </c>
      <c r="BP116" s="80">
        <v>6.5</v>
      </c>
      <c r="BQ116" s="80">
        <v>8.6010000000000009</v>
      </c>
      <c r="BR116" s="84">
        <v>10.8</v>
      </c>
      <c r="BS116" s="84">
        <v>1.0152000000000001</v>
      </c>
      <c r="BT116" s="84">
        <v>38</v>
      </c>
      <c r="BU116" s="84">
        <v>3.5720000000000001</v>
      </c>
      <c r="BV116" s="84">
        <v>42.7</v>
      </c>
      <c r="BW116" s="84">
        <v>4.0138000000000007</v>
      </c>
      <c r="BX116" s="49">
        <v>0.37</v>
      </c>
      <c r="BY116" s="7"/>
      <c r="BZ116" s="7"/>
      <c r="CA116" s="7"/>
      <c r="CB116" s="7"/>
      <c r="CC116" s="7"/>
      <c r="CD116" s="7"/>
      <c r="CE116" s="7"/>
      <c r="CF116" s="45">
        <v>0.28421052631578947</v>
      </c>
      <c r="CG116" s="7"/>
      <c r="CH116" s="121">
        <v>7</v>
      </c>
      <c r="CI116" s="9" t="s">
        <v>1991</v>
      </c>
      <c r="CJ116" s="9" t="s">
        <v>1991</v>
      </c>
      <c r="CK116" s="251"/>
      <c r="CL116" s="112" t="s">
        <v>1997</v>
      </c>
      <c r="CM116" s="11"/>
      <c r="CN116" s="11"/>
      <c r="CO116" s="11"/>
      <c r="CP116" s="11"/>
      <c r="CQ116" s="10" t="s">
        <v>297</v>
      </c>
      <c r="CR116" s="123" t="s">
        <v>444</v>
      </c>
      <c r="CS116" s="9">
        <v>2</v>
      </c>
      <c r="CT116" s="7"/>
      <c r="CU116" s="49"/>
      <c r="CV116" s="7"/>
      <c r="CW116" s="7"/>
      <c r="CX116" s="7"/>
      <c r="CY116" s="7"/>
      <c r="CZ116" s="11">
        <v>90</v>
      </c>
      <c r="DA116" s="11" t="s">
        <v>38</v>
      </c>
      <c r="DB116" s="11">
        <v>7083</v>
      </c>
      <c r="DC116" s="11">
        <v>67.599999999999994</v>
      </c>
      <c r="DD116" s="11">
        <v>32.4</v>
      </c>
      <c r="DE116" s="11" t="s">
        <v>38</v>
      </c>
      <c r="DF116" s="11" t="s">
        <v>38</v>
      </c>
      <c r="DG116" s="11" t="s">
        <v>38</v>
      </c>
      <c r="DH116" s="11" t="s">
        <v>38</v>
      </c>
      <c r="DI116" s="11">
        <v>0</v>
      </c>
      <c r="DJ116" s="7"/>
      <c r="DK116" s="114"/>
      <c r="DL116" s="114"/>
      <c r="DM116" s="114"/>
      <c r="DN116" s="7"/>
      <c r="DO116" s="7"/>
      <c r="DP116" s="7"/>
      <c r="DQ116" s="7"/>
      <c r="DR116" s="7"/>
      <c r="DS116" s="115"/>
      <c r="DT116" s="116"/>
      <c r="DU116" s="7"/>
      <c r="DV116" s="116"/>
      <c r="DW116" s="116"/>
      <c r="DX116" s="114"/>
      <c r="DY116" s="114"/>
      <c r="DZ116" s="492">
        <v>10579</v>
      </c>
      <c r="EA116" s="953">
        <v>59</v>
      </c>
      <c r="EB116" s="920">
        <v>193639</v>
      </c>
      <c r="EC116" s="920">
        <v>2</v>
      </c>
      <c r="ED116" s="956">
        <v>6564.0338983050851</v>
      </c>
      <c r="EE116" s="920">
        <v>113644</v>
      </c>
      <c r="EF116" s="507">
        <v>3852.3389830508477</v>
      </c>
      <c r="EG116" s="959">
        <v>25040.203389830509</v>
      </c>
      <c r="EH116" s="157">
        <v>58.688590624822481</v>
      </c>
      <c r="EI116" s="145">
        <v>3.8523389830508479</v>
      </c>
      <c r="EJ116" s="114"/>
      <c r="EK116" s="157">
        <v>58.688590624822481</v>
      </c>
      <c r="EL116" s="145">
        <v>3.8523389830508479</v>
      </c>
      <c r="EM116" s="147">
        <v>1.8386232445179682</v>
      </c>
      <c r="EN116" s="148"/>
      <c r="EO116" s="149"/>
      <c r="EP116" s="150"/>
      <c r="EQ116" s="149"/>
      <c r="ER116" s="149"/>
      <c r="ES116" s="988"/>
      <c r="ET116" s="989"/>
      <c r="EU116" s="599"/>
      <c r="EV116" s="154"/>
      <c r="EW116" s="599"/>
      <c r="EX116" s="554"/>
      <c r="EY116" s="554"/>
      <c r="EZ116" s="554"/>
      <c r="FA116" s="554"/>
      <c r="FB116" s="554"/>
      <c r="FC116" s="554"/>
      <c r="FD116" s="554"/>
      <c r="FE116" s="554"/>
      <c r="FF116" s="554"/>
      <c r="FG116" s="554"/>
      <c r="FH116" s="554"/>
      <c r="FI116" s="554"/>
      <c r="FJ116" s="554"/>
      <c r="FK116" s="554"/>
      <c r="FL116" s="554"/>
      <c r="FM116" s="554"/>
      <c r="FN116" s="554"/>
      <c r="FO116" s="554"/>
      <c r="FP116" s="554"/>
      <c r="FQ116" s="554"/>
      <c r="FR116" s="554"/>
      <c r="FS116" s="554"/>
      <c r="FT116" s="554"/>
      <c r="FU116" s="554"/>
      <c r="FV116" s="554"/>
      <c r="FW116" s="554"/>
      <c r="FX116" s="554"/>
      <c r="FY116" s="554"/>
      <c r="FZ116" s="554"/>
      <c r="GA116" s="554"/>
      <c r="GB116" s="554"/>
      <c r="GC116" s="554"/>
      <c r="GD116" s="554"/>
      <c r="GE116" s="554"/>
      <c r="GF116" s="554"/>
      <c r="GG116" s="554"/>
      <c r="GH116" s="554"/>
      <c r="GI116" s="554"/>
      <c r="GJ116" s="554"/>
      <c r="GK116" s="554"/>
      <c r="GL116" s="554"/>
      <c r="GM116" s="554"/>
      <c r="GN116" s="554"/>
      <c r="GO116" s="554"/>
      <c r="GP116" s="554"/>
      <c r="GQ116" s="554"/>
      <c r="GR116" s="554"/>
    </row>
    <row r="117" spans="1:200" x14ac:dyDescent="0.3">
      <c r="A117" s="7">
        <v>134</v>
      </c>
      <c r="B117" s="7">
        <v>1</v>
      </c>
      <c r="C117" s="14">
        <v>10613</v>
      </c>
      <c r="D117" s="328" t="s">
        <v>1898</v>
      </c>
      <c r="E117" s="17" t="s">
        <v>548</v>
      </c>
      <c r="F117" s="17">
        <v>8611135808</v>
      </c>
      <c r="G117" s="11">
        <v>33</v>
      </c>
      <c r="H117" s="17" t="s">
        <v>1899</v>
      </c>
      <c r="I117" s="469" t="s">
        <v>1212</v>
      </c>
      <c r="J117" s="380" t="s">
        <v>35</v>
      </c>
      <c r="K117" s="17" t="s">
        <v>36</v>
      </c>
      <c r="L117" s="11">
        <v>11</v>
      </c>
      <c r="M117" s="17" t="s">
        <v>37</v>
      </c>
      <c r="N117" s="17" t="s">
        <v>38</v>
      </c>
      <c r="O117" s="11"/>
      <c r="P117" s="11" t="s">
        <v>678</v>
      </c>
      <c r="Q117" s="11"/>
      <c r="R117" s="454" t="s">
        <v>124</v>
      </c>
      <c r="S117" s="454" t="s">
        <v>123</v>
      </c>
      <c r="T117" s="454" t="s">
        <v>124</v>
      </c>
      <c r="U117" s="602" t="s">
        <v>125</v>
      </c>
      <c r="V117" s="454" t="s">
        <v>126</v>
      </c>
      <c r="W117" s="1038" t="s">
        <v>572</v>
      </c>
      <c r="X117" s="475" t="s">
        <v>124</v>
      </c>
      <c r="Y117" s="596" t="s">
        <v>127</v>
      </c>
      <c r="Z117" s="550" t="s">
        <v>120</v>
      </c>
      <c r="AA117" s="11"/>
      <c r="AB117" s="558">
        <v>300417</v>
      </c>
      <c r="AC117" s="928">
        <v>75104</v>
      </c>
      <c r="AD117" s="558" t="s">
        <v>124</v>
      </c>
      <c r="AE117" s="558" t="s">
        <v>124</v>
      </c>
      <c r="AF117" s="930" t="s">
        <v>444</v>
      </c>
      <c r="AG117" s="59">
        <v>10000</v>
      </c>
      <c r="AH117" s="7"/>
      <c r="AI117" s="7"/>
      <c r="AJ117" s="37"/>
      <c r="AK117" s="7"/>
      <c r="AL117" s="7"/>
      <c r="AM117" s="7"/>
      <c r="AN117" s="411">
        <v>17.399999999999999</v>
      </c>
      <c r="AO117" s="39">
        <v>3.9</v>
      </c>
      <c r="AP117" s="40">
        <v>78.2</v>
      </c>
      <c r="AQ117" s="41">
        <v>99.5</v>
      </c>
      <c r="AR117" s="42">
        <v>4.4615384615384617</v>
      </c>
      <c r="AS117" s="43">
        <v>348.89230769230772</v>
      </c>
      <c r="AT117" s="44">
        <v>0.21193666260657731</v>
      </c>
      <c r="AU117" s="45">
        <v>16.1646</v>
      </c>
      <c r="AV117" s="45">
        <v>92.9</v>
      </c>
      <c r="AW117" s="46">
        <v>0.3654</v>
      </c>
      <c r="AX117" s="45">
        <v>2.1</v>
      </c>
      <c r="AY117" s="9" t="s">
        <v>121</v>
      </c>
      <c r="AZ117" s="65">
        <v>5.3</v>
      </c>
      <c r="BA117" s="48">
        <v>0.04</v>
      </c>
      <c r="BB117" s="49">
        <v>4</v>
      </c>
      <c r="BC117" s="48"/>
      <c r="BD117" s="7">
        <v>39.4</v>
      </c>
      <c r="BE117" s="7">
        <v>60.6</v>
      </c>
      <c r="BF117" s="195">
        <v>0.65016501650165015</v>
      </c>
      <c r="BG117" s="79">
        <v>0.1</v>
      </c>
      <c r="BH117" s="80">
        <v>0.57471264367816099</v>
      </c>
      <c r="BI117" s="9" t="s">
        <v>121</v>
      </c>
      <c r="BJ117" s="7">
        <v>17.100000000000001</v>
      </c>
      <c r="BK117" s="48">
        <v>22.4</v>
      </c>
      <c r="BL117" s="81"/>
      <c r="BM117" s="80">
        <v>66.800000000000011</v>
      </c>
      <c r="BN117" s="49">
        <v>91.2</v>
      </c>
      <c r="BO117" s="86">
        <v>51030</v>
      </c>
      <c r="BP117" s="80">
        <v>8.7999999999999972</v>
      </c>
      <c r="BQ117" s="80">
        <v>3.5255999999999998</v>
      </c>
      <c r="BR117" s="84">
        <v>25.6</v>
      </c>
      <c r="BS117" s="84">
        <v>0.99840000000000007</v>
      </c>
      <c r="BT117" s="84">
        <v>41.2</v>
      </c>
      <c r="BU117" s="84">
        <v>1.6068</v>
      </c>
      <c r="BV117" s="84">
        <v>23.6</v>
      </c>
      <c r="BW117" s="84">
        <v>0.92040000000000011</v>
      </c>
      <c r="BX117" s="49">
        <v>0.09</v>
      </c>
      <c r="BY117" s="7"/>
      <c r="BZ117" s="7"/>
      <c r="CA117" s="7"/>
      <c r="CB117" s="7"/>
      <c r="CC117" s="7"/>
      <c r="CD117" s="7"/>
      <c r="CE117" s="7"/>
      <c r="CF117" s="45">
        <v>0.62135922330097082</v>
      </c>
      <c r="CG117" s="7"/>
      <c r="CH117" s="121">
        <v>5</v>
      </c>
      <c r="CI117" s="9" t="s">
        <v>1991</v>
      </c>
      <c r="CJ117" s="9" t="s">
        <v>1991</v>
      </c>
      <c r="CK117" s="251"/>
      <c r="CL117" s="112" t="s">
        <v>1997</v>
      </c>
      <c r="CM117" s="11"/>
      <c r="CN117" s="11"/>
      <c r="CO117" s="11"/>
      <c r="CP117" s="11"/>
      <c r="CQ117" s="10" t="s">
        <v>297</v>
      </c>
      <c r="CR117" s="123" t="s">
        <v>444</v>
      </c>
      <c r="CS117" s="9">
        <v>2</v>
      </c>
      <c r="CT117" s="7"/>
      <c r="CU117" s="49" t="s">
        <v>1212</v>
      </c>
      <c r="CV117" s="7"/>
      <c r="CW117" s="7"/>
      <c r="CX117" s="7"/>
      <c r="CY117" s="7"/>
      <c r="CZ117" s="11" t="s">
        <v>38</v>
      </c>
      <c r="DA117" s="11" t="s">
        <v>38</v>
      </c>
      <c r="DB117" s="11">
        <v>24870</v>
      </c>
      <c r="DC117" s="11">
        <v>80.099999999999994</v>
      </c>
      <c r="DD117" s="11">
        <v>19.899999999999999</v>
      </c>
      <c r="DE117" s="11">
        <v>4</v>
      </c>
      <c r="DF117" s="11" t="s">
        <v>2025</v>
      </c>
      <c r="DG117" s="11" t="s">
        <v>38</v>
      </c>
      <c r="DH117" s="11">
        <v>3.7</v>
      </c>
      <c r="DI117" s="11">
        <v>0</v>
      </c>
      <c r="DJ117" s="7"/>
      <c r="DK117" s="114"/>
      <c r="DL117" s="114"/>
      <c r="DM117" s="114"/>
      <c r="DN117" s="7">
        <v>55</v>
      </c>
      <c r="DO117" s="7">
        <v>3</v>
      </c>
      <c r="DP117" s="7">
        <v>1</v>
      </c>
      <c r="DQ117" s="7" t="s">
        <v>299</v>
      </c>
      <c r="DR117" s="7" t="s">
        <v>299</v>
      </c>
      <c r="DS117" s="115" t="s">
        <v>299</v>
      </c>
      <c r="DT117" s="116">
        <v>1</v>
      </c>
      <c r="DU117" s="7"/>
      <c r="DV117" s="116">
        <v>1</v>
      </c>
      <c r="DW117" s="116">
        <v>0</v>
      </c>
      <c r="DX117" s="114"/>
      <c r="DY117" s="114"/>
      <c r="DZ117" s="492">
        <v>10613</v>
      </c>
      <c r="EA117" s="953">
        <v>55</v>
      </c>
      <c r="EB117" s="920">
        <v>408411</v>
      </c>
      <c r="EC117" s="920">
        <v>2</v>
      </c>
      <c r="ED117" s="956">
        <v>14851.309090909092</v>
      </c>
      <c r="EE117" s="920">
        <v>366480</v>
      </c>
      <c r="EF117" s="507">
        <v>13326.545454545454</v>
      </c>
      <c r="EG117" s="959">
        <v>146592</v>
      </c>
      <c r="EH117" s="157">
        <v>89.733136472817819</v>
      </c>
      <c r="EI117" s="145">
        <v>13.326545454545455</v>
      </c>
      <c r="EJ117" s="114"/>
      <c r="EK117" s="157">
        <v>89.733136472817819</v>
      </c>
      <c r="EL117" s="145">
        <v>13.326545454545455</v>
      </c>
      <c r="EM117" s="147">
        <v>1.8662000654878848</v>
      </c>
      <c r="EN117" s="148" t="s">
        <v>423</v>
      </c>
      <c r="EO117" s="149" t="s">
        <v>579</v>
      </c>
      <c r="EP117" s="150" t="s">
        <v>423</v>
      </c>
      <c r="EQ117" s="149" t="s">
        <v>2202</v>
      </c>
      <c r="ER117" s="149" t="s">
        <v>2203</v>
      </c>
      <c r="ES117" s="987">
        <v>10613</v>
      </c>
      <c r="ET117" s="990" t="s">
        <v>426</v>
      </c>
      <c r="EU117" s="595">
        <v>42.971315243200003</v>
      </c>
      <c r="EV117" s="161">
        <v>2.5660729600000001</v>
      </c>
      <c r="EW117" s="595">
        <v>0.88177414800000176</v>
      </c>
      <c r="EX117" s="569">
        <v>2.17</v>
      </c>
      <c r="EY117" s="569">
        <v>0.88</v>
      </c>
      <c r="EZ117" s="569">
        <v>4810000</v>
      </c>
      <c r="FA117" s="561">
        <v>84.6</v>
      </c>
      <c r="FB117" s="561">
        <v>36.200000000000003</v>
      </c>
      <c r="FC117" s="569">
        <v>1860000</v>
      </c>
      <c r="FD117" s="959">
        <v>146592</v>
      </c>
      <c r="FE117" s="994">
        <v>53066.304000000004</v>
      </c>
      <c r="FF117" s="569">
        <v>2.91</v>
      </c>
      <c r="FG117" s="569">
        <v>1480000</v>
      </c>
      <c r="FH117" s="995">
        <v>33.290000000000006</v>
      </c>
      <c r="FI117" s="569">
        <v>380000</v>
      </c>
      <c r="FJ117" s="994">
        <v>19210.002048000002</v>
      </c>
      <c r="FK117" s="994">
        <v>1544.2294464000004</v>
      </c>
      <c r="FL117" s="994">
        <v>17665.772601600002</v>
      </c>
      <c r="FM117" s="946">
        <v>11</v>
      </c>
      <c r="FN117" s="994">
        <v>1746.3638225454547</v>
      </c>
      <c r="FO117" s="994">
        <v>140.38449512727277</v>
      </c>
      <c r="FP117" s="994">
        <v>4824.2094545454547</v>
      </c>
      <c r="FQ117" s="561">
        <v>85.4</v>
      </c>
      <c r="FR117" s="561">
        <v>95.6</v>
      </c>
      <c r="FS117" s="569">
        <v>3457</v>
      </c>
      <c r="FT117" s="569">
        <v>1.1499999999999999</v>
      </c>
      <c r="FU117" s="569">
        <v>2836</v>
      </c>
      <c r="FV117" s="569">
        <v>74.599999999999994</v>
      </c>
      <c r="FW117" s="569">
        <v>5090</v>
      </c>
      <c r="FX117" s="569">
        <v>0.63</v>
      </c>
      <c r="FY117" s="569">
        <v>21370</v>
      </c>
      <c r="FZ117" s="569">
        <v>94</v>
      </c>
      <c r="GA117" s="569">
        <v>2391</v>
      </c>
      <c r="GB117" s="569">
        <v>94.6</v>
      </c>
      <c r="GC117" s="569">
        <v>10101</v>
      </c>
      <c r="GD117" s="561">
        <v>10.9</v>
      </c>
      <c r="GE117" s="569">
        <v>1.89</v>
      </c>
      <c r="GF117" s="569">
        <v>75.8</v>
      </c>
      <c r="GG117" s="569">
        <v>9389</v>
      </c>
      <c r="GH117" s="569">
        <v>97.7</v>
      </c>
      <c r="GI117" s="569">
        <v>2793</v>
      </c>
      <c r="GJ117" s="569">
        <v>11.9</v>
      </c>
      <c r="GK117" s="569">
        <v>2743</v>
      </c>
      <c r="GL117" s="569">
        <v>83.7</v>
      </c>
      <c r="GM117" s="569">
        <v>15379</v>
      </c>
      <c r="GN117" s="569">
        <v>3.36</v>
      </c>
      <c r="GO117" s="569">
        <v>3061</v>
      </c>
      <c r="GP117" s="569">
        <v>2.76</v>
      </c>
      <c r="GQ117" s="569">
        <v>6882</v>
      </c>
      <c r="GR117" s="569">
        <v>3.15</v>
      </c>
    </row>
    <row r="118" spans="1:200" x14ac:dyDescent="0.3">
      <c r="A118" s="7">
        <v>135</v>
      </c>
      <c r="B118" s="7">
        <v>1</v>
      </c>
      <c r="C118" s="14">
        <v>10615</v>
      </c>
      <c r="D118" s="328" t="s">
        <v>1815</v>
      </c>
      <c r="E118" s="17" t="s">
        <v>456</v>
      </c>
      <c r="F118" s="17">
        <v>445716079</v>
      </c>
      <c r="G118" s="11">
        <v>75</v>
      </c>
      <c r="H118" s="17" t="s">
        <v>1816</v>
      </c>
      <c r="I118" s="469" t="s">
        <v>511</v>
      </c>
      <c r="J118" s="380" t="s">
        <v>35</v>
      </c>
      <c r="K118" s="17" t="s">
        <v>36</v>
      </c>
      <c r="L118" s="11">
        <v>35</v>
      </c>
      <c r="M118" s="17" t="s">
        <v>37</v>
      </c>
      <c r="N118" s="17" t="s">
        <v>38</v>
      </c>
      <c r="O118" s="11"/>
      <c r="P118" s="11" t="s">
        <v>678</v>
      </c>
      <c r="Q118" s="11"/>
      <c r="R118" s="454" t="s">
        <v>124</v>
      </c>
      <c r="S118" s="454" t="s">
        <v>123</v>
      </c>
      <c r="T118" s="454" t="s">
        <v>124</v>
      </c>
      <c r="U118" s="602" t="s">
        <v>125</v>
      </c>
      <c r="V118" s="454" t="s">
        <v>126</v>
      </c>
      <c r="W118" s="476" t="s">
        <v>124</v>
      </c>
      <c r="X118" s="475" t="s">
        <v>124</v>
      </c>
      <c r="Y118" s="552"/>
      <c r="Z118" s="550" t="s">
        <v>120</v>
      </c>
      <c r="AA118" s="11"/>
      <c r="AB118" s="558">
        <v>207806</v>
      </c>
      <c r="AC118" s="928">
        <v>51951</v>
      </c>
      <c r="AD118" s="558" t="s">
        <v>124</v>
      </c>
      <c r="AE118" s="558" t="s">
        <v>124</v>
      </c>
      <c r="AF118" s="930" t="s">
        <v>444</v>
      </c>
      <c r="AG118" s="59">
        <v>10000</v>
      </c>
      <c r="AH118" s="7"/>
      <c r="AI118" s="7"/>
      <c r="AJ118" s="37"/>
      <c r="AK118" s="7"/>
      <c r="AL118" s="7"/>
      <c r="AM118" s="7"/>
      <c r="AN118" s="411">
        <v>1.3</v>
      </c>
      <c r="AO118" s="39">
        <v>11.6</v>
      </c>
      <c r="AP118" s="40">
        <v>85.3</v>
      </c>
      <c r="AQ118" s="41">
        <v>98.2</v>
      </c>
      <c r="AR118" s="42">
        <v>0.11206896551724138</v>
      </c>
      <c r="AS118" s="43">
        <v>9.559482758620689</v>
      </c>
      <c r="AT118" s="44">
        <v>1.3415892672858618E-2</v>
      </c>
      <c r="AU118" s="46">
        <v>1.1817000000000002</v>
      </c>
      <c r="AV118" s="45">
        <v>90.9</v>
      </c>
      <c r="AW118" s="46">
        <v>5.33E-2</v>
      </c>
      <c r="AX118" s="45">
        <v>4.0999999999999996</v>
      </c>
      <c r="AY118" s="9" t="s">
        <v>121</v>
      </c>
      <c r="AZ118" s="65">
        <v>0</v>
      </c>
      <c r="BA118" s="48">
        <v>0</v>
      </c>
      <c r="BB118" s="317" t="s">
        <v>121</v>
      </c>
      <c r="BC118" s="48"/>
      <c r="BD118" s="9" t="s">
        <v>121</v>
      </c>
      <c r="BE118" s="9" t="s">
        <v>121</v>
      </c>
      <c r="BF118" s="195" t="s">
        <v>121</v>
      </c>
      <c r="BG118" s="79">
        <v>0.01</v>
      </c>
      <c r="BH118" s="80">
        <v>0.76923076923076916</v>
      </c>
      <c r="BI118" s="9" t="s">
        <v>121</v>
      </c>
      <c r="BJ118" s="9" t="s">
        <v>121</v>
      </c>
      <c r="BK118" s="187" t="s">
        <v>121</v>
      </c>
      <c r="BL118" s="81"/>
      <c r="BM118" s="80">
        <v>87</v>
      </c>
      <c r="BN118" s="49">
        <v>96.8</v>
      </c>
      <c r="BO118" s="86">
        <v>63280</v>
      </c>
      <c r="BP118" s="80">
        <v>3.2000000000000028</v>
      </c>
      <c r="BQ118" s="80">
        <v>11.008399999999998</v>
      </c>
      <c r="BR118" s="84">
        <v>43.4</v>
      </c>
      <c r="BS118" s="84">
        <v>5.0343999999999998</v>
      </c>
      <c r="BT118" s="84">
        <v>43.6</v>
      </c>
      <c r="BU118" s="84">
        <v>5.0575999999999999</v>
      </c>
      <c r="BV118" s="84">
        <v>7.9</v>
      </c>
      <c r="BW118" s="84">
        <v>0.91639999999999999</v>
      </c>
      <c r="BX118" s="49">
        <v>0.03</v>
      </c>
      <c r="BY118" s="7"/>
      <c r="BZ118" s="7"/>
      <c r="CA118" s="7"/>
      <c r="CB118" s="7"/>
      <c r="CC118" s="7"/>
      <c r="CD118" s="7"/>
      <c r="CE118" s="7"/>
      <c r="CF118" s="45">
        <v>0.99541284403669716</v>
      </c>
      <c r="CG118" s="7"/>
      <c r="CH118" s="121">
        <v>5</v>
      </c>
      <c r="CI118" s="9" t="s">
        <v>1993</v>
      </c>
      <c r="CJ118" s="9" t="s">
        <v>1993</v>
      </c>
      <c r="CK118" s="251"/>
      <c r="CL118" s="112" t="s">
        <v>1997</v>
      </c>
      <c r="CM118" s="11"/>
      <c r="CN118" s="11"/>
      <c r="CO118" s="11"/>
      <c r="CP118" s="11"/>
      <c r="CQ118" s="10" t="s">
        <v>294</v>
      </c>
      <c r="CR118" s="123" t="s">
        <v>444</v>
      </c>
      <c r="CS118" s="9">
        <v>2</v>
      </c>
      <c r="CT118" s="7"/>
      <c r="CU118" s="49"/>
      <c r="CV118" s="7"/>
      <c r="CW118" s="7"/>
      <c r="CX118" s="7"/>
      <c r="CY118" s="7"/>
      <c r="CZ118" s="11" t="s">
        <v>38</v>
      </c>
      <c r="DA118" s="11" t="s">
        <v>38</v>
      </c>
      <c r="DB118" s="11">
        <v>49025</v>
      </c>
      <c r="DC118" s="11">
        <v>82.2</v>
      </c>
      <c r="DD118" s="11">
        <v>17.8</v>
      </c>
      <c r="DE118" s="11" t="s">
        <v>38</v>
      </c>
      <c r="DF118" s="11" t="s">
        <v>38</v>
      </c>
      <c r="DG118" s="11" t="s">
        <v>38</v>
      </c>
      <c r="DH118" s="11" t="s">
        <v>38</v>
      </c>
      <c r="DI118" s="11">
        <v>0</v>
      </c>
      <c r="DJ118" s="7"/>
      <c r="DK118" s="114"/>
      <c r="DL118" s="114"/>
      <c r="DM118" s="114"/>
      <c r="DN118" s="7"/>
      <c r="DO118" s="7">
        <v>3</v>
      </c>
      <c r="DP118" s="7"/>
      <c r="DQ118" s="7"/>
      <c r="DR118" s="7"/>
      <c r="DS118" s="115"/>
      <c r="DT118" s="116"/>
      <c r="DU118" s="7"/>
      <c r="DV118" s="116"/>
      <c r="DW118" s="116"/>
      <c r="DX118" s="114"/>
      <c r="DY118" s="114"/>
      <c r="DZ118" s="492">
        <v>10615</v>
      </c>
      <c r="EA118" s="953">
        <v>51</v>
      </c>
      <c r="EB118" s="920">
        <v>659929</v>
      </c>
      <c r="EC118" s="920">
        <v>2</v>
      </c>
      <c r="ED118" s="956">
        <v>25879.568627450979</v>
      </c>
      <c r="EE118" s="920">
        <v>531782</v>
      </c>
      <c r="EF118" s="507">
        <v>20854.196078431374</v>
      </c>
      <c r="EG118" s="959">
        <v>729896.86274509807</v>
      </c>
      <c r="EH118" s="157">
        <v>80.581698940340559</v>
      </c>
      <c r="EI118" s="145">
        <v>20.854196078431375</v>
      </c>
      <c r="EJ118" s="114"/>
      <c r="EK118" s="157">
        <v>80.581698940340559</v>
      </c>
      <c r="EL118" s="145">
        <v>20.854196078431375</v>
      </c>
      <c r="EM118" s="147">
        <v>2.3508458353234971</v>
      </c>
      <c r="EN118" s="148"/>
      <c r="EO118" s="149"/>
      <c r="EP118" s="150"/>
      <c r="EQ118" s="149"/>
      <c r="ER118" s="149"/>
      <c r="ES118" s="988"/>
      <c r="ET118" s="989"/>
      <c r="EU118" s="599"/>
      <c r="EV118" s="1124"/>
      <c r="EW118" s="599"/>
      <c r="EX118" s="554"/>
      <c r="EY118" s="554"/>
      <c r="EZ118" s="554"/>
      <c r="FA118" s="554"/>
      <c r="FB118" s="554"/>
      <c r="FC118" s="554"/>
      <c r="FD118" s="554"/>
      <c r="FE118" s="554"/>
      <c r="FF118" s="554"/>
      <c r="FG118" s="554"/>
      <c r="FH118" s="554"/>
      <c r="FI118" s="554"/>
      <c r="FJ118" s="554"/>
      <c r="FK118" s="554"/>
      <c r="FL118" s="554"/>
      <c r="FM118" s="554"/>
      <c r="FN118" s="554"/>
      <c r="FO118" s="554"/>
      <c r="FP118" s="554"/>
      <c r="FQ118" s="554"/>
      <c r="FR118" s="554"/>
      <c r="FS118" s="554"/>
      <c r="FT118" s="554"/>
      <c r="FU118" s="554"/>
      <c r="FV118" s="554"/>
      <c r="FW118" s="554"/>
      <c r="FX118" s="554"/>
      <c r="FY118" s="554"/>
      <c r="FZ118" s="554"/>
      <c r="GA118" s="554"/>
      <c r="GB118" s="554"/>
      <c r="GC118" s="554"/>
      <c r="GD118" s="554"/>
      <c r="GE118" s="554"/>
      <c r="GF118" s="554"/>
      <c r="GG118" s="554"/>
      <c r="GH118" s="554"/>
      <c r="GI118" s="554"/>
      <c r="GJ118" s="554"/>
      <c r="GK118" s="554"/>
      <c r="GL118" s="554"/>
      <c r="GM118" s="554"/>
      <c r="GN118" s="554"/>
      <c r="GO118" s="554"/>
      <c r="GP118" s="554"/>
      <c r="GQ118" s="554"/>
      <c r="GR118" s="554"/>
    </row>
    <row r="119" spans="1:200" x14ac:dyDescent="0.3">
      <c r="A119" s="7">
        <v>139</v>
      </c>
      <c r="B119" s="7">
        <v>2</v>
      </c>
      <c r="C119" s="14">
        <v>10628</v>
      </c>
      <c r="D119" s="328" t="s">
        <v>1602</v>
      </c>
      <c r="E119" s="17" t="s">
        <v>1603</v>
      </c>
      <c r="F119" s="17">
        <v>5403192949</v>
      </c>
      <c r="G119" s="11">
        <v>65</v>
      </c>
      <c r="H119" s="17" t="s">
        <v>1508</v>
      </c>
      <c r="I119" s="469" t="s">
        <v>511</v>
      </c>
      <c r="J119" s="380" t="s">
        <v>35</v>
      </c>
      <c r="K119" s="17" t="s">
        <v>36</v>
      </c>
      <c r="L119" s="11">
        <v>12</v>
      </c>
      <c r="M119" s="17" t="s">
        <v>37</v>
      </c>
      <c r="N119" s="17" t="s">
        <v>38</v>
      </c>
      <c r="O119" s="11"/>
      <c r="P119" s="11" t="s">
        <v>678</v>
      </c>
      <c r="Q119" s="11"/>
      <c r="R119" s="454" t="s">
        <v>124</v>
      </c>
      <c r="S119" s="454" t="s">
        <v>123</v>
      </c>
      <c r="T119" s="454" t="s">
        <v>124</v>
      </c>
      <c r="U119" s="602" t="s">
        <v>125</v>
      </c>
      <c r="V119" s="454" t="s">
        <v>126</v>
      </c>
      <c r="W119" s="1038" t="s">
        <v>572</v>
      </c>
      <c r="X119" s="475" t="s">
        <v>124</v>
      </c>
      <c r="Y119" s="596" t="s">
        <v>127</v>
      </c>
      <c r="Z119" s="550" t="s">
        <v>120</v>
      </c>
      <c r="AA119" s="11"/>
      <c r="AB119" s="558">
        <v>271500</v>
      </c>
      <c r="AC119" s="928">
        <v>67875</v>
      </c>
      <c r="AD119" s="558" t="s">
        <v>124</v>
      </c>
      <c r="AE119" s="558" t="s">
        <v>124</v>
      </c>
      <c r="AF119" s="930" t="s">
        <v>444</v>
      </c>
      <c r="AG119" s="59">
        <v>10000</v>
      </c>
      <c r="AH119" s="7"/>
      <c r="AI119" s="7"/>
      <c r="AJ119" s="37"/>
      <c r="AK119" s="7"/>
      <c r="AL119" s="7"/>
      <c r="AM119" s="7"/>
      <c r="AN119" s="411">
        <v>4</v>
      </c>
      <c r="AO119" s="39">
        <v>1.8</v>
      </c>
      <c r="AP119" s="40">
        <v>93.8</v>
      </c>
      <c r="AQ119" s="41">
        <v>99.6</v>
      </c>
      <c r="AR119" s="42">
        <v>2.2222222222222223</v>
      </c>
      <c r="AS119" s="43">
        <v>208.44444444444446</v>
      </c>
      <c r="AT119" s="44">
        <v>4.1841004184100423E-2</v>
      </c>
      <c r="AU119" s="45">
        <v>3.6760000000000002</v>
      </c>
      <c r="AV119" s="45">
        <v>91.9</v>
      </c>
      <c r="AW119" s="46">
        <v>0.124</v>
      </c>
      <c r="AX119" s="45">
        <v>3.1</v>
      </c>
      <c r="AY119" s="9" t="s">
        <v>121</v>
      </c>
      <c r="AZ119" s="47">
        <v>0</v>
      </c>
      <c r="BA119" s="48">
        <v>0.2</v>
      </c>
      <c r="BB119" s="49">
        <v>3.3</v>
      </c>
      <c r="BC119" s="48"/>
      <c r="BD119" s="7">
        <v>46.6</v>
      </c>
      <c r="BE119" s="7">
        <v>53.3</v>
      </c>
      <c r="BF119" s="195">
        <v>0.87429643527204515</v>
      </c>
      <c r="BG119" s="79">
        <v>0.2</v>
      </c>
      <c r="BH119" s="80">
        <v>5</v>
      </c>
      <c r="BI119" s="9" t="s">
        <v>121</v>
      </c>
      <c r="BJ119" s="7">
        <v>12.2</v>
      </c>
      <c r="BK119" s="48">
        <v>11.6</v>
      </c>
      <c r="BL119" s="81"/>
      <c r="BM119" s="80">
        <v>71.900000000000006</v>
      </c>
      <c r="BN119" s="49">
        <v>90.6</v>
      </c>
      <c r="BO119" s="86">
        <v>63996</v>
      </c>
      <c r="BP119" s="80">
        <v>9.4000000000000057</v>
      </c>
      <c r="BQ119" s="80">
        <v>1.5534000000000001</v>
      </c>
      <c r="BR119" s="49">
        <v>43.2</v>
      </c>
      <c r="BS119" s="84">
        <v>0.77760000000000007</v>
      </c>
      <c r="BT119" s="49">
        <v>28.7</v>
      </c>
      <c r="BU119" s="84">
        <v>0.51659999999999995</v>
      </c>
      <c r="BV119" s="49">
        <v>14.4</v>
      </c>
      <c r="BW119" s="84">
        <v>0.25920000000000004</v>
      </c>
      <c r="BX119" s="49">
        <v>7.0000000000000007E-2</v>
      </c>
      <c r="BY119" s="7"/>
      <c r="BZ119" s="7"/>
      <c r="CA119" s="7"/>
      <c r="CB119" s="7"/>
      <c r="CC119" s="7"/>
      <c r="CD119" s="7"/>
      <c r="CE119" s="7"/>
      <c r="CF119" s="45">
        <v>1.505226480836237</v>
      </c>
      <c r="CG119" s="7"/>
      <c r="CH119" s="121">
        <v>5</v>
      </c>
      <c r="CI119" s="9" t="s">
        <v>1991</v>
      </c>
      <c r="CJ119" s="9" t="s">
        <v>1991</v>
      </c>
      <c r="CK119" s="251"/>
      <c r="CL119" s="112" t="s">
        <v>1997</v>
      </c>
      <c r="CM119" s="11"/>
      <c r="CN119" s="11"/>
      <c r="CO119" s="11"/>
      <c r="CP119" s="11"/>
      <c r="CQ119" s="10" t="s">
        <v>297</v>
      </c>
      <c r="CR119" s="123" t="s">
        <v>444</v>
      </c>
      <c r="CS119" s="9">
        <v>2</v>
      </c>
      <c r="CT119" s="7"/>
      <c r="CU119" s="49" t="s">
        <v>511</v>
      </c>
      <c r="CV119" s="7"/>
      <c r="CW119" s="7"/>
      <c r="CX119" s="7"/>
      <c r="CY119" s="7"/>
      <c r="CZ119" s="11">
        <v>69.5</v>
      </c>
      <c r="DA119" s="11" t="s">
        <v>38</v>
      </c>
      <c r="DB119" s="11">
        <v>34030</v>
      </c>
      <c r="DC119" s="11">
        <v>91.4</v>
      </c>
      <c r="DD119" s="11">
        <v>8.6</v>
      </c>
      <c r="DE119" s="11" t="s">
        <v>38</v>
      </c>
      <c r="DF119" s="11" t="s">
        <v>38</v>
      </c>
      <c r="DG119" s="11" t="s">
        <v>38</v>
      </c>
      <c r="DH119" s="11" t="s">
        <v>38</v>
      </c>
      <c r="DI119" s="11">
        <v>0</v>
      </c>
      <c r="DJ119" s="7"/>
      <c r="DK119" s="114"/>
      <c r="DL119" s="114"/>
      <c r="DM119" s="114"/>
      <c r="DN119" s="7">
        <v>120</v>
      </c>
      <c r="DO119" s="7">
        <v>3</v>
      </c>
      <c r="DP119" s="7">
        <v>1</v>
      </c>
      <c r="DQ119" s="7">
        <v>182</v>
      </c>
      <c r="DR119" s="7">
        <v>100</v>
      </c>
      <c r="DS119" s="115">
        <v>30.189590629151066</v>
      </c>
      <c r="DT119" s="116">
        <v>2</v>
      </c>
      <c r="DU119" s="7"/>
      <c r="DV119" s="116">
        <v>3</v>
      </c>
      <c r="DW119" s="116">
        <v>2</v>
      </c>
      <c r="DX119" s="114"/>
      <c r="DY119" s="114"/>
      <c r="DZ119" s="492">
        <v>10628</v>
      </c>
      <c r="EA119" s="953">
        <v>55</v>
      </c>
      <c r="EB119" s="920">
        <v>526186</v>
      </c>
      <c r="EC119" s="920">
        <v>2</v>
      </c>
      <c r="ED119" s="956">
        <v>19134.036363636365</v>
      </c>
      <c r="EE119" s="920">
        <v>433382</v>
      </c>
      <c r="EF119" s="507">
        <v>15759.345454545455</v>
      </c>
      <c r="EG119" s="959">
        <v>189112.14545454545</v>
      </c>
      <c r="EH119" s="157">
        <v>82.362890688843862</v>
      </c>
      <c r="EI119" s="145">
        <v>15.759345454545455</v>
      </c>
      <c r="EJ119" s="114"/>
      <c r="EK119" s="157">
        <v>82.362890688843862</v>
      </c>
      <c r="EL119" s="145">
        <v>15.759345454545455</v>
      </c>
      <c r="EM119" s="147">
        <v>2.1593536418217645</v>
      </c>
      <c r="EN119" s="148" t="s">
        <v>421</v>
      </c>
      <c r="EO119" s="112" t="s">
        <v>1134</v>
      </c>
      <c r="EP119" s="49" t="s">
        <v>421</v>
      </c>
      <c r="EQ119" s="112" t="s">
        <v>2094</v>
      </c>
      <c r="ER119" s="112" t="s">
        <v>2095</v>
      </c>
      <c r="ES119" s="987">
        <v>10628</v>
      </c>
      <c r="ET119" s="990" t="s">
        <v>426</v>
      </c>
      <c r="EU119" s="595">
        <v>43.95683980750001</v>
      </c>
      <c r="EV119" s="161">
        <v>34.991255078822398</v>
      </c>
      <c r="EW119" s="595">
        <v>1.0770611770000009</v>
      </c>
      <c r="EX119" s="569">
        <v>1.75</v>
      </c>
      <c r="EY119" s="569">
        <v>0.61</v>
      </c>
      <c r="EZ119" s="569">
        <v>3520000</v>
      </c>
      <c r="FA119" s="561">
        <v>89.4</v>
      </c>
      <c r="FB119" s="561">
        <v>5.92</v>
      </c>
      <c r="FC119" s="569">
        <v>1420000</v>
      </c>
      <c r="FD119" s="959">
        <v>189112.14545454545</v>
      </c>
      <c r="FE119" s="994">
        <v>169066.25803636364</v>
      </c>
      <c r="FF119" s="569">
        <v>0.74</v>
      </c>
      <c r="FG119" s="569">
        <v>1190000</v>
      </c>
      <c r="FH119" s="995">
        <v>5.18</v>
      </c>
      <c r="FI119" s="569">
        <v>230000</v>
      </c>
      <c r="FJ119" s="994">
        <v>10008.722475752727</v>
      </c>
      <c r="FK119" s="994">
        <v>1251.0903094690909</v>
      </c>
      <c r="FL119" s="994">
        <v>8757.6321662836363</v>
      </c>
      <c r="FM119" s="946">
        <v>6</v>
      </c>
      <c r="FN119" s="994">
        <v>1668.1204126254545</v>
      </c>
      <c r="FO119" s="994">
        <v>208.51505157818181</v>
      </c>
      <c r="FP119" s="994">
        <v>28177.709672727273</v>
      </c>
      <c r="FQ119" s="561">
        <v>89.6</v>
      </c>
      <c r="FR119" s="561">
        <v>94.3</v>
      </c>
      <c r="FS119" s="569">
        <v>2888</v>
      </c>
      <c r="FT119" s="569">
        <v>1.1299999999999999</v>
      </c>
      <c r="FU119" s="569">
        <v>4125</v>
      </c>
      <c r="FV119" s="569">
        <v>75.7</v>
      </c>
      <c r="FW119" s="569">
        <v>5028</v>
      </c>
      <c r="FX119" s="569">
        <v>1.1100000000000001</v>
      </c>
      <c r="FY119" s="569">
        <v>14208</v>
      </c>
      <c r="FZ119" s="569">
        <v>92.8</v>
      </c>
      <c r="GA119" s="569">
        <v>4227</v>
      </c>
      <c r="GB119" s="569">
        <v>92.2</v>
      </c>
      <c r="GC119" s="569">
        <v>9709</v>
      </c>
      <c r="GD119" s="561">
        <v>6.81</v>
      </c>
      <c r="GE119" s="569">
        <v>1.81</v>
      </c>
      <c r="GF119" s="569">
        <v>72.099999999999994</v>
      </c>
      <c r="GG119" s="569">
        <v>6205</v>
      </c>
      <c r="GH119" s="569">
        <v>94</v>
      </c>
      <c r="GI119" s="569">
        <v>2010</v>
      </c>
      <c r="GJ119" s="569">
        <v>38</v>
      </c>
      <c r="GK119" s="569">
        <v>4125</v>
      </c>
      <c r="GL119" s="569">
        <v>81.099999999999994</v>
      </c>
      <c r="GM119" s="569">
        <v>8236</v>
      </c>
      <c r="GN119" s="569">
        <v>4.22</v>
      </c>
      <c r="GO119" s="569">
        <v>3553</v>
      </c>
      <c r="GP119" s="569">
        <v>3.06</v>
      </c>
      <c r="GQ119" s="569">
        <v>8236</v>
      </c>
      <c r="GR119" s="569">
        <v>2.87</v>
      </c>
    </row>
    <row r="120" spans="1:200" x14ac:dyDescent="0.3">
      <c r="A120" s="7">
        <v>141</v>
      </c>
      <c r="B120" s="7">
        <v>1</v>
      </c>
      <c r="C120" s="14">
        <v>10630</v>
      </c>
      <c r="D120" s="328" t="s">
        <v>1796</v>
      </c>
      <c r="E120" s="17" t="s">
        <v>516</v>
      </c>
      <c r="F120" s="17">
        <v>450726428</v>
      </c>
      <c r="G120" s="11">
        <v>74</v>
      </c>
      <c r="H120" s="17" t="s">
        <v>1508</v>
      </c>
      <c r="I120" s="469" t="s">
        <v>511</v>
      </c>
      <c r="J120" s="380" t="s">
        <v>35</v>
      </c>
      <c r="K120" s="17" t="s">
        <v>36</v>
      </c>
      <c r="L120" s="11">
        <v>12</v>
      </c>
      <c r="M120" s="17" t="s">
        <v>37</v>
      </c>
      <c r="N120" s="17" t="s">
        <v>38</v>
      </c>
      <c r="O120" s="11"/>
      <c r="P120" s="11" t="s">
        <v>494</v>
      </c>
      <c r="Q120" s="11"/>
      <c r="R120" s="454" t="s">
        <v>124</v>
      </c>
      <c r="S120" s="454" t="s">
        <v>123</v>
      </c>
      <c r="T120" s="454" t="s">
        <v>124</v>
      </c>
      <c r="U120" s="602" t="s">
        <v>125</v>
      </c>
      <c r="V120" s="454" t="s">
        <v>126</v>
      </c>
      <c r="W120" s="1038" t="s">
        <v>572</v>
      </c>
      <c r="X120" s="475" t="s">
        <v>124</v>
      </c>
      <c r="Y120" s="596" t="s">
        <v>127</v>
      </c>
      <c r="Z120" s="550" t="s">
        <v>120</v>
      </c>
      <c r="AA120" s="11"/>
      <c r="AB120" s="558">
        <v>313771</v>
      </c>
      <c r="AC120" s="928">
        <v>78442</v>
      </c>
      <c r="AD120" s="558" t="s">
        <v>124</v>
      </c>
      <c r="AE120" s="558" t="s">
        <v>124</v>
      </c>
      <c r="AF120" s="930" t="s">
        <v>444</v>
      </c>
      <c r="AG120" s="59">
        <v>10000</v>
      </c>
      <c r="AH120" s="7"/>
      <c r="AI120" s="7"/>
      <c r="AJ120" s="37"/>
      <c r="AK120" s="7"/>
      <c r="AL120" s="7"/>
      <c r="AM120" s="7"/>
      <c r="AN120" s="411">
        <v>0.6</v>
      </c>
      <c r="AO120" s="39">
        <v>10.5</v>
      </c>
      <c r="AP120" s="40">
        <v>86.9</v>
      </c>
      <c r="AQ120" s="41">
        <v>98</v>
      </c>
      <c r="AR120" s="42">
        <v>5.7142857142857141E-2</v>
      </c>
      <c r="AS120" s="43">
        <v>4.9657142857142862</v>
      </c>
      <c r="AT120" s="44">
        <v>6.1601642710472273E-3</v>
      </c>
      <c r="AU120" s="46">
        <v>0.52139999999999997</v>
      </c>
      <c r="AV120" s="45">
        <v>86.9</v>
      </c>
      <c r="AW120" s="46">
        <v>4.8599999999999997E-2</v>
      </c>
      <c r="AX120" s="45">
        <v>8.1</v>
      </c>
      <c r="AY120" s="9" t="s">
        <v>121</v>
      </c>
      <c r="AZ120" s="47" t="s">
        <v>121</v>
      </c>
      <c r="BA120" s="48">
        <v>7.0000000000000007E-2</v>
      </c>
      <c r="BB120" s="121">
        <v>24.2</v>
      </c>
      <c r="BC120" s="48"/>
      <c r="BD120" s="9" t="s">
        <v>121</v>
      </c>
      <c r="BE120" s="9" t="s">
        <v>121</v>
      </c>
      <c r="BF120" s="9" t="s">
        <v>121</v>
      </c>
      <c r="BG120" s="79">
        <v>0.08</v>
      </c>
      <c r="BH120" s="80">
        <v>13.333333333333334</v>
      </c>
      <c r="BI120" s="9" t="s">
        <v>121</v>
      </c>
      <c r="BJ120" s="9" t="s">
        <v>121</v>
      </c>
      <c r="BK120" s="187" t="s">
        <v>121</v>
      </c>
      <c r="BL120" s="81"/>
      <c r="BM120" s="80">
        <v>88.8</v>
      </c>
      <c r="BN120" s="49">
        <v>96.3</v>
      </c>
      <c r="BO120" s="86">
        <v>77693</v>
      </c>
      <c r="BP120" s="80">
        <v>3.7000000000000028</v>
      </c>
      <c r="BQ120" s="561">
        <v>10.038</v>
      </c>
      <c r="BR120" s="49">
        <v>47.4</v>
      </c>
      <c r="BS120" s="84">
        <v>4.9770000000000003</v>
      </c>
      <c r="BT120" s="49">
        <v>41.4</v>
      </c>
      <c r="BU120" s="84">
        <v>4.3469999999999995</v>
      </c>
      <c r="BV120" s="49">
        <v>6.8</v>
      </c>
      <c r="BW120" s="84">
        <v>0.71399999999999997</v>
      </c>
      <c r="BX120" s="49">
        <v>0</v>
      </c>
      <c r="BY120" s="7"/>
      <c r="BZ120" s="7"/>
      <c r="CA120" s="7"/>
      <c r="CB120" s="7"/>
      <c r="CC120" s="7"/>
      <c r="CD120" s="7"/>
      <c r="CE120" s="7"/>
      <c r="CF120" s="45">
        <v>1.144927536231884</v>
      </c>
      <c r="CG120" s="7"/>
      <c r="CH120" s="121">
        <v>5</v>
      </c>
      <c r="CI120" s="9" t="s">
        <v>1991</v>
      </c>
      <c r="CJ120" s="49" t="s">
        <v>1991</v>
      </c>
      <c r="CK120" s="251"/>
      <c r="CL120" s="112" t="s">
        <v>1997</v>
      </c>
      <c r="CM120" s="11"/>
      <c r="CN120" s="11"/>
      <c r="CO120" s="11"/>
      <c r="CP120" s="11"/>
      <c r="CQ120" s="10" t="s">
        <v>297</v>
      </c>
      <c r="CR120" s="123" t="s">
        <v>444</v>
      </c>
      <c r="CS120" s="9">
        <v>2</v>
      </c>
      <c r="CT120" s="7"/>
      <c r="CU120" s="49" t="s">
        <v>511</v>
      </c>
      <c r="CV120" s="7"/>
      <c r="CW120" s="7"/>
      <c r="CX120" s="7"/>
      <c r="CY120" s="7"/>
      <c r="CZ120" s="11" t="s">
        <v>38</v>
      </c>
      <c r="DA120" s="11" t="s">
        <v>38</v>
      </c>
      <c r="DB120" s="11">
        <v>49799</v>
      </c>
      <c r="DC120" s="11">
        <v>85.3</v>
      </c>
      <c r="DD120" s="11">
        <v>14.7</v>
      </c>
      <c r="DE120" s="11" t="s">
        <v>38</v>
      </c>
      <c r="DF120" s="11" t="s">
        <v>38</v>
      </c>
      <c r="DG120" s="11" t="s">
        <v>38</v>
      </c>
      <c r="DH120" s="11" t="s">
        <v>38</v>
      </c>
      <c r="DI120" s="11">
        <v>0</v>
      </c>
      <c r="DJ120" s="7"/>
      <c r="DK120" s="114"/>
      <c r="DL120" s="114"/>
      <c r="DM120" s="114"/>
      <c r="DN120" s="7">
        <v>10</v>
      </c>
      <c r="DO120" s="7">
        <v>2</v>
      </c>
      <c r="DP120" s="7">
        <v>0</v>
      </c>
      <c r="DQ120" s="7" t="s">
        <v>299</v>
      </c>
      <c r="DR120" s="7" t="s">
        <v>299</v>
      </c>
      <c r="DS120" s="115" t="s">
        <v>299</v>
      </c>
      <c r="DT120" s="116">
        <v>2</v>
      </c>
      <c r="DU120" s="7"/>
      <c r="DV120" s="116">
        <v>3</v>
      </c>
      <c r="DW120" s="116">
        <v>2</v>
      </c>
      <c r="DX120" s="114"/>
      <c r="DY120" s="114"/>
      <c r="DZ120" s="492">
        <v>10630</v>
      </c>
      <c r="EA120" s="953">
        <v>51</v>
      </c>
      <c r="EB120" s="920">
        <v>518323</v>
      </c>
      <c r="EC120" s="920">
        <v>2</v>
      </c>
      <c r="ED120" s="956">
        <v>20326.392156862745</v>
      </c>
      <c r="EE120" s="920">
        <v>394053</v>
      </c>
      <c r="EF120" s="507">
        <v>15453.058823529413</v>
      </c>
      <c r="EG120" s="959">
        <v>185436.70588235295</v>
      </c>
      <c r="EH120" s="157">
        <v>76.024602419726691</v>
      </c>
      <c r="EI120" s="145">
        <v>15.453058823529412</v>
      </c>
      <c r="EJ120" s="114"/>
      <c r="EK120" s="157">
        <v>76.024602419726691</v>
      </c>
      <c r="EL120" s="145">
        <v>15.453058823529412</v>
      </c>
      <c r="EM120" s="147">
        <v>3.2225982291722177</v>
      </c>
      <c r="EN120" s="148" t="s">
        <v>423</v>
      </c>
      <c r="EO120" s="149" t="s">
        <v>829</v>
      </c>
      <c r="EP120" s="150" t="s">
        <v>423</v>
      </c>
      <c r="EQ120" s="149" t="s">
        <v>2165</v>
      </c>
      <c r="ER120" s="149" t="s">
        <v>2166</v>
      </c>
      <c r="ES120" s="987">
        <v>10630</v>
      </c>
      <c r="ET120" s="990" t="s">
        <v>426</v>
      </c>
      <c r="EU120" s="569" t="s">
        <v>2079</v>
      </c>
      <c r="EV120" s="772">
        <v>12.088411975932159</v>
      </c>
      <c r="EW120" s="595">
        <v>2.9243625129999997</v>
      </c>
      <c r="EX120" s="569">
        <v>3.55</v>
      </c>
      <c r="EY120" s="569">
        <v>1.2</v>
      </c>
      <c r="EZ120" s="569">
        <v>2230000</v>
      </c>
      <c r="FA120" s="561">
        <v>90.5</v>
      </c>
      <c r="FB120" s="561">
        <v>6.46</v>
      </c>
      <c r="FC120" s="569">
        <v>1700000</v>
      </c>
      <c r="FD120" s="928">
        <v>185436.70588235295</v>
      </c>
      <c r="FE120" s="994">
        <v>167820.2188235294</v>
      </c>
      <c r="FF120" s="569">
        <v>1.81</v>
      </c>
      <c r="FG120" s="569">
        <v>1640000</v>
      </c>
      <c r="FH120" s="995">
        <v>4.6500000000000004</v>
      </c>
      <c r="FI120" s="569">
        <v>60000</v>
      </c>
      <c r="FJ120" s="994">
        <v>10841.186136</v>
      </c>
      <c r="FK120" s="994">
        <v>3037.545960705882</v>
      </c>
      <c r="FL120" s="994">
        <v>7803.6401752941183</v>
      </c>
      <c r="FM120" s="946">
        <v>5</v>
      </c>
      <c r="FN120" s="994">
        <v>2168.2372272000002</v>
      </c>
      <c r="FO120" s="994">
        <v>607.50919214117641</v>
      </c>
      <c r="FP120" s="994">
        <v>33564.043764705879</v>
      </c>
      <c r="FQ120" s="561">
        <v>96.5</v>
      </c>
      <c r="FR120" s="561">
        <v>98.3</v>
      </c>
      <c r="FS120" s="569">
        <v>5075</v>
      </c>
      <c r="FT120" s="569">
        <v>0.26</v>
      </c>
      <c r="FU120" s="569">
        <v>2644</v>
      </c>
      <c r="FV120" s="569">
        <v>72.3</v>
      </c>
      <c r="FW120" s="569">
        <v>5090</v>
      </c>
      <c r="FX120" s="569">
        <v>0.16</v>
      </c>
      <c r="FY120" s="569">
        <v>13166</v>
      </c>
      <c r="FZ120" s="569">
        <v>89.8</v>
      </c>
      <c r="GA120" s="569">
        <v>5200</v>
      </c>
      <c r="GB120" s="569">
        <v>88.4</v>
      </c>
      <c r="GC120" s="569">
        <v>15286</v>
      </c>
      <c r="GD120" s="561">
        <v>0.77</v>
      </c>
      <c r="GE120" s="569">
        <v>0.65</v>
      </c>
      <c r="GF120" s="569">
        <v>49.1</v>
      </c>
      <c r="GG120" s="569">
        <v>3155</v>
      </c>
      <c r="GH120" s="569">
        <v>4.91</v>
      </c>
      <c r="GI120" s="569">
        <v>1093</v>
      </c>
      <c r="GJ120" s="569">
        <v>7.36</v>
      </c>
      <c r="GK120" s="569">
        <v>3510</v>
      </c>
      <c r="GL120" s="569">
        <v>9.1999999999999993</v>
      </c>
      <c r="GM120" s="569">
        <v>2435</v>
      </c>
      <c r="GN120" s="569">
        <v>7.36</v>
      </c>
      <c r="GO120" s="569">
        <v>3905</v>
      </c>
      <c r="GP120" s="569">
        <v>6.13</v>
      </c>
      <c r="GQ120" s="569">
        <v>11727</v>
      </c>
      <c r="GR120" s="569">
        <v>1.44</v>
      </c>
    </row>
    <row r="121" spans="1:200" x14ac:dyDescent="0.3">
      <c r="A121" s="7">
        <v>145</v>
      </c>
      <c r="B121" s="7">
        <v>1</v>
      </c>
      <c r="C121" s="14">
        <v>10648</v>
      </c>
      <c r="D121" s="328" t="s">
        <v>1602</v>
      </c>
      <c r="E121" s="17" t="s">
        <v>1603</v>
      </c>
      <c r="F121" s="17">
        <v>5403192949</v>
      </c>
      <c r="G121" s="11">
        <v>65</v>
      </c>
      <c r="H121" s="17" t="s">
        <v>1000</v>
      </c>
      <c r="I121" s="469" t="s">
        <v>511</v>
      </c>
      <c r="J121" s="380" t="s">
        <v>35</v>
      </c>
      <c r="K121" s="17" t="s">
        <v>36</v>
      </c>
      <c r="L121" s="11">
        <v>6</v>
      </c>
      <c r="M121" s="17" t="s">
        <v>1604</v>
      </c>
      <c r="N121" s="17" t="s">
        <v>435</v>
      </c>
      <c r="O121" s="11"/>
      <c r="P121" s="11" t="s">
        <v>494</v>
      </c>
      <c r="Q121" s="11"/>
      <c r="R121" s="454" t="s">
        <v>124</v>
      </c>
      <c r="S121" s="454" t="s">
        <v>123</v>
      </c>
      <c r="T121" s="454" t="s">
        <v>124</v>
      </c>
      <c r="U121" s="602" t="s">
        <v>125</v>
      </c>
      <c r="V121" s="454" t="s">
        <v>126</v>
      </c>
      <c r="W121" s="1038" t="s">
        <v>572</v>
      </c>
      <c r="X121" s="475" t="s">
        <v>124</v>
      </c>
      <c r="Y121" s="596" t="s">
        <v>127</v>
      </c>
      <c r="Z121" s="550" t="s">
        <v>120</v>
      </c>
      <c r="AA121" s="11"/>
      <c r="AB121" s="558">
        <v>288641</v>
      </c>
      <c r="AC121" s="928">
        <v>72160</v>
      </c>
      <c r="AD121" s="558">
        <v>4</v>
      </c>
      <c r="AE121" s="558">
        <v>66387</v>
      </c>
      <c r="AF121" s="930" t="s">
        <v>444</v>
      </c>
      <c r="AG121" s="558">
        <v>10000</v>
      </c>
      <c r="AH121" s="7"/>
      <c r="AI121" s="7"/>
      <c r="AJ121" s="37"/>
      <c r="AK121" s="7"/>
      <c r="AL121" s="7"/>
      <c r="AM121" s="7"/>
      <c r="AN121" s="934">
        <v>3.1</v>
      </c>
      <c r="AO121" s="39">
        <v>0.8</v>
      </c>
      <c r="AP121" s="40">
        <v>95.6</v>
      </c>
      <c r="AQ121" s="41">
        <v>99.5</v>
      </c>
      <c r="AR121" s="42">
        <v>3.875</v>
      </c>
      <c r="AS121" s="43">
        <v>370.45</v>
      </c>
      <c r="AT121" s="44">
        <v>3.2157676348547722E-2</v>
      </c>
      <c r="AU121" s="45">
        <v>2.8024</v>
      </c>
      <c r="AV121" s="45">
        <v>90.4</v>
      </c>
      <c r="AW121" s="46">
        <v>0.1426</v>
      </c>
      <c r="AX121" s="45">
        <v>4.5999999999999996</v>
      </c>
      <c r="AY121" s="9" t="s">
        <v>121</v>
      </c>
      <c r="AZ121" s="47">
        <v>0</v>
      </c>
      <c r="BA121" s="48">
        <v>0.2</v>
      </c>
      <c r="BB121" s="49">
        <v>2.5</v>
      </c>
      <c r="BC121" s="48"/>
      <c r="BD121" s="7">
        <v>46.9</v>
      </c>
      <c r="BE121" s="7">
        <v>52.5</v>
      </c>
      <c r="BF121" s="195">
        <v>0.89333333333333331</v>
      </c>
      <c r="BG121" s="79">
        <v>0.1</v>
      </c>
      <c r="BH121" s="80">
        <v>3.225806451612903</v>
      </c>
      <c r="BI121" s="9" t="s">
        <v>121</v>
      </c>
      <c r="BJ121" s="7">
        <v>2.9</v>
      </c>
      <c r="BK121" s="48">
        <v>5.9</v>
      </c>
      <c r="BL121" s="81"/>
      <c r="BM121" s="80">
        <v>69.600000000000009</v>
      </c>
      <c r="BN121" s="49">
        <v>91.6</v>
      </c>
      <c r="BO121" s="86">
        <v>50254</v>
      </c>
      <c r="BP121" s="80">
        <v>8.4000000000000057</v>
      </c>
      <c r="BQ121" s="561">
        <v>0.72000000000000008</v>
      </c>
      <c r="BR121" s="49">
        <v>14.9</v>
      </c>
      <c r="BS121" s="84">
        <v>0.11920000000000001</v>
      </c>
      <c r="BT121" s="49">
        <v>54.7</v>
      </c>
      <c r="BU121" s="84">
        <v>0.43760000000000004</v>
      </c>
      <c r="BV121" s="49">
        <v>20.399999999999999</v>
      </c>
      <c r="BW121" s="84">
        <v>0.16320000000000001</v>
      </c>
      <c r="BX121" s="49">
        <v>0.05</v>
      </c>
      <c r="BY121" s="7"/>
      <c r="BZ121" s="7"/>
      <c r="CA121" s="7"/>
      <c r="CB121" s="7"/>
      <c r="CC121" s="7"/>
      <c r="CD121" s="7"/>
      <c r="CE121" s="7"/>
      <c r="CF121" s="45">
        <v>0.27239488117001825</v>
      </c>
      <c r="CG121" s="7"/>
      <c r="CH121" s="121">
        <v>5</v>
      </c>
      <c r="CI121" s="9" t="s">
        <v>1991</v>
      </c>
      <c r="CJ121" s="9" t="s">
        <v>1991</v>
      </c>
      <c r="CK121" s="251"/>
      <c r="CL121" s="112" t="s">
        <v>1997</v>
      </c>
      <c r="CM121" s="11"/>
      <c r="CN121" s="11"/>
      <c r="CO121" s="11"/>
      <c r="CP121" s="11"/>
      <c r="CQ121" s="10" t="s">
        <v>297</v>
      </c>
      <c r="CR121" s="123" t="s">
        <v>444</v>
      </c>
      <c r="CS121" s="9">
        <v>2</v>
      </c>
      <c r="CT121" s="7"/>
      <c r="CU121" s="49" t="s">
        <v>511</v>
      </c>
      <c r="CV121" s="7"/>
      <c r="CW121" s="7"/>
      <c r="CX121" s="7"/>
      <c r="CY121" s="7"/>
      <c r="CZ121" s="11">
        <v>86.9</v>
      </c>
      <c r="DA121" s="11" t="s">
        <v>38</v>
      </c>
      <c r="DB121" s="11">
        <v>39282</v>
      </c>
      <c r="DC121" s="11">
        <v>94.9</v>
      </c>
      <c r="DD121" s="11">
        <v>5.0999999999999996</v>
      </c>
      <c r="DE121" s="11" t="s">
        <v>38</v>
      </c>
      <c r="DF121" s="11" t="s">
        <v>38</v>
      </c>
      <c r="DG121" s="11" t="s">
        <v>38</v>
      </c>
      <c r="DH121" s="11" t="s">
        <v>38</v>
      </c>
      <c r="DI121" s="11">
        <v>0</v>
      </c>
      <c r="DJ121" s="7"/>
      <c r="DK121" s="114"/>
      <c r="DL121" s="114"/>
      <c r="DM121" s="114"/>
      <c r="DN121" s="7">
        <v>60</v>
      </c>
      <c r="DO121" s="7">
        <v>3</v>
      </c>
      <c r="DP121" s="7">
        <v>1</v>
      </c>
      <c r="DQ121" s="7">
        <v>182</v>
      </c>
      <c r="DR121" s="7">
        <v>100</v>
      </c>
      <c r="DS121" s="115">
        <v>30.189590629151066</v>
      </c>
      <c r="DT121" s="116">
        <v>2</v>
      </c>
      <c r="DU121" s="7"/>
      <c r="DV121" s="116">
        <v>3</v>
      </c>
      <c r="DW121" s="116">
        <v>2</v>
      </c>
      <c r="DX121" s="557"/>
      <c r="DY121" s="114"/>
      <c r="DZ121" s="492">
        <v>10648</v>
      </c>
      <c r="EA121" s="953">
        <v>71</v>
      </c>
      <c r="EB121" s="920">
        <v>870095</v>
      </c>
      <c r="EC121" s="920">
        <v>2</v>
      </c>
      <c r="ED121" s="956">
        <v>24509.718309859156</v>
      </c>
      <c r="EE121" s="920">
        <v>727100</v>
      </c>
      <c r="EF121" s="507">
        <v>20481.690140845072</v>
      </c>
      <c r="EG121" s="959">
        <v>122890.14084507043</v>
      </c>
      <c r="EH121" s="157">
        <v>83.565587665714659</v>
      </c>
      <c r="EI121" s="145">
        <v>20.481690140845071</v>
      </c>
      <c r="EJ121" s="114"/>
      <c r="EK121" s="157">
        <v>83.565587665714659</v>
      </c>
      <c r="EL121" s="145">
        <v>20.481690140845071</v>
      </c>
      <c r="EM121" s="147">
        <v>1.9179081281804427</v>
      </c>
      <c r="EN121" s="148" t="s">
        <v>421</v>
      </c>
      <c r="EO121" s="1174" t="s">
        <v>1134</v>
      </c>
      <c r="EP121" s="49" t="s">
        <v>421</v>
      </c>
      <c r="EQ121" s="112" t="s">
        <v>2094</v>
      </c>
      <c r="ER121" s="112" t="s">
        <v>2095</v>
      </c>
      <c r="ES121" s="987">
        <v>10648</v>
      </c>
      <c r="ET121" s="990" t="s">
        <v>426</v>
      </c>
      <c r="EU121" s="569" t="s">
        <v>2079</v>
      </c>
      <c r="EV121" s="941">
        <v>42.932668899999989</v>
      </c>
      <c r="EW121" s="595">
        <v>2.013235624999997</v>
      </c>
      <c r="EX121" s="569">
        <v>0.9</v>
      </c>
      <c r="EY121" s="569">
        <v>3.01</v>
      </c>
      <c r="EZ121" s="569">
        <v>2460000</v>
      </c>
      <c r="FA121" s="561">
        <v>92.4</v>
      </c>
      <c r="FB121" s="561">
        <v>19.100000000000001</v>
      </c>
      <c r="FC121" s="569">
        <v>1470000</v>
      </c>
      <c r="FD121" s="959">
        <v>122890.14084507043</v>
      </c>
      <c r="FE121" s="994">
        <v>113550.49014084508</v>
      </c>
      <c r="FF121" s="569">
        <v>0.66</v>
      </c>
      <c r="FG121" s="569">
        <v>1090000</v>
      </c>
      <c r="FH121" s="995">
        <v>18.440000000000001</v>
      </c>
      <c r="FI121" s="569">
        <v>380000</v>
      </c>
      <c r="FJ121" s="994">
        <v>21688.143616901412</v>
      </c>
      <c r="FK121" s="994">
        <v>749.43323492957757</v>
      </c>
      <c r="FL121" s="994">
        <v>20938.710381971836</v>
      </c>
      <c r="FM121" s="946">
        <v>5</v>
      </c>
      <c r="FN121" s="994">
        <v>4337.6287233802823</v>
      </c>
      <c r="FO121" s="994">
        <v>149.88664698591552</v>
      </c>
      <c r="FP121" s="994">
        <v>22710.098028169017</v>
      </c>
      <c r="FQ121" s="561">
        <v>95.5</v>
      </c>
      <c r="FR121" s="561">
        <v>90</v>
      </c>
      <c r="FS121" s="569">
        <v>3641</v>
      </c>
      <c r="FT121" s="569">
        <v>0.63</v>
      </c>
      <c r="FU121" s="569">
        <v>2924</v>
      </c>
      <c r="FV121" s="569">
        <v>69.3</v>
      </c>
      <c r="FW121" s="569">
        <v>4318</v>
      </c>
      <c r="FX121" s="569">
        <v>0.67</v>
      </c>
      <c r="FY121" s="569">
        <v>13951</v>
      </c>
      <c r="FZ121" s="569">
        <v>96</v>
      </c>
      <c r="GA121" s="569">
        <v>3965</v>
      </c>
      <c r="GB121" s="569">
        <v>95.8</v>
      </c>
      <c r="GC121" s="569">
        <v>10382</v>
      </c>
      <c r="GD121" s="561">
        <v>2.81</v>
      </c>
      <c r="GE121" s="569">
        <v>0.74</v>
      </c>
      <c r="GF121" s="569">
        <v>75.7</v>
      </c>
      <c r="GG121" s="569">
        <v>9504</v>
      </c>
      <c r="GH121" s="569">
        <v>88.8</v>
      </c>
      <c r="GI121" s="569">
        <v>1974</v>
      </c>
      <c r="GJ121" s="569">
        <v>27.1</v>
      </c>
      <c r="GK121" s="569">
        <v>2526</v>
      </c>
      <c r="GL121" s="569">
        <v>81.5</v>
      </c>
      <c r="GM121" s="569">
        <v>9389</v>
      </c>
      <c r="GN121" s="569">
        <v>7.79</v>
      </c>
      <c r="GO121" s="569">
        <v>3343</v>
      </c>
      <c r="GP121" s="569">
        <v>6.41</v>
      </c>
      <c r="GQ121" s="569">
        <v>8674</v>
      </c>
      <c r="GR121" s="569">
        <v>1.18</v>
      </c>
    </row>
    <row r="122" spans="1:200" x14ac:dyDescent="0.3">
      <c r="A122" s="7">
        <v>146</v>
      </c>
      <c r="B122" s="7">
        <v>1</v>
      </c>
      <c r="C122" s="14">
        <v>10649</v>
      </c>
      <c r="D122" s="328" t="s">
        <v>1685</v>
      </c>
      <c r="E122" s="17" t="s">
        <v>803</v>
      </c>
      <c r="F122" s="17">
        <v>5710071180</v>
      </c>
      <c r="G122" s="11">
        <v>62</v>
      </c>
      <c r="H122" s="17" t="s">
        <v>1000</v>
      </c>
      <c r="I122" s="469" t="s">
        <v>432</v>
      </c>
      <c r="J122" s="380" t="s">
        <v>35</v>
      </c>
      <c r="K122" s="17" t="s">
        <v>36</v>
      </c>
      <c r="L122" s="11">
        <v>24</v>
      </c>
      <c r="M122" s="17" t="s">
        <v>434</v>
      </c>
      <c r="N122" s="17" t="s">
        <v>435</v>
      </c>
      <c r="O122" s="11"/>
      <c r="P122" s="11" t="s">
        <v>494</v>
      </c>
      <c r="Q122" s="11"/>
      <c r="R122" s="454" t="s">
        <v>124</v>
      </c>
      <c r="S122" s="454" t="s">
        <v>123</v>
      </c>
      <c r="T122" s="454" t="s">
        <v>124</v>
      </c>
      <c r="U122" s="602" t="s">
        <v>125</v>
      </c>
      <c r="V122" s="454" t="s">
        <v>126</v>
      </c>
      <c r="W122" s="1038" t="s">
        <v>572</v>
      </c>
      <c r="X122" s="475" t="s">
        <v>124</v>
      </c>
      <c r="Y122" s="596" t="s">
        <v>127</v>
      </c>
      <c r="Z122" s="550" t="s">
        <v>120</v>
      </c>
      <c r="AA122" s="11"/>
      <c r="AB122" s="558">
        <v>221595</v>
      </c>
      <c r="AC122" s="928">
        <v>55398</v>
      </c>
      <c r="AD122" s="558">
        <v>4</v>
      </c>
      <c r="AE122" s="558">
        <v>50966</v>
      </c>
      <c r="AF122" s="930" t="s">
        <v>444</v>
      </c>
      <c r="AG122" s="59">
        <v>10000</v>
      </c>
      <c r="AH122" s="7"/>
      <c r="AI122" s="7"/>
      <c r="AJ122" s="37"/>
      <c r="AK122" s="7"/>
      <c r="AL122" s="7"/>
      <c r="AM122" s="7"/>
      <c r="AN122" s="934">
        <v>3.7</v>
      </c>
      <c r="AO122" s="39">
        <v>2</v>
      </c>
      <c r="AP122" s="40">
        <v>93</v>
      </c>
      <c r="AQ122" s="41">
        <v>98.7</v>
      </c>
      <c r="AR122" s="42">
        <v>1.85</v>
      </c>
      <c r="AS122" s="43">
        <v>172.05</v>
      </c>
      <c r="AT122" s="44">
        <v>3.8947368421052633E-2</v>
      </c>
      <c r="AU122" s="45">
        <v>3.4484000000000004</v>
      </c>
      <c r="AV122" s="45">
        <v>93.2</v>
      </c>
      <c r="AW122" s="46">
        <v>6.6600000000000006E-2</v>
      </c>
      <c r="AX122" s="45">
        <v>1.8</v>
      </c>
      <c r="AY122" s="9" t="s">
        <v>121</v>
      </c>
      <c r="AZ122" s="47">
        <v>8.9</v>
      </c>
      <c r="BA122" s="48">
        <v>0.06</v>
      </c>
      <c r="BB122" s="49">
        <v>14.8</v>
      </c>
      <c r="BC122" s="48"/>
      <c r="BD122" s="7">
        <v>76</v>
      </c>
      <c r="BE122" s="7">
        <v>24.3</v>
      </c>
      <c r="BF122" s="78">
        <v>3.1275720164609053</v>
      </c>
      <c r="BG122" s="79">
        <v>0.05</v>
      </c>
      <c r="BH122" s="80">
        <v>1.3513513513513513</v>
      </c>
      <c r="BI122" s="9" t="s">
        <v>121</v>
      </c>
      <c r="BJ122" s="7">
        <v>15.2</v>
      </c>
      <c r="BK122" s="48">
        <v>21.8</v>
      </c>
      <c r="BL122" s="81"/>
      <c r="BM122" s="80">
        <v>53</v>
      </c>
      <c r="BN122" s="49">
        <v>92.5</v>
      </c>
      <c r="BO122" s="86">
        <v>56870</v>
      </c>
      <c r="BP122" s="80">
        <v>7.5</v>
      </c>
      <c r="BQ122" s="561">
        <v>1.796</v>
      </c>
      <c r="BR122" s="49">
        <v>18</v>
      </c>
      <c r="BS122" s="84">
        <v>0.36</v>
      </c>
      <c r="BT122" s="49">
        <v>35</v>
      </c>
      <c r="BU122" s="84">
        <v>0.7</v>
      </c>
      <c r="BV122" s="49">
        <v>36.799999999999997</v>
      </c>
      <c r="BW122" s="84">
        <v>0.73599999999999999</v>
      </c>
      <c r="BX122" s="49">
        <v>0.08</v>
      </c>
      <c r="BY122" s="7"/>
      <c r="BZ122" s="7"/>
      <c r="CA122" s="7"/>
      <c r="CB122" s="7"/>
      <c r="CC122" s="7"/>
      <c r="CD122" s="7"/>
      <c r="CE122" s="7"/>
      <c r="CF122" s="45">
        <v>0.51428571428571423</v>
      </c>
      <c r="CG122" s="7"/>
      <c r="CH122" s="121">
        <v>5</v>
      </c>
      <c r="CI122" s="9" t="s">
        <v>1991</v>
      </c>
      <c r="CJ122" s="9" t="s">
        <v>1991</v>
      </c>
      <c r="CK122" s="251"/>
      <c r="CL122" s="112" t="s">
        <v>1997</v>
      </c>
      <c r="CM122" s="11"/>
      <c r="CN122" s="11"/>
      <c r="CO122" s="11"/>
      <c r="CP122" s="11"/>
      <c r="CQ122" s="10" t="s">
        <v>297</v>
      </c>
      <c r="CR122" s="123" t="s">
        <v>444</v>
      </c>
      <c r="CS122" s="9">
        <v>2</v>
      </c>
      <c r="CT122" s="7"/>
      <c r="CU122" s="49" t="s">
        <v>432</v>
      </c>
      <c r="CV122" s="7"/>
      <c r="CW122" s="7"/>
      <c r="CX122" s="7"/>
      <c r="CY122" s="7"/>
      <c r="CZ122" s="11">
        <v>290.10000000000002</v>
      </c>
      <c r="DA122" s="11" t="s">
        <v>38</v>
      </c>
      <c r="DB122" s="11">
        <v>18365</v>
      </c>
      <c r="DC122" s="11">
        <v>89.4</v>
      </c>
      <c r="DD122" s="11">
        <v>10.6</v>
      </c>
      <c r="DE122" s="11" t="s">
        <v>38</v>
      </c>
      <c r="DF122" s="11" t="s">
        <v>38</v>
      </c>
      <c r="DG122" s="11" t="s">
        <v>38</v>
      </c>
      <c r="DH122" s="11" t="s">
        <v>38</v>
      </c>
      <c r="DI122" s="11">
        <v>0</v>
      </c>
      <c r="DJ122" s="7"/>
      <c r="DK122" s="114"/>
      <c r="DL122" s="114"/>
      <c r="DM122" s="114"/>
      <c r="DN122" s="7">
        <v>45</v>
      </c>
      <c r="DO122" s="7">
        <v>3</v>
      </c>
      <c r="DP122" s="7">
        <v>0</v>
      </c>
      <c r="DQ122" s="7">
        <v>170</v>
      </c>
      <c r="DR122" s="7">
        <v>80</v>
      </c>
      <c r="DS122" s="115">
        <v>27.681660899653977</v>
      </c>
      <c r="DT122" s="116">
        <v>1</v>
      </c>
      <c r="DU122" s="7"/>
      <c r="DV122" s="116">
        <v>1</v>
      </c>
      <c r="DW122" s="116">
        <v>1</v>
      </c>
      <c r="DX122" s="557"/>
      <c r="DY122" s="114"/>
      <c r="DZ122" s="492">
        <v>10649</v>
      </c>
      <c r="EA122" s="953">
        <v>71</v>
      </c>
      <c r="EB122" s="920">
        <v>454062</v>
      </c>
      <c r="EC122" s="920">
        <v>2</v>
      </c>
      <c r="ED122" s="956">
        <v>12790.478873239437</v>
      </c>
      <c r="EE122" s="920">
        <v>376672</v>
      </c>
      <c r="EF122" s="507">
        <v>10610.478873239437</v>
      </c>
      <c r="EG122" s="959">
        <v>254651.49295774649</v>
      </c>
      <c r="EH122" s="157">
        <v>82.956072078262437</v>
      </c>
      <c r="EI122" s="145">
        <v>10.610478873239437</v>
      </c>
      <c r="EJ122" s="114"/>
      <c r="EK122" s="157">
        <v>82.956072078262437</v>
      </c>
      <c r="EL122" s="145">
        <v>10.610478873239437</v>
      </c>
      <c r="EM122" s="147">
        <v>1.7308361120550504</v>
      </c>
      <c r="EN122" s="148" t="s">
        <v>421</v>
      </c>
      <c r="EO122" s="149" t="s">
        <v>2124</v>
      </c>
      <c r="EP122" s="150" t="s">
        <v>421</v>
      </c>
      <c r="EQ122" s="149" t="s">
        <v>2125</v>
      </c>
      <c r="ER122" s="149" t="s">
        <v>425</v>
      </c>
      <c r="ES122" s="987">
        <v>10649</v>
      </c>
      <c r="ET122" s="990" t="s">
        <v>426</v>
      </c>
      <c r="EU122" s="595">
        <v>45.615868026700007</v>
      </c>
      <c r="EV122" s="941">
        <v>84.489937950399977</v>
      </c>
      <c r="EW122" s="595">
        <v>1.4779022879999988</v>
      </c>
      <c r="EX122" s="569">
        <v>1.59</v>
      </c>
      <c r="EY122" s="569">
        <v>1.1499999999999999</v>
      </c>
      <c r="EZ122" s="569">
        <v>3010000</v>
      </c>
      <c r="FA122" s="561">
        <v>89.4</v>
      </c>
      <c r="FB122" s="561">
        <v>39.299999999999997</v>
      </c>
      <c r="FC122" s="569">
        <v>2060000</v>
      </c>
      <c r="FD122" s="959">
        <v>254651.49295774649</v>
      </c>
      <c r="FE122" s="994">
        <v>100078.03673239436</v>
      </c>
      <c r="FF122" s="569">
        <v>1.05</v>
      </c>
      <c r="FG122" s="569">
        <v>989000</v>
      </c>
      <c r="FH122" s="995">
        <v>38.25</v>
      </c>
      <c r="FI122" s="569">
        <v>1071000</v>
      </c>
      <c r="FJ122" s="994">
        <v>39330.668435830979</v>
      </c>
      <c r="FK122" s="994">
        <v>1050.819385690141</v>
      </c>
      <c r="FL122" s="994">
        <v>38279.849050140838</v>
      </c>
      <c r="FM122" s="946">
        <v>24</v>
      </c>
      <c r="FN122" s="994">
        <v>1638.7778514929576</v>
      </c>
      <c r="FO122" s="994">
        <v>43.784141070422542</v>
      </c>
      <c r="FP122" s="994">
        <v>4169.9181971830985</v>
      </c>
      <c r="FQ122" s="561">
        <v>94.2</v>
      </c>
      <c r="FR122" s="561">
        <v>90.6</v>
      </c>
      <c r="FS122" s="569">
        <v>2960</v>
      </c>
      <c r="FT122" s="569">
        <v>0.85</v>
      </c>
      <c r="FU122" s="569">
        <v>2726</v>
      </c>
      <c r="FV122" s="569">
        <v>76.400000000000006</v>
      </c>
      <c r="FW122" s="569">
        <v>6129</v>
      </c>
      <c r="FX122" s="569">
        <v>2.2799999999999998</v>
      </c>
      <c r="FY122" s="569">
        <v>17319</v>
      </c>
      <c r="FZ122" s="569">
        <v>85.9</v>
      </c>
      <c r="GA122" s="569">
        <v>6018</v>
      </c>
      <c r="GB122" s="569">
        <v>84.4</v>
      </c>
      <c r="GC122" s="569">
        <v>16748</v>
      </c>
      <c r="GD122" s="561">
        <v>3.15</v>
      </c>
      <c r="GE122" s="569">
        <v>1.01</v>
      </c>
      <c r="GF122" s="569">
        <v>86.9</v>
      </c>
      <c r="GG122" s="569">
        <v>7472</v>
      </c>
      <c r="GH122" s="569">
        <v>90.3</v>
      </c>
      <c r="GI122" s="569">
        <v>1753</v>
      </c>
      <c r="GJ122" s="569">
        <v>21.1</v>
      </c>
      <c r="GK122" s="569">
        <v>3108</v>
      </c>
      <c r="GL122" s="569">
        <v>93.3</v>
      </c>
      <c r="GM122" s="569">
        <v>17746</v>
      </c>
      <c r="GN122" s="569">
        <v>3.86</v>
      </c>
      <c r="GO122" s="569">
        <v>4113</v>
      </c>
      <c r="GP122" s="569">
        <v>2.21</v>
      </c>
      <c r="GQ122" s="569">
        <v>11835</v>
      </c>
      <c r="GR122" s="569">
        <v>2.04</v>
      </c>
    </row>
    <row r="123" spans="1:200" x14ac:dyDescent="0.3">
      <c r="A123" s="7">
        <v>151</v>
      </c>
      <c r="B123" s="7">
        <v>1</v>
      </c>
      <c r="C123" s="14">
        <v>10699</v>
      </c>
      <c r="D123" s="328" t="s">
        <v>1185</v>
      </c>
      <c r="E123" s="17" t="s">
        <v>784</v>
      </c>
      <c r="F123" s="17" t="s">
        <v>1704</v>
      </c>
      <c r="G123" s="11">
        <v>12</v>
      </c>
      <c r="H123" s="17" t="s">
        <v>468</v>
      </c>
      <c r="I123" s="469" t="s">
        <v>1705</v>
      </c>
      <c r="J123" s="849" t="s">
        <v>433</v>
      </c>
      <c r="K123" s="17" t="s">
        <v>36</v>
      </c>
      <c r="L123" s="11">
        <v>66</v>
      </c>
      <c r="M123" s="17" t="s">
        <v>37</v>
      </c>
      <c r="N123" s="17" t="s">
        <v>435</v>
      </c>
      <c r="O123" s="11"/>
      <c r="P123" s="11" t="s">
        <v>494</v>
      </c>
      <c r="Q123" s="381"/>
      <c r="R123" s="617"/>
      <c r="S123" s="617"/>
      <c r="T123" s="617"/>
      <c r="U123" s="632" t="s">
        <v>498</v>
      </c>
      <c r="V123" s="632"/>
      <c r="W123" s="617"/>
      <c r="X123" s="483"/>
      <c r="Y123" s="552"/>
      <c r="Z123" s="550" t="s">
        <v>120</v>
      </c>
      <c r="AA123" s="11"/>
      <c r="AB123" s="556">
        <v>21212</v>
      </c>
      <c r="AC123" s="924">
        <v>1400000</v>
      </c>
      <c r="AD123" s="556" t="s">
        <v>124</v>
      </c>
      <c r="AE123" s="556" t="s">
        <v>124</v>
      </c>
      <c r="AF123" s="930" t="s">
        <v>444</v>
      </c>
      <c r="AG123" s="37"/>
      <c r="AH123" s="7"/>
      <c r="AI123" s="7"/>
      <c r="AJ123" s="37"/>
      <c r="AK123" s="7"/>
      <c r="AL123" s="7"/>
      <c r="AM123" s="7"/>
      <c r="AN123" s="411">
        <v>4.7</v>
      </c>
      <c r="AO123" s="39">
        <v>3.2</v>
      </c>
      <c r="AP123" s="40">
        <v>91.9</v>
      </c>
      <c r="AQ123" s="41">
        <v>99.800000000000011</v>
      </c>
      <c r="AR123" s="42">
        <v>1.46875</v>
      </c>
      <c r="AS123" s="43">
        <v>134.97812500000001</v>
      </c>
      <c r="AT123" s="44">
        <v>4.9421661409043111E-2</v>
      </c>
      <c r="AU123" s="45">
        <v>4.3850999999999996</v>
      </c>
      <c r="AV123" s="45">
        <v>93.3</v>
      </c>
      <c r="AW123" s="46">
        <v>7.9899999999999999E-2</v>
      </c>
      <c r="AX123" s="45">
        <v>1.7</v>
      </c>
      <c r="AY123" s="9" t="s">
        <v>121</v>
      </c>
      <c r="AZ123" s="47">
        <v>13.3</v>
      </c>
      <c r="BA123" s="187" t="s">
        <v>121</v>
      </c>
      <c r="BB123" s="49">
        <v>1.4</v>
      </c>
      <c r="BC123" s="48"/>
      <c r="BD123" s="7">
        <v>70.7</v>
      </c>
      <c r="BE123" s="7">
        <v>29.3</v>
      </c>
      <c r="BF123" s="195">
        <v>2.4129692832764507</v>
      </c>
      <c r="BG123" s="79">
        <v>0.2</v>
      </c>
      <c r="BH123" s="80">
        <v>4.2553191489361701</v>
      </c>
      <c r="BI123" s="9" t="s">
        <v>121</v>
      </c>
      <c r="BJ123" s="7">
        <v>23.4</v>
      </c>
      <c r="BK123" s="48">
        <v>15.6</v>
      </c>
      <c r="BL123" s="81"/>
      <c r="BM123" s="80">
        <v>81.599999999999994</v>
      </c>
      <c r="BN123" s="49">
        <v>91.5</v>
      </c>
      <c r="BO123" s="226">
        <v>26384</v>
      </c>
      <c r="BP123" s="80">
        <v>8.5</v>
      </c>
      <c r="BQ123" s="561">
        <v>2.86144</v>
      </c>
      <c r="BR123" s="84">
        <v>70</v>
      </c>
      <c r="BS123" s="84">
        <v>2.2400000000000002</v>
      </c>
      <c r="BT123" s="84">
        <v>11.6</v>
      </c>
      <c r="BU123" s="84">
        <v>0.37119999999999997</v>
      </c>
      <c r="BV123" s="84">
        <v>7.82</v>
      </c>
      <c r="BW123" s="84">
        <v>0.25024000000000002</v>
      </c>
      <c r="BX123" s="49">
        <v>0.04</v>
      </c>
      <c r="BY123" s="7"/>
      <c r="BZ123" s="7"/>
      <c r="CA123" s="7"/>
      <c r="CB123" s="7"/>
      <c r="CC123" s="7"/>
      <c r="CD123" s="7"/>
      <c r="CE123" s="7"/>
      <c r="CF123" s="45">
        <v>6.0344827586206895</v>
      </c>
      <c r="CG123" s="7"/>
      <c r="CH123" s="121">
        <v>5</v>
      </c>
      <c r="CI123" s="9" t="s">
        <v>1993</v>
      </c>
      <c r="CJ123" s="9" t="s">
        <v>1993</v>
      </c>
      <c r="CK123" s="251"/>
      <c r="CL123" s="112" t="s">
        <v>1997</v>
      </c>
      <c r="CM123" s="11"/>
      <c r="CN123" s="11"/>
      <c r="CO123" s="11"/>
      <c r="CP123" s="11"/>
      <c r="CQ123" s="10" t="s">
        <v>294</v>
      </c>
      <c r="CR123" s="123" t="s">
        <v>444</v>
      </c>
      <c r="CS123" s="9">
        <v>2</v>
      </c>
      <c r="CT123" s="7"/>
      <c r="CU123" s="7"/>
      <c r="CV123" s="7"/>
      <c r="CW123" s="7"/>
      <c r="CX123" s="7"/>
      <c r="CY123" s="7"/>
      <c r="CZ123" s="11" t="s">
        <v>38</v>
      </c>
      <c r="DA123" s="11" t="s">
        <v>38</v>
      </c>
      <c r="DB123" s="11" t="s">
        <v>38</v>
      </c>
      <c r="DC123" s="11" t="s">
        <v>38</v>
      </c>
      <c r="DD123" s="11" t="s">
        <v>38</v>
      </c>
      <c r="DE123" s="11" t="s">
        <v>38</v>
      </c>
      <c r="DF123" s="11" t="s">
        <v>38</v>
      </c>
      <c r="DG123" s="11" t="s">
        <v>38</v>
      </c>
      <c r="DH123" s="11" t="s">
        <v>38</v>
      </c>
      <c r="DI123" s="11">
        <v>0</v>
      </c>
      <c r="DJ123" s="7"/>
      <c r="DK123" s="114"/>
      <c r="DL123" s="114"/>
      <c r="DM123" s="114"/>
      <c r="DN123" s="114"/>
      <c r="DO123" s="212">
        <v>3</v>
      </c>
      <c r="DP123" s="114"/>
      <c r="DQ123" s="114"/>
      <c r="DR123" s="114"/>
      <c r="DS123" s="114"/>
      <c r="DT123" s="114"/>
      <c r="DU123" s="114"/>
      <c r="DV123" s="114"/>
      <c r="DW123" s="114"/>
      <c r="DX123" s="114"/>
      <c r="DY123" s="114"/>
      <c r="DZ123" s="485">
        <v>10699</v>
      </c>
      <c r="EA123" s="954">
        <v>75</v>
      </c>
      <c r="EB123" s="954">
        <v>188727</v>
      </c>
      <c r="EC123" s="954">
        <v>4085</v>
      </c>
      <c r="ED123" s="954">
        <v>38220</v>
      </c>
      <c r="EE123" s="954">
        <v>175431</v>
      </c>
      <c r="EF123" s="715">
        <v>21884.856205630356</v>
      </c>
      <c r="EG123" s="959">
        <v>1444400.5095716035</v>
      </c>
      <c r="EH123" s="121">
        <v>94.6</v>
      </c>
      <c r="EI123" s="145">
        <v>21.212</v>
      </c>
      <c r="EJ123" s="114"/>
      <c r="EK123" s="43">
        <v>92.954903114021846</v>
      </c>
      <c r="EL123" s="146">
        <v>21.884856205630356</v>
      </c>
      <c r="EM123" s="217" t="s">
        <v>2130</v>
      </c>
      <c r="EN123" s="114"/>
      <c r="EO123" s="114"/>
      <c r="EP123" s="114"/>
      <c r="EQ123" s="114"/>
      <c r="ER123" s="114"/>
      <c r="ES123" s="557"/>
      <c r="ET123" s="989"/>
      <c r="EU123" s="550"/>
      <c r="EV123" s="550"/>
      <c r="EW123" s="550"/>
      <c r="EX123" s="554"/>
      <c r="EY123" s="554"/>
      <c r="EZ123" s="554"/>
      <c r="FA123" s="554"/>
      <c r="FB123" s="554"/>
      <c r="FC123" s="554"/>
      <c r="FD123" s="554"/>
      <c r="FE123" s="554"/>
      <c r="FF123" s="554"/>
      <c r="FG123" s="554"/>
      <c r="FH123" s="554"/>
      <c r="FI123" s="554"/>
      <c r="FJ123" s="554"/>
      <c r="FK123" s="554"/>
      <c r="FL123" s="554"/>
      <c r="FM123" s="554"/>
      <c r="FN123" s="554"/>
      <c r="FO123" s="554"/>
      <c r="FP123" s="554"/>
      <c r="FQ123" s="554"/>
      <c r="FR123" s="554"/>
      <c r="FS123" s="554"/>
      <c r="FT123" s="554"/>
      <c r="FU123" s="554"/>
      <c r="FV123" s="554"/>
      <c r="FW123" s="554"/>
      <c r="FX123" s="554"/>
      <c r="FY123" s="554"/>
      <c r="FZ123" s="554"/>
      <c r="GA123" s="554"/>
      <c r="GB123" s="554"/>
      <c r="GC123" s="554"/>
      <c r="GD123" s="554"/>
      <c r="GE123" s="554"/>
      <c r="GF123" s="554"/>
      <c r="GG123" s="554"/>
      <c r="GH123" s="554"/>
      <c r="GI123" s="554"/>
      <c r="GJ123" s="554"/>
      <c r="GK123" s="554"/>
      <c r="GL123" s="554"/>
      <c r="GM123" s="554"/>
      <c r="GN123" s="554"/>
      <c r="GO123" s="554"/>
      <c r="GP123" s="554"/>
      <c r="GQ123" s="554"/>
      <c r="GR123" s="554"/>
    </row>
    <row r="124" spans="1:200" x14ac:dyDescent="0.3">
      <c r="A124" s="7">
        <v>154</v>
      </c>
      <c r="B124" s="7">
        <v>1</v>
      </c>
      <c r="C124" s="14">
        <v>10711</v>
      </c>
      <c r="D124" s="328" t="s">
        <v>1911</v>
      </c>
      <c r="E124" s="17" t="s">
        <v>929</v>
      </c>
      <c r="F124" s="17">
        <v>6502251811</v>
      </c>
      <c r="G124" s="11">
        <v>54</v>
      </c>
      <c r="H124" s="17" t="s">
        <v>468</v>
      </c>
      <c r="I124" s="469" t="s">
        <v>511</v>
      </c>
      <c r="J124" s="380" t="s">
        <v>35</v>
      </c>
      <c r="K124" s="17" t="s">
        <v>36</v>
      </c>
      <c r="L124" s="11">
        <v>4</v>
      </c>
      <c r="M124" s="565" t="s">
        <v>37</v>
      </c>
      <c r="N124" s="565" t="s">
        <v>38</v>
      </c>
      <c r="O124" s="550"/>
      <c r="P124" s="11" t="s">
        <v>494</v>
      </c>
      <c r="Q124" s="381"/>
      <c r="R124" s="617"/>
      <c r="S124" s="617"/>
      <c r="T124" s="617"/>
      <c r="U124" s="632" t="s">
        <v>498</v>
      </c>
      <c r="V124" s="632"/>
      <c r="W124" s="617"/>
      <c r="X124" s="483"/>
      <c r="Y124" s="552"/>
      <c r="Z124" s="550" t="s">
        <v>120</v>
      </c>
      <c r="AA124" s="11"/>
      <c r="AB124" s="556">
        <v>12989</v>
      </c>
      <c r="AC124" s="924">
        <v>52000</v>
      </c>
      <c r="AD124" s="556" t="s">
        <v>124</v>
      </c>
      <c r="AE124" s="556" t="s">
        <v>124</v>
      </c>
      <c r="AF124" s="930" t="s">
        <v>128</v>
      </c>
      <c r="AG124" s="37"/>
      <c r="AH124" s="7"/>
      <c r="AI124" s="7"/>
      <c r="AJ124" s="37"/>
      <c r="AK124" s="7"/>
      <c r="AL124" s="7"/>
      <c r="AM124" s="7"/>
      <c r="AN124" s="411">
        <v>14.1</v>
      </c>
      <c r="AO124" s="39">
        <v>8.6</v>
      </c>
      <c r="AP124" s="40">
        <v>76.3</v>
      </c>
      <c r="AQ124" s="41">
        <v>99</v>
      </c>
      <c r="AR124" s="42">
        <v>1.6395348837209303</v>
      </c>
      <c r="AS124" s="43">
        <v>125.09651162790698</v>
      </c>
      <c r="AT124" s="44">
        <v>0.16607773851590107</v>
      </c>
      <c r="AU124" s="45">
        <v>13.0848</v>
      </c>
      <c r="AV124" s="45">
        <v>92.8</v>
      </c>
      <c r="AW124" s="46">
        <v>0.31020000000000003</v>
      </c>
      <c r="AX124" s="45">
        <v>2.2000000000000002</v>
      </c>
      <c r="AY124" s="9" t="s">
        <v>121</v>
      </c>
      <c r="AZ124" s="47">
        <v>49.5</v>
      </c>
      <c r="BA124" s="187" t="s">
        <v>121</v>
      </c>
      <c r="BB124" s="49">
        <v>1.1000000000000001</v>
      </c>
      <c r="BC124" s="48"/>
      <c r="BD124" s="7">
        <v>70.400000000000006</v>
      </c>
      <c r="BE124" s="7">
        <v>29</v>
      </c>
      <c r="BF124" s="195">
        <v>2.4275862068965521</v>
      </c>
      <c r="BG124" s="79">
        <v>0.5</v>
      </c>
      <c r="BH124" s="80">
        <v>3.5460992907801421</v>
      </c>
      <c r="BI124" s="9" t="s">
        <v>121</v>
      </c>
      <c r="BJ124" s="7">
        <v>40.6</v>
      </c>
      <c r="BK124" s="48">
        <v>23.1</v>
      </c>
      <c r="BL124" s="81"/>
      <c r="BM124" s="80">
        <v>76</v>
      </c>
      <c r="BN124" s="49">
        <v>89.6</v>
      </c>
      <c r="BO124" s="226">
        <v>17696</v>
      </c>
      <c r="BP124" s="80">
        <v>10.400000000000006</v>
      </c>
      <c r="BQ124" s="561">
        <v>7.4561999999999991</v>
      </c>
      <c r="BR124" s="84">
        <v>43.6</v>
      </c>
      <c r="BS124" s="84">
        <v>3.7495999999999996</v>
      </c>
      <c r="BT124" s="84">
        <v>32.4</v>
      </c>
      <c r="BU124" s="84">
        <v>2.7864</v>
      </c>
      <c r="BV124" s="84">
        <v>10.7</v>
      </c>
      <c r="BW124" s="84">
        <v>0.92019999999999991</v>
      </c>
      <c r="BX124" s="49">
        <v>0.02</v>
      </c>
      <c r="BY124" s="7"/>
      <c r="BZ124" s="7"/>
      <c r="CA124" s="7"/>
      <c r="CB124" s="7"/>
      <c r="CC124" s="7"/>
      <c r="CD124" s="7"/>
      <c r="CE124" s="7"/>
      <c r="CF124" s="45">
        <v>1.3456790123456792</v>
      </c>
      <c r="CG124" s="7"/>
      <c r="CH124" s="121">
        <v>5</v>
      </c>
      <c r="CI124" s="9" t="s">
        <v>1991</v>
      </c>
      <c r="CJ124" s="9" t="s">
        <v>1991</v>
      </c>
      <c r="CK124" s="251"/>
      <c r="CL124" s="112" t="s">
        <v>1997</v>
      </c>
      <c r="CM124" s="11"/>
      <c r="CN124" s="11"/>
      <c r="CO124" s="11"/>
      <c r="CP124" s="11"/>
      <c r="CQ124" s="10" t="s">
        <v>297</v>
      </c>
      <c r="CR124" s="123" t="s">
        <v>128</v>
      </c>
      <c r="CS124" s="9">
        <v>2</v>
      </c>
      <c r="CT124" s="7"/>
      <c r="CU124" s="7"/>
      <c r="CV124" s="7"/>
      <c r="CW124" s="7"/>
      <c r="CX124" s="7"/>
      <c r="CY124" s="7"/>
      <c r="CZ124" s="11" t="s">
        <v>38</v>
      </c>
      <c r="DA124" s="11" t="s">
        <v>38</v>
      </c>
      <c r="DB124" s="11">
        <v>19356</v>
      </c>
      <c r="DC124" s="11">
        <v>79.400000000000006</v>
      </c>
      <c r="DD124" s="11">
        <v>20.6</v>
      </c>
      <c r="DE124" s="11" t="s">
        <v>38</v>
      </c>
      <c r="DF124" s="11" t="s">
        <v>38</v>
      </c>
      <c r="DG124" s="11" t="s">
        <v>38</v>
      </c>
      <c r="DH124" s="11" t="s">
        <v>38</v>
      </c>
      <c r="DI124" s="11">
        <v>0</v>
      </c>
      <c r="DJ124" s="7"/>
      <c r="DK124" s="114"/>
      <c r="DL124" s="114"/>
      <c r="DM124" s="114"/>
      <c r="DN124" s="114"/>
      <c r="DO124" s="114"/>
      <c r="DP124" s="114"/>
      <c r="DQ124" s="114"/>
      <c r="DR124" s="114"/>
      <c r="DS124" s="114"/>
      <c r="DT124" s="114"/>
      <c r="DU124" s="114"/>
      <c r="DV124" s="114"/>
      <c r="DW124" s="114"/>
      <c r="DX124" s="114"/>
      <c r="DY124" s="114"/>
      <c r="DZ124" s="485">
        <v>10711</v>
      </c>
      <c r="EA124" s="954">
        <v>75</v>
      </c>
      <c r="EB124" s="954">
        <v>152853</v>
      </c>
      <c r="EC124" s="954">
        <v>4001</v>
      </c>
      <c r="ED124" s="954">
        <v>38220</v>
      </c>
      <c r="EE124" s="954">
        <v>62099</v>
      </c>
      <c r="EF124" s="715">
        <v>7909.4352411897034</v>
      </c>
      <c r="EG124" s="959">
        <v>31637.740964758814</v>
      </c>
      <c r="EH124" s="125">
        <v>46.9</v>
      </c>
      <c r="EI124" s="145">
        <v>12.989000000000001</v>
      </c>
      <c r="EJ124" s="114"/>
      <c r="EK124" s="43">
        <v>40.626615113867572</v>
      </c>
      <c r="EL124" s="146">
        <v>7.9094352411897031</v>
      </c>
      <c r="EM124" s="147">
        <v>2.4472038027696845</v>
      </c>
      <c r="EN124" s="114"/>
      <c r="EO124" s="114"/>
      <c r="EP124" s="114"/>
      <c r="EQ124" s="114"/>
      <c r="ER124" s="114"/>
      <c r="ES124" s="557"/>
      <c r="ET124" s="989"/>
      <c r="EU124" s="550"/>
      <c r="EV124" s="11"/>
      <c r="EW124" s="550"/>
      <c r="EX124" s="554"/>
      <c r="EY124" s="554"/>
      <c r="EZ124" s="554"/>
      <c r="FA124" s="554"/>
      <c r="FB124" s="554"/>
      <c r="FC124" s="554"/>
      <c r="FD124" s="554"/>
      <c r="FE124" s="554"/>
      <c r="FF124" s="554"/>
      <c r="FG124" s="554"/>
      <c r="FH124" s="554"/>
      <c r="FI124" s="554"/>
      <c r="FJ124" s="554"/>
      <c r="FK124" s="554"/>
      <c r="FL124" s="554"/>
      <c r="FM124" s="554"/>
      <c r="FN124" s="554"/>
      <c r="FO124" s="554"/>
      <c r="FP124" s="554"/>
      <c r="FQ124" s="554"/>
      <c r="FR124" s="554"/>
      <c r="FS124" s="554"/>
      <c r="FT124" s="554"/>
      <c r="FU124" s="554"/>
      <c r="FV124" s="554"/>
      <c r="FW124" s="554"/>
      <c r="FX124" s="554"/>
      <c r="FY124" s="554"/>
      <c r="FZ124" s="554"/>
      <c r="GA124" s="554"/>
      <c r="GB124" s="554"/>
      <c r="GC124" s="554"/>
      <c r="GD124" s="554"/>
      <c r="GE124" s="554"/>
      <c r="GF124" s="554"/>
      <c r="GG124" s="554"/>
      <c r="GH124" s="554"/>
      <c r="GI124" s="554"/>
      <c r="GJ124" s="554"/>
      <c r="GK124" s="554"/>
      <c r="GL124" s="554"/>
      <c r="GM124" s="554"/>
      <c r="GN124" s="554"/>
      <c r="GO124" s="554"/>
      <c r="GP124" s="554"/>
      <c r="GQ124" s="554"/>
      <c r="GR124" s="554"/>
    </row>
    <row r="125" spans="1:200" x14ac:dyDescent="0.3">
      <c r="A125" s="7">
        <v>162</v>
      </c>
      <c r="B125" s="7">
        <v>1</v>
      </c>
      <c r="C125" s="14">
        <v>10754</v>
      </c>
      <c r="D125" s="328" t="s">
        <v>1930</v>
      </c>
      <c r="E125" s="17" t="s">
        <v>1931</v>
      </c>
      <c r="F125" s="17">
        <v>8508056128</v>
      </c>
      <c r="G125" s="11">
        <v>34</v>
      </c>
      <c r="H125" s="17" t="s">
        <v>1395</v>
      </c>
      <c r="I125" s="469" t="s">
        <v>1932</v>
      </c>
      <c r="J125" s="380" t="s">
        <v>35</v>
      </c>
      <c r="K125" s="17" t="s">
        <v>36</v>
      </c>
      <c r="L125" s="11">
        <v>5</v>
      </c>
      <c r="M125" s="17" t="s">
        <v>37</v>
      </c>
      <c r="N125" s="17" t="s">
        <v>38</v>
      </c>
      <c r="O125" s="11"/>
      <c r="P125" s="11" t="s">
        <v>494</v>
      </c>
      <c r="Q125" s="381"/>
      <c r="R125" s="617"/>
      <c r="S125" s="886" t="s">
        <v>1396</v>
      </c>
      <c r="T125" s="617"/>
      <c r="U125" s="632" t="s">
        <v>498</v>
      </c>
      <c r="V125" s="632"/>
      <c r="W125" s="617"/>
      <c r="X125" s="483"/>
      <c r="Y125" s="552"/>
      <c r="Z125" s="550" t="s">
        <v>120</v>
      </c>
      <c r="AA125" s="11"/>
      <c r="AB125" s="556">
        <v>3703</v>
      </c>
      <c r="AC125" s="924">
        <v>18000</v>
      </c>
      <c r="AD125" s="556"/>
      <c r="AE125" s="556"/>
      <c r="AF125" s="930" t="s">
        <v>128</v>
      </c>
      <c r="AG125" s="37">
        <v>2000</v>
      </c>
      <c r="AH125" s="7"/>
      <c r="AI125" s="7"/>
      <c r="AJ125" s="37"/>
      <c r="AK125" s="7"/>
      <c r="AL125" s="7"/>
      <c r="AM125" s="7"/>
      <c r="AN125" s="411">
        <v>14.5</v>
      </c>
      <c r="AO125" s="39">
        <v>11</v>
      </c>
      <c r="AP125" s="40">
        <v>73.900000000000006</v>
      </c>
      <c r="AQ125" s="41">
        <v>99.4</v>
      </c>
      <c r="AR125" s="42">
        <v>1.3181818181818181</v>
      </c>
      <c r="AS125" s="43">
        <v>97.413636363636371</v>
      </c>
      <c r="AT125" s="44">
        <v>0.17078916372202591</v>
      </c>
      <c r="AU125" s="45">
        <v>13.311</v>
      </c>
      <c r="AV125" s="45">
        <v>91.8</v>
      </c>
      <c r="AW125" s="46">
        <v>0.46400000000000008</v>
      </c>
      <c r="AX125" s="45">
        <v>3.2</v>
      </c>
      <c r="AY125" s="7" t="s">
        <v>121</v>
      </c>
      <c r="AZ125" s="47">
        <v>20.5</v>
      </c>
      <c r="BA125" s="48" t="s">
        <v>121</v>
      </c>
      <c r="BB125" s="49">
        <v>1.2</v>
      </c>
      <c r="BC125" s="48"/>
      <c r="BD125" s="7">
        <v>71.099999999999994</v>
      </c>
      <c r="BE125" s="7">
        <v>28.9</v>
      </c>
      <c r="BF125" s="78">
        <v>2.4602076124567471</v>
      </c>
      <c r="BG125" s="79">
        <v>0.1</v>
      </c>
      <c r="BH125" s="80">
        <v>0.68965517241379315</v>
      </c>
      <c r="BI125" s="7" t="s">
        <v>121</v>
      </c>
      <c r="BJ125" s="7">
        <v>69.2</v>
      </c>
      <c r="BK125" s="48">
        <v>23.4</v>
      </c>
      <c r="BL125" s="81"/>
      <c r="BM125" s="80">
        <v>37.6</v>
      </c>
      <c r="BN125" s="49">
        <v>90.7</v>
      </c>
      <c r="BO125" s="49">
        <v>11351</v>
      </c>
      <c r="BP125" s="80">
        <v>9.2999999999999972</v>
      </c>
      <c r="BQ125" s="561">
        <v>10.791</v>
      </c>
      <c r="BR125" s="49">
        <v>19.100000000000001</v>
      </c>
      <c r="BS125" s="84">
        <v>2.1010000000000004</v>
      </c>
      <c r="BT125" s="49">
        <v>18.5</v>
      </c>
      <c r="BU125" s="84">
        <v>2.0350000000000001</v>
      </c>
      <c r="BV125" s="49">
        <v>60.5</v>
      </c>
      <c r="BW125" s="84">
        <v>6.6550000000000002</v>
      </c>
      <c r="BX125" s="49">
        <v>0.6</v>
      </c>
      <c r="BY125" s="7"/>
      <c r="BZ125" s="7"/>
      <c r="CA125" s="7"/>
      <c r="CB125" s="7"/>
      <c r="CC125" s="7"/>
      <c r="CD125" s="7"/>
      <c r="CE125" s="7"/>
      <c r="CF125" s="45">
        <v>1.0324324324324325</v>
      </c>
      <c r="CG125" s="7"/>
      <c r="CH125" s="7"/>
      <c r="CI125" s="7" t="s">
        <v>1511</v>
      </c>
      <c r="CJ125" s="111" t="s">
        <v>1511</v>
      </c>
      <c r="CK125" s="251"/>
      <c r="CL125" s="112" t="s">
        <v>2065</v>
      </c>
      <c r="CM125" s="11"/>
      <c r="CN125" s="11"/>
      <c r="CO125" s="11"/>
      <c r="CP125" s="11"/>
      <c r="CQ125" s="10" t="s">
        <v>297</v>
      </c>
      <c r="CR125" s="123" t="s">
        <v>128</v>
      </c>
      <c r="CS125" s="9">
        <v>2</v>
      </c>
      <c r="CT125" s="7"/>
      <c r="CU125" s="113"/>
      <c r="CV125" s="7"/>
      <c r="CW125" s="7"/>
      <c r="CX125" s="7"/>
      <c r="CY125" s="7"/>
      <c r="CZ125" s="11" t="s">
        <v>38</v>
      </c>
      <c r="DA125" s="11" t="s">
        <v>38</v>
      </c>
      <c r="DB125" s="11">
        <v>5688</v>
      </c>
      <c r="DC125" s="11">
        <v>75.400000000000006</v>
      </c>
      <c r="DD125" s="11">
        <v>24.6</v>
      </c>
      <c r="DE125" s="11" t="s">
        <v>38</v>
      </c>
      <c r="DF125" s="11" t="s">
        <v>38</v>
      </c>
      <c r="DG125" s="11" t="s">
        <v>38</v>
      </c>
      <c r="DH125" s="11" t="s">
        <v>38</v>
      </c>
      <c r="DI125" s="11">
        <v>0</v>
      </c>
      <c r="DJ125" s="7"/>
      <c r="DK125" s="114"/>
      <c r="DL125" s="114"/>
      <c r="DM125" s="114"/>
      <c r="DN125" s="7"/>
      <c r="DO125" s="7"/>
      <c r="DP125" s="7"/>
      <c r="DQ125" s="7"/>
      <c r="DR125" s="7"/>
      <c r="DS125" s="115"/>
      <c r="DT125" s="116"/>
      <c r="DU125" s="7"/>
      <c r="DV125" s="116"/>
      <c r="DW125" s="116"/>
      <c r="DX125" s="114"/>
      <c r="DY125" s="114"/>
      <c r="DZ125" s="485">
        <v>10754</v>
      </c>
      <c r="EA125" s="954">
        <v>75</v>
      </c>
      <c r="EB125" s="954">
        <v>45268</v>
      </c>
      <c r="EC125" s="954">
        <v>4000</v>
      </c>
      <c r="ED125" s="954">
        <v>38220</v>
      </c>
      <c r="EE125" s="954">
        <v>30121</v>
      </c>
      <c r="EF125" s="715">
        <v>3837.4153999999994</v>
      </c>
      <c r="EG125" s="959">
        <v>19187.076999999997</v>
      </c>
      <c r="EH125" s="7"/>
      <c r="EI125" s="145">
        <v>3.7029999999999998</v>
      </c>
      <c r="EJ125" s="114"/>
      <c r="EK125" s="43">
        <v>66.539277193602544</v>
      </c>
      <c r="EL125" s="146">
        <v>3.8374153999999994</v>
      </c>
      <c r="EM125" s="147">
        <v>1.4822476607562478</v>
      </c>
      <c r="EN125" s="148"/>
      <c r="EO125" s="112"/>
      <c r="EP125" s="49"/>
      <c r="EQ125" s="112"/>
      <c r="ER125" s="112"/>
      <c r="ES125" s="944"/>
      <c r="ET125" s="989"/>
      <c r="EU125" s="569"/>
      <c r="EV125" s="163"/>
      <c r="EW125" s="569"/>
      <c r="EX125" s="554"/>
      <c r="EY125" s="554"/>
      <c r="EZ125" s="554"/>
      <c r="FA125" s="554"/>
      <c r="FB125" s="554"/>
      <c r="FC125" s="554"/>
      <c r="FD125" s="554"/>
      <c r="FE125" s="554"/>
      <c r="FF125" s="554"/>
      <c r="FG125" s="554"/>
      <c r="FH125" s="554"/>
      <c r="FI125" s="554"/>
      <c r="FJ125" s="554"/>
      <c r="FK125" s="554"/>
      <c r="FL125" s="554"/>
      <c r="FM125" s="554"/>
      <c r="FN125" s="554"/>
      <c r="FO125" s="554"/>
      <c r="FP125" s="554"/>
      <c r="FQ125" s="554"/>
      <c r="FR125" s="554"/>
      <c r="FS125" s="554"/>
      <c r="FT125" s="554"/>
      <c r="FU125" s="554"/>
      <c r="FV125" s="554"/>
      <c r="FW125" s="554"/>
      <c r="FX125" s="554"/>
      <c r="FY125" s="554"/>
      <c r="FZ125" s="554"/>
      <c r="GA125" s="554"/>
      <c r="GB125" s="554"/>
      <c r="GC125" s="554"/>
      <c r="GD125" s="554"/>
      <c r="GE125" s="554"/>
      <c r="GF125" s="554"/>
      <c r="GG125" s="554"/>
      <c r="GH125" s="554"/>
      <c r="GI125" s="554"/>
      <c r="GJ125" s="554"/>
      <c r="GK125" s="554"/>
      <c r="GL125" s="554"/>
      <c r="GM125" s="554"/>
      <c r="GN125" s="554"/>
      <c r="GO125" s="554"/>
      <c r="GP125" s="554"/>
      <c r="GQ125" s="554"/>
      <c r="GR125" s="554"/>
    </row>
    <row r="126" spans="1:200" x14ac:dyDescent="0.3">
      <c r="A126" s="7">
        <v>167</v>
      </c>
      <c r="B126" s="7">
        <v>1</v>
      </c>
      <c r="C126" s="14">
        <v>10781</v>
      </c>
      <c r="D126" s="328" t="s">
        <v>1841</v>
      </c>
      <c r="E126" s="17" t="s">
        <v>1842</v>
      </c>
      <c r="F126" s="17">
        <v>9211265712</v>
      </c>
      <c r="G126" s="11">
        <v>27</v>
      </c>
      <c r="H126" s="17" t="s">
        <v>1843</v>
      </c>
      <c r="I126" s="469" t="s">
        <v>1844</v>
      </c>
      <c r="J126" s="380" t="s">
        <v>35</v>
      </c>
      <c r="K126" s="17" t="s">
        <v>36</v>
      </c>
      <c r="L126" s="11">
        <v>23</v>
      </c>
      <c r="M126" s="17" t="s">
        <v>653</v>
      </c>
      <c r="N126" s="17" t="s">
        <v>38</v>
      </c>
      <c r="O126" s="11"/>
      <c r="P126" s="11" t="s">
        <v>494</v>
      </c>
      <c r="Q126" s="381"/>
      <c r="R126" s="617"/>
      <c r="S126" s="617"/>
      <c r="T126" s="617"/>
      <c r="U126" s="632" t="s">
        <v>498</v>
      </c>
      <c r="V126" s="632"/>
      <c r="W126" s="617"/>
      <c r="X126" s="483"/>
      <c r="Y126" s="784"/>
      <c r="Z126" s="48" t="s">
        <v>958</v>
      </c>
      <c r="AA126" s="11"/>
      <c r="AB126" s="1203">
        <v>5705</v>
      </c>
      <c r="AC126" s="785">
        <v>131000</v>
      </c>
      <c r="AD126" s="48"/>
      <c r="AE126" s="48"/>
      <c r="AF126" s="48" t="s">
        <v>444</v>
      </c>
      <c r="AG126" s="37">
        <v>10000</v>
      </c>
      <c r="AH126" s="7"/>
      <c r="AI126" s="7"/>
      <c r="AJ126" s="37"/>
      <c r="AK126" s="7"/>
      <c r="AL126" s="7"/>
      <c r="AM126" s="7"/>
      <c r="AN126" s="411">
        <v>3</v>
      </c>
      <c r="AO126" s="39">
        <v>13.2</v>
      </c>
      <c r="AP126" s="40">
        <v>83.6</v>
      </c>
      <c r="AQ126" s="41">
        <v>99.8</v>
      </c>
      <c r="AR126" s="42">
        <v>0.22727272727272729</v>
      </c>
      <c r="AS126" s="43">
        <v>19</v>
      </c>
      <c r="AT126" s="44">
        <v>3.0991735537190084E-2</v>
      </c>
      <c r="AU126" s="45">
        <v>2.5350000000000001</v>
      </c>
      <c r="AV126" s="45">
        <v>84.5</v>
      </c>
      <c r="AW126" s="46">
        <v>0.315</v>
      </c>
      <c r="AX126" s="45">
        <v>10.5</v>
      </c>
      <c r="AY126" s="7" t="s">
        <v>121</v>
      </c>
      <c r="AZ126" s="47">
        <v>57.1</v>
      </c>
      <c r="BA126" s="48" t="s">
        <v>121</v>
      </c>
      <c r="BB126" s="49">
        <v>0.5</v>
      </c>
      <c r="BC126" s="48"/>
      <c r="BD126" s="7">
        <v>64.2</v>
      </c>
      <c r="BE126" s="7">
        <v>35.799999999999997</v>
      </c>
      <c r="BF126" s="195">
        <v>1.793296089385475</v>
      </c>
      <c r="BG126" s="79">
        <v>0</v>
      </c>
      <c r="BH126" s="80">
        <v>0</v>
      </c>
      <c r="BI126" s="7" t="s">
        <v>121</v>
      </c>
      <c r="BJ126" s="7">
        <v>42.1</v>
      </c>
      <c r="BK126" s="48">
        <v>36.299999999999997</v>
      </c>
      <c r="BL126" s="81"/>
      <c r="BM126" s="80">
        <v>80.099999999999994</v>
      </c>
      <c r="BN126" s="49">
        <v>97.4</v>
      </c>
      <c r="BO126" s="49">
        <v>16042</v>
      </c>
      <c r="BP126" s="80">
        <v>2.5999999999999943</v>
      </c>
      <c r="BQ126" s="561">
        <v>12.988799999999999</v>
      </c>
      <c r="BR126" s="49">
        <v>35.5</v>
      </c>
      <c r="BS126" s="84">
        <v>4.6859999999999999</v>
      </c>
      <c r="BT126" s="49">
        <v>44.6</v>
      </c>
      <c r="BU126" s="84">
        <v>5.8872</v>
      </c>
      <c r="BV126" s="49">
        <v>18.3</v>
      </c>
      <c r="BW126" s="84">
        <v>2.4156</v>
      </c>
      <c r="BX126" s="49">
        <v>0.2</v>
      </c>
      <c r="BY126" s="7"/>
      <c r="BZ126" s="7"/>
      <c r="CA126" s="7"/>
      <c r="CB126" s="7"/>
      <c r="CC126" s="7"/>
      <c r="CD126" s="7"/>
      <c r="CE126" s="7"/>
      <c r="CF126" s="45">
        <v>0.79596412556053808</v>
      </c>
      <c r="CG126" s="7"/>
      <c r="CH126" s="7"/>
      <c r="CI126" s="7" t="s">
        <v>1991</v>
      </c>
      <c r="CJ126" s="111" t="s">
        <v>1991</v>
      </c>
      <c r="CK126" s="251"/>
      <c r="CL126" s="112" t="s">
        <v>1997</v>
      </c>
      <c r="CM126" s="11"/>
      <c r="CN126" s="11"/>
      <c r="CO126" s="11"/>
      <c r="CP126" s="11"/>
      <c r="CQ126" s="10" t="s">
        <v>297</v>
      </c>
      <c r="CR126" s="7" t="s">
        <v>444</v>
      </c>
      <c r="CS126" s="9">
        <v>2</v>
      </c>
      <c r="CT126" s="7"/>
      <c r="CU126" s="113"/>
      <c r="CV126" s="7"/>
      <c r="CW126" s="7"/>
      <c r="CX126" s="7"/>
      <c r="CY126" s="7"/>
      <c r="CZ126" s="11" t="s">
        <v>38</v>
      </c>
      <c r="DA126" s="11" t="s">
        <v>38</v>
      </c>
      <c r="DB126" s="11" t="s">
        <v>38</v>
      </c>
      <c r="DC126" s="11" t="s">
        <v>38</v>
      </c>
      <c r="DD126" s="11" t="s">
        <v>38</v>
      </c>
      <c r="DE126" s="11" t="s">
        <v>38</v>
      </c>
      <c r="DF126" s="11" t="s">
        <v>38</v>
      </c>
      <c r="DG126" s="11" t="s">
        <v>38</v>
      </c>
      <c r="DH126" s="11" t="s">
        <v>38</v>
      </c>
      <c r="DI126" s="11" t="s">
        <v>38</v>
      </c>
      <c r="DJ126" s="7"/>
      <c r="DK126" s="114"/>
      <c r="DL126" s="114"/>
      <c r="DM126" s="114"/>
      <c r="DN126" s="7"/>
      <c r="DO126" s="7"/>
      <c r="DP126" s="7"/>
      <c r="DQ126" s="7"/>
      <c r="DR126" s="7"/>
      <c r="DS126" s="115"/>
      <c r="DT126" s="116"/>
      <c r="DU126" s="7"/>
      <c r="DV126" s="116"/>
      <c r="DW126" s="116"/>
      <c r="DX126" s="114"/>
      <c r="DY126" s="114"/>
      <c r="DZ126" s="485">
        <v>10781</v>
      </c>
      <c r="EA126" s="762">
        <v>75</v>
      </c>
      <c r="EB126" s="762">
        <v>161979</v>
      </c>
      <c r="EC126" s="762">
        <v>4000</v>
      </c>
      <c r="ED126" s="762">
        <v>38220</v>
      </c>
      <c r="EE126" s="954">
        <v>43637</v>
      </c>
      <c r="EF126" s="715">
        <v>5559.3538000000008</v>
      </c>
      <c r="EG126" s="959">
        <v>127865.13740000002</v>
      </c>
      <c r="EH126" s="7"/>
      <c r="EI126" s="145">
        <v>5.7050000000000001</v>
      </c>
      <c r="EJ126" s="114"/>
      <c r="EK126" s="43">
        <v>26.939911963896556</v>
      </c>
      <c r="EL126" s="146">
        <v>5.5593538000000011</v>
      </c>
      <c r="EM126" s="147"/>
      <c r="EN126" s="148"/>
      <c r="EO126" s="112"/>
      <c r="EP126" s="49"/>
      <c r="EQ126" s="112"/>
      <c r="ER126" s="112"/>
      <c r="ES126" s="944"/>
      <c r="ET126" s="989"/>
      <c r="EU126" s="569"/>
      <c r="EV126" s="315"/>
      <c r="EW126" s="569"/>
      <c r="EX126" s="554"/>
      <c r="EY126" s="554"/>
      <c r="EZ126" s="554"/>
      <c r="FA126" s="554"/>
      <c r="FB126" s="554"/>
      <c r="FC126" s="554"/>
      <c r="FD126" s="554"/>
      <c r="FE126" s="554"/>
      <c r="FF126" s="554"/>
      <c r="FG126" s="554"/>
      <c r="FH126" s="554"/>
      <c r="FI126" s="554"/>
      <c r="FJ126" s="554"/>
      <c r="FK126" s="554"/>
      <c r="FL126" s="554"/>
      <c r="FM126" s="554"/>
      <c r="FN126" s="554"/>
      <c r="FO126" s="554"/>
      <c r="FP126" s="554"/>
      <c r="FQ126" s="554"/>
      <c r="FR126" s="554"/>
      <c r="FS126" s="554"/>
      <c r="FT126" s="554"/>
      <c r="FU126" s="554"/>
      <c r="FV126" s="554"/>
      <c r="FW126" s="554"/>
      <c r="FX126" s="554"/>
      <c r="FY126" s="554"/>
      <c r="FZ126" s="554"/>
      <c r="GA126" s="554"/>
      <c r="GB126" s="554"/>
      <c r="GC126" s="554"/>
      <c r="GD126" s="554"/>
      <c r="GE126" s="554"/>
      <c r="GF126" s="554"/>
      <c r="GG126" s="554"/>
      <c r="GH126" s="554"/>
      <c r="GI126" s="554"/>
      <c r="GJ126" s="554"/>
      <c r="GK126" s="554"/>
      <c r="GL126" s="554"/>
      <c r="GM126" s="554"/>
      <c r="GN126" s="554"/>
      <c r="GO126" s="554"/>
      <c r="GP126" s="554"/>
      <c r="GQ126" s="554"/>
      <c r="GR126" s="554"/>
    </row>
    <row r="127" spans="1:200" x14ac:dyDescent="0.3">
      <c r="A127" s="7">
        <v>169</v>
      </c>
      <c r="B127" s="7">
        <v>1</v>
      </c>
      <c r="C127" s="14">
        <v>10786</v>
      </c>
      <c r="D127" s="328" t="s">
        <v>1855</v>
      </c>
      <c r="E127" s="17" t="s">
        <v>589</v>
      </c>
      <c r="F127" s="17">
        <v>480417168</v>
      </c>
      <c r="G127" s="11">
        <v>71</v>
      </c>
      <c r="H127" s="17" t="s">
        <v>1852</v>
      </c>
      <c r="I127" s="469" t="s">
        <v>513</v>
      </c>
      <c r="J127" s="445" t="s">
        <v>553</v>
      </c>
      <c r="K127" s="17" t="s">
        <v>36</v>
      </c>
      <c r="L127" s="11">
        <v>10</v>
      </c>
      <c r="M127" s="17" t="s">
        <v>873</v>
      </c>
      <c r="N127" s="17" t="s">
        <v>38</v>
      </c>
      <c r="O127" s="11"/>
      <c r="P127" s="11" t="s">
        <v>494</v>
      </c>
      <c r="Q127" s="381"/>
      <c r="R127" s="617"/>
      <c r="S127" s="617"/>
      <c r="T127" s="617"/>
      <c r="U127" s="632" t="s">
        <v>498</v>
      </c>
      <c r="V127" s="632"/>
      <c r="W127" s="617"/>
      <c r="X127" s="447"/>
      <c r="Y127" s="784"/>
      <c r="Z127" s="48" t="s">
        <v>603</v>
      </c>
      <c r="AA127" s="11"/>
      <c r="AB127" s="1203">
        <v>217</v>
      </c>
      <c r="AC127" s="785">
        <v>2200</v>
      </c>
      <c r="AD127" s="48"/>
      <c r="AE127" s="48"/>
      <c r="AF127" s="48" t="s">
        <v>918</v>
      </c>
      <c r="AG127" s="37">
        <v>300</v>
      </c>
      <c r="AH127" s="7"/>
      <c r="AI127" s="7"/>
      <c r="AJ127" s="37"/>
      <c r="AK127" s="7"/>
      <c r="AL127" s="7"/>
      <c r="AM127" s="7"/>
      <c r="AN127" s="411">
        <v>6.6</v>
      </c>
      <c r="AO127" s="39">
        <v>9.8000000000000007</v>
      </c>
      <c r="AP127" s="40">
        <v>82.7</v>
      </c>
      <c r="AQ127" s="41">
        <v>99.1</v>
      </c>
      <c r="AR127" s="42">
        <v>0.6734693877551019</v>
      </c>
      <c r="AS127" s="43">
        <v>55.695918367346927</v>
      </c>
      <c r="AT127" s="44">
        <v>7.1351351351351344E-2</v>
      </c>
      <c r="AU127" s="45">
        <v>5.9201999999999995</v>
      </c>
      <c r="AV127" s="45">
        <v>89.7</v>
      </c>
      <c r="AW127" s="46">
        <v>0.34979999999999994</v>
      </c>
      <c r="AX127" s="45">
        <v>5.3</v>
      </c>
      <c r="AY127" s="7" t="s">
        <v>121</v>
      </c>
      <c r="AZ127" s="47">
        <v>35.4</v>
      </c>
      <c r="BA127" s="48" t="s">
        <v>121</v>
      </c>
      <c r="BB127" s="49">
        <v>1</v>
      </c>
      <c r="BC127" s="48"/>
      <c r="BD127" s="7">
        <v>51.4</v>
      </c>
      <c r="BE127" s="7">
        <v>48.6</v>
      </c>
      <c r="BF127" s="195">
        <v>1.0576131687242798</v>
      </c>
      <c r="BG127" s="79">
        <v>0.1</v>
      </c>
      <c r="BH127" s="80">
        <v>1.5151515151515151</v>
      </c>
      <c r="BI127" s="7" t="s">
        <v>121</v>
      </c>
      <c r="BJ127" s="7">
        <v>48.8</v>
      </c>
      <c r="BK127" s="48">
        <v>37</v>
      </c>
      <c r="BL127" s="81"/>
      <c r="BM127" s="80">
        <v>51</v>
      </c>
      <c r="BN127" s="49">
        <v>93.6</v>
      </c>
      <c r="BO127" s="49">
        <v>12467</v>
      </c>
      <c r="BP127" s="80">
        <v>6.4000000000000057</v>
      </c>
      <c r="BQ127" s="80">
        <v>9.6235999999999997</v>
      </c>
      <c r="BR127" s="49">
        <v>26.7</v>
      </c>
      <c r="BS127" s="84">
        <v>2.6166</v>
      </c>
      <c r="BT127" s="49">
        <v>24.3</v>
      </c>
      <c r="BU127" s="84">
        <v>2.3814000000000002</v>
      </c>
      <c r="BV127" s="49">
        <v>47.2</v>
      </c>
      <c r="BW127" s="84">
        <v>4.6256000000000004</v>
      </c>
      <c r="BX127" s="49">
        <v>0.4</v>
      </c>
      <c r="BY127" s="7"/>
      <c r="BZ127" s="7"/>
      <c r="CA127" s="7"/>
      <c r="CB127" s="7"/>
      <c r="CC127" s="7"/>
      <c r="CD127" s="7"/>
      <c r="CE127" s="7"/>
      <c r="CF127" s="45">
        <v>1.0987654320987654</v>
      </c>
      <c r="CG127" s="7"/>
      <c r="CH127" s="121">
        <v>3</v>
      </c>
      <c r="CI127" s="7" t="s">
        <v>1991</v>
      </c>
      <c r="CJ127" s="111" t="s">
        <v>1991</v>
      </c>
      <c r="CK127" s="251"/>
      <c r="CL127" s="35"/>
      <c r="CM127" s="11"/>
      <c r="CN127" s="11"/>
      <c r="CO127" s="11"/>
      <c r="CP127" s="11"/>
      <c r="CQ127" s="10" t="s">
        <v>297</v>
      </c>
      <c r="CR127" s="7" t="s">
        <v>918</v>
      </c>
      <c r="CS127" s="9">
        <v>2</v>
      </c>
      <c r="CT127" s="7"/>
      <c r="CU127" s="113"/>
      <c r="CV127" s="7"/>
      <c r="CW127" s="7"/>
      <c r="CX127" s="7"/>
      <c r="CY127" s="7"/>
      <c r="CZ127" s="11">
        <v>8</v>
      </c>
      <c r="DA127" s="11" t="s">
        <v>38</v>
      </c>
      <c r="DB127" s="11" t="s">
        <v>38</v>
      </c>
      <c r="DC127" s="11" t="s">
        <v>38</v>
      </c>
      <c r="DD127" s="11" t="s">
        <v>38</v>
      </c>
      <c r="DE127" s="11" t="s">
        <v>38</v>
      </c>
      <c r="DF127" s="11" t="s">
        <v>38</v>
      </c>
      <c r="DG127" s="11" t="s">
        <v>38</v>
      </c>
      <c r="DH127" s="11" t="s">
        <v>38</v>
      </c>
      <c r="DI127" s="11" t="s">
        <v>38</v>
      </c>
      <c r="DJ127" s="7"/>
      <c r="DK127" s="114"/>
      <c r="DL127" s="114"/>
      <c r="DM127" s="114"/>
      <c r="DN127" s="7"/>
      <c r="DO127" s="7"/>
      <c r="DP127" s="7"/>
      <c r="DQ127" s="7"/>
      <c r="DR127" s="7"/>
      <c r="DS127" s="115"/>
      <c r="DT127" s="116"/>
      <c r="DU127" s="7"/>
      <c r="DV127" s="116"/>
      <c r="DW127" s="116"/>
      <c r="DX127" s="114"/>
      <c r="DY127" s="114"/>
      <c r="DZ127" s="485">
        <v>10786</v>
      </c>
      <c r="EA127" s="762">
        <v>75</v>
      </c>
      <c r="EB127" s="762">
        <v>5316</v>
      </c>
      <c r="EC127" s="762">
        <v>4000</v>
      </c>
      <c r="ED127" s="762">
        <v>38220</v>
      </c>
      <c r="EE127" s="954">
        <v>1426</v>
      </c>
      <c r="EF127" s="715">
        <v>181.67239999999998</v>
      </c>
      <c r="EG127" s="959">
        <v>1816.7239999999997</v>
      </c>
      <c r="EH127" s="7"/>
      <c r="EI127" s="145">
        <v>0.217</v>
      </c>
      <c r="EJ127" s="114"/>
      <c r="EK127" s="43">
        <v>26.824680210684726</v>
      </c>
      <c r="EL127" s="146">
        <v>0.18167239999999998</v>
      </c>
      <c r="EM127" s="147"/>
      <c r="EN127" s="148"/>
      <c r="EO127" s="112"/>
      <c r="EP127" s="49"/>
      <c r="EQ127" s="112"/>
      <c r="ER127" s="112"/>
      <c r="ES127" s="944"/>
      <c r="ET127" s="989"/>
      <c r="EU127" s="569"/>
      <c r="EV127" s="163"/>
      <c r="EW127" s="569"/>
      <c r="EX127" s="554"/>
      <c r="EY127" s="554"/>
      <c r="EZ127" s="554"/>
      <c r="FA127" s="554"/>
      <c r="FB127" s="554"/>
      <c r="FC127" s="554"/>
      <c r="FD127" s="554"/>
      <c r="FE127" s="554"/>
      <c r="FF127" s="554"/>
      <c r="FG127" s="554"/>
      <c r="FH127" s="554"/>
      <c r="FI127" s="554"/>
      <c r="FJ127" s="554"/>
      <c r="FK127" s="554"/>
      <c r="FL127" s="554"/>
      <c r="FM127" s="554"/>
      <c r="FN127" s="554"/>
      <c r="FO127" s="554"/>
      <c r="FP127" s="554"/>
      <c r="FQ127" s="554"/>
      <c r="FR127" s="554"/>
      <c r="FS127" s="554"/>
      <c r="FT127" s="554"/>
      <c r="FU127" s="554"/>
      <c r="FV127" s="554"/>
      <c r="FW127" s="554"/>
      <c r="FX127" s="554"/>
      <c r="FY127" s="554"/>
      <c r="FZ127" s="554"/>
      <c r="GA127" s="554"/>
      <c r="GB127" s="554"/>
      <c r="GC127" s="554"/>
      <c r="GD127" s="554"/>
      <c r="GE127" s="554"/>
      <c r="GF127" s="554"/>
      <c r="GG127" s="554"/>
      <c r="GH127" s="554"/>
      <c r="GI127" s="554"/>
      <c r="GJ127" s="554"/>
      <c r="GK127" s="554"/>
      <c r="GL127" s="554"/>
      <c r="GM127" s="554"/>
      <c r="GN127" s="554"/>
      <c r="GO127" s="554"/>
      <c r="GP127" s="554"/>
      <c r="GQ127" s="554"/>
      <c r="GR127" s="554"/>
    </row>
    <row r="128" spans="1:200" x14ac:dyDescent="0.3">
      <c r="A128" s="7">
        <v>170</v>
      </c>
      <c r="B128" s="7">
        <v>1</v>
      </c>
      <c r="C128" s="14">
        <v>10787</v>
      </c>
      <c r="D128" s="328" t="s">
        <v>1851</v>
      </c>
      <c r="E128" s="17" t="s">
        <v>1005</v>
      </c>
      <c r="F128" s="17">
        <v>450514432</v>
      </c>
      <c r="G128" s="11">
        <v>74</v>
      </c>
      <c r="H128" s="17" t="s">
        <v>1852</v>
      </c>
      <c r="I128" s="469" t="s">
        <v>511</v>
      </c>
      <c r="J128" s="380" t="s">
        <v>35</v>
      </c>
      <c r="K128" s="17" t="s">
        <v>36</v>
      </c>
      <c r="L128" s="11">
        <v>12</v>
      </c>
      <c r="M128" s="17">
        <v>8</v>
      </c>
      <c r="N128" s="17" t="s">
        <v>435</v>
      </c>
      <c r="O128" s="11"/>
      <c r="P128" s="11" t="s">
        <v>595</v>
      </c>
      <c r="Q128" s="381"/>
      <c r="R128" s="617"/>
      <c r="S128" s="617"/>
      <c r="T128" s="617"/>
      <c r="U128" s="632" t="s">
        <v>498</v>
      </c>
      <c r="V128" s="632"/>
      <c r="W128" s="617"/>
      <c r="X128" s="483"/>
      <c r="Y128" s="552"/>
      <c r="Z128" s="550" t="s">
        <v>603</v>
      </c>
      <c r="AA128" s="11"/>
      <c r="AB128" s="924">
        <v>731</v>
      </c>
      <c r="AC128" s="556">
        <v>8800</v>
      </c>
      <c r="AD128" s="550"/>
      <c r="AE128" s="550"/>
      <c r="AF128" s="550" t="s">
        <v>128</v>
      </c>
      <c r="AG128" s="37">
        <v>900</v>
      </c>
      <c r="AH128" s="7"/>
      <c r="AI128" s="7"/>
      <c r="AJ128" s="37"/>
      <c r="AK128" s="7"/>
      <c r="AL128" s="7"/>
      <c r="AM128" s="7"/>
      <c r="AN128" s="411">
        <v>8.3000000000000007</v>
      </c>
      <c r="AO128" s="39">
        <v>7.8</v>
      </c>
      <c r="AP128" s="40">
        <v>82.8</v>
      </c>
      <c r="AQ128" s="41">
        <v>98.9</v>
      </c>
      <c r="AR128" s="42">
        <v>1.0641025641025643</v>
      </c>
      <c r="AS128" s="43">
        <v>88.107692307692318</v>
      </c>
      <c r="AT128" s="44">
        <v>9.1611479028697582E-2</v>
      </c>
      <c r="AU128" s="45">
        <v>7.6194000000000006</v>
      </c>
      <c r="AV128" s="45">
        <v>91.8</v>
      </c>
      <c r="AW128" s="46">
        <v>0.2656</v>
      </c>
      <c r="AX128" s="45">
        <v>3.2</v>
      </c>
      <c r="AY128" s="7" t="s">
        <v>121</v>
      </c>
      <c r="AZ128" s="47">
        <v>37</v>
      </c>
      <c r="BA128" s="48" t="s">
        <v>121</v>
      </c>
      <c r="BB128" s="121">
        <v>10</v>
      </c>
      <c r="BC128" s="48"/>
      <c r="BD128" s="7">
        <v>34.799999999999997</v>
      </c>
      <c r="BE128" s="7">
        <v>65.3</v>
      </c>
      <c r="BF128" s="78">
        <v>0.53292496171516079</v>
      </c>
      <c r="BG128" s="79">
        <v>0.1</v>
      </c>
      <c r="BH128" s="80">
        <v>1.2048192771084336</v>
      </c>
      <c r="BI128" s="7" t="s">
        <v>121</v>
      </c>
      <c r="BJ128" s="7">
        <v>62.7</v>
      </c>
      <c r="BK128" s="48">
        <v>28.4</v>
      </c>
      <c r="BL128" s="81"/>
      <c r="BM128" s="80">
        <v>43.7</v>
      </c>
      <c r="BN128" s="49">
        <v>91.5</v>
      </c>
      <c r="BO128" s="49">
        <v>10435</v>
      </c>
      <c r="BP128" s="80">
        <v>8.5</v>
      </c>
      <c r="BQ128" s="561">
        <v>7.5114000000000001</v>
      </c>
      <c r="BR128" s="49">
        <v>16.100000000000001</v>
      </c>
      <c r="BS128" s="84">
        <v>1.2558</v>
      </c>
      <c r="BT128" s="49">
        <v>27.6</v>
      </c>
      <c r="BU128" s="84">
        <v>2.1528</v>
      </c>
      <c r="BV128" s="49">
        <v>52.6</v>
      </c>
      <c r="BW128" s="84">
        <v>4.1028000000000002</v>
      </c>
      <c r="BX128" s="49">
        <v>0.12</v>
      </c>
      <c r="BY128" s="7"/>
      <c r="BZ128" s="7"/>
      <c r="CA128" s="7"/>
      <c r="CB128" s="7"/>
      <c r="CC128" s="7"/>
      <c r="CD128" s="7"/>
      <c r="CE128" s="7"/>
      <c r="CF128" s="45">
        <v>0.58333333333333337</v>
      </c>
      <c r="CG128" s="7"/>
      <c r="CH128" s="121">
        <v>3</v>
      </c>
      <c r="CI128" s="7" t="s">
        <v>1991</v>
      </c>
      <c r="CJ128" s="111" t="s">
        <v>1991</v>
      </c>
      <c r="CK128" s="251"/>
      <c r="CL128" s="112" t="s">
        <v>2046</v>
      </c>
      <c r="CM128" s="11"/>
      <c r="CN128" s="11"/>
      <c r="CO128" s="11"/>
      <c r="CP128" s="11"/>
      <c r="CQ128" s="10" t="s">
        <v>297</v>
      </c>
      <c r="CR128" s="7" t="s">
        <v>128</v>
      </c>
      <c r="CS128" s="9">
        <v>2</v>
      </c>
      <c r="CT128" s="7"/>
      <c r="CU128" s="7" t="s">
        <v>511</v>
      </c>
      <c r="CV128" s="7"/>
      <c r="CW128" s="7"/>
      <c r="CX128" s="7"/>
      <c r="CY128" s="7"/>
      <c r="CZ128" s="11" t="s">
        <v>38</v>
      </c>
      <c r="DA128" s="11" t="s">
        <v>38</v>
      </c>
      <c r="DB128" s="11">
        <v>1023</v>
      </c>
      <c r="DC128" s="11">
        <v>65.400000000000006</v>
      </c>
      <c r="DD128" s="11">
        <v>34.6</v>
      </c>
      <c r="DE128" s="11" t="s">
        <v>38</v>
      </c>
      <c r="DF128" s="11" t="s">
        <v>38</v>
      </c>
      <c r="DG128" s="11" t="s">
        <v>38</v>
      </c>
      <c r="DH128" s="11" t="s">
        <v>38</v>
      </c>
      <c r="DI128" s="11">
        <v>0</v>
      </c>
      <c r="DJ128" s="7"/>
      <c r="DK128" s="114"/>
      <c r="DL128" s="114"/>
      <c r="DM128" s="114"/>
      <c r="DN128" s="7">
        <v>40</v>
      </c>
      <c r="DO128" s="7">
        <v>3</v>
      </c>
      <c r="DP128" s="7">
        <v>0</v>
      </c>
      <c r="DQ128" s="7">
        <v>172</v>
      </c>
      <c r="DR128" s="7">
        <v>96</v>
      </c>
      <c r="DS128" s="115">
        <v>32.449972958355865</v>
      </c>
      <c r="DT128" s="116">
        <v>2</v>
      </c>
      <c r="DU128" s="7"/>
      <c r="DV128" s="116" t="s">
        <v>299</v>
      </c>
      <c r="DW128" s="116">
        <v>2</v>
      </c>
      <c r="DX128" s="114"/>
      <c r="DY128" s="114"/>
      <c r="DZ128" s="485">
        <v>10787</v>
      </c>
      <c r="EA128" s="954">
        <v>75</v>
      </c>
      <c r="EB128" s="954">
        <v>181542</v>
      </c>
      <c r="EC128" s="954">
        <v>4000</v>
      </c>
      <c r="ED128" s="954">
        <v>38220</v>
      </c>
      <c r="EE128" s="954">
        <v>4869</v>
      </c>
      <c r="EF128" s="715">
        <v>620.31060000000002</v>
      </c>
      <c r="EG128" s="959">
        <v>7443.7272000000003</v>
      </c>
      <c r="EH128" s="7"/>
      <c r="EI128" s="145">
        <v>0.73099999999999998</v>
      </c>
      <c r="EJ128" s="114"/>
      <c r="EK128" s="43">
        <v>2.6820239944475657</v>
      </c>
      <c r="EL128" s="146">
        <v>0.62031060000000005</v>
      </c>
      <c r="EM128" s="147">
        <v>1.6491738171167798</v>
      </c>
      <c r="EN128" s="148" t="s">
        <v>421</v>
      </c>
      <c r="EO128" s="149" t="s">
        <v>829</v>
      </c>
      <c r="EP128" s="150" t="s">
        <v>423</v>
      </c>
      <c r="EQ128" s="149" t="s">
        <v>1288</v>
      </c>
      <c r="ER128" s="149" t="s">
        <v>2185</v>
      </c>
      <c r="ES128" s="987">
        <v>10787</v>
      </c>
      <c r="ET128" s="990" t="s">
        <v>1137</v>
      </c>
      <c r="EU128" s="941"/>
      <c r="EV128" s="772"/>
      <c r="EW128" s="569"/>
      <c r="EX128" s="569"/>
      <c r="EY128" s="569"/>
      <c r="EZ128" s="569"/>
      <c r="FA128" s="569"/>
      <c r="FB128" s="569"/>
      <c r="FC128" s="569"/>
      <c r="FD128" s="569"/>
      <c r="FE128" s="569"/>
      <c r="FF128" s="569"/>
      <c r="FG128" s="569"/>
      <c r="FH128" s="569"/>
      <c r="FI128" s="569"/>
      <c r="FJ128" s="569"/>
      <c r="FK128" s="569"/>
      <c r="FL128" s="569"/>
      <c r="FM128" s="946"/>
      <c r="FN128" s="569"/>
      <c r="FO128" s="569"/>
      <c r="FP128" s="569"/>
      <c r="FQ128" s="569"/>
      <c r="FR128" s="569"/>
      <c r="FS128" s="569"/>
      <c r="FT128" s="569"/>
      <c r="FU128" s="569"/>
      <c r="FV128" s="569"/>
      <c r="FW128" s="569"/>
      <c r="FX128" s="569"/>
      <c r="FY128" s="569"/>
      <c r="FZ128" s="569"/>
      <c r="GA128" s="569"/>
      <c r="GB128" s="569"/>
      <c r="GC128" s="569"/>
      <c r="GD128" s="569"/>
      <c r="GE128" s="569"/>
      <c r="GF128" s="569"/>
      <c r="GG128" s="569"/>
      <c r="GH128" s="569"/>
      <c r="GI128" s="569"/>
      <c r="GJ128" s="569"/>
      <c r="GK128" s="569"/>
      <c r="GL128" s="569"/>
      <c r="GM128" s="569"/>
      <c r="GN128" s="569"/>
      <c r="GO128" s="569"/>
      <c r="GP128" s="569"/>
      <c r="GQ128" s="569"/>
      <c r="GR128" s="569"/>
    </row>
    <row r="129" spans="1:200" x14ac:dyDescent="0.3">
      <c r="A129" s="7">
        <v>176</v>
      </c>
      <c r="B129" s="7">
        <v>1</v>
      </c>
      <c r="C129" s="14">
        <v>10808</v>
      </c>
      <c r="D129" s="328" t="s">
        <v>1738</v>
      </c>
      <c r="E129" s="17" t="s">
        <v>616</v>
      </c>
      <c r="F129" s="17">
        <v>5801291914</v>
      </c>
      <c r="G129" s="11">
        <v>61</v>
      </c>
      <c r="H129" s="17" t="s">
        <v>1739</v>
      </c>
      <c r="I129" s="469" t="s">
        <v>513</v>
      </c>
      <c r="J129" s="380" t="s">
        <v>35</v>
      </c>
      <c r="K129" s="17" t="s">
        <v>36</v>
      </c>
      <c r="L129" s="11">
        <v>10</v>
      </c>
      <c r="M129" s="17" t="s">
        <v>434</v>
      </c>
      <c r="N129" s="17" t="s">
        <v>38</v>
      </c>
      <c r="O129" s="11"/>
      <c r="P129" s="11" t="s">
        <v>595</v>
      </c>
      <c r="Q129" s="381" t="s">
        <v>749</v>
      </c>
      <c r="R129" s="617"/>
      <c r="S129" s="617"/>
      <c r="T129" s="617"/>
      <c r="U129" s="632" t="s">
        <v>498</v>
      </c>
      <c r="V129" s="632"/>
      <c r="W129" s="617"/>
      <c r="X129" s="483"/>
      <c r="Y129" s="596" t="s">
        <v>127</v>
      </c>
      <c r="Z129" s="550" t="s">
        <v>503</v>
      </c>
      <c r="AA129" s="11"/>
      <c r="AB129" s="924">
        <v>23186</v>
      </c>
      <c r="AC129" s="556">
        <v>231000</v>
      </c>
      <c r="AD129" s="550"/>
      <c r="AE129" s="550"/>
      <c r="AF129" s="550" t="s">
        <v>444</v>
      </c>
      <c r="AG129" s="37">
        <v>10000</v>
      </c>
      <c r="AH129" s="7"/>
      <c r="AI129" s="7"/>
      <c r="AJ129" s="37"/>
      <c r="AK129" s="7"/>
      <c r="AL129" s="7"/>
      <c r="AM129" s="7"/>
      <c r="AN129" s="411">
        <v>6.6</v>
      </c>
      <c r="AO129" s="39">
        <v>2.9</v>
      </c>
      <c r="AP129" s="40">
        <v>90.3</v>
      </c>
      <c r="AQ129" s="41">
        <v>99.8</v>
      </c>
      <c r="AR129" s="42">
        <v>2.2758620689655173</v>
      </c>
      <c r="AS129" s="43">
        <v>205.51034482758621</v>
      </c>
      <c r="AT129" s="44">
        <v>7.0815450643776812E-2</v>
      </c>
      <c r="AU129" s="45">
        <v>5.9003999999999994</v>
      </c>
      <c r="AV129" s="45">
        <v>89.4</v>
      </c>
      <c r="AW129" s="46">
        <v>0.36959999999999993</v>
      </c>
      <c r="AX129" s="45">
        <v>5.6</v>
      </c>
      <c r="AY129" s="7" t="s">
        <v>121</v>
      </c>
      <c r="AZ129" s="47">
        <v>38.4</v>
      </c>
      <c r="BA129" s="48" t="s">
        <v>121</v>
      </c>
      <c r="BB129" s="121">
        <v>4.3</v>
      </c>
      <c r="BC129" s="48"/>
      <c r="BD129" s="7">
        <v>82.9</v>
      </c>
      <c r="BE129" s="7">
        <v>17.100000000000001</v>
      </c>
      <c r="BF129" s="78">
        <v>4.8479532163742691</v>
      </c>
      <c r="BG129" s="79">
        <v>0.3</v>
      </c>
      <c r="BH129" s="80">
        <v>4.5454545454545459</v>
      </c>
      <c r="BI129" s="7" t="s">
        <v>121</v>
      </c>
      <c r="BJ129" s="7">
        <v>45</v>
      </c>
      <c r="BK129" s="48">
        <v>14.3</v>
      </c>
      <c r="BL129" s="81"/>
      <c r="BM129" s="80">
        <v>54.7</v>
      </c>
      <c r="BN129" s="49">
        <v>90.6</v>
      </c>
      <c r="BO129" s="49">
        <v>11854</v>
      </c>
      <c r="BP129" s="80">
        <v>9.4000000000000057</v>
      </c>
      <c r="BQ129" s="561">
        <v>2.8767999999999994</v>
      </c>
      <c r="BR129" s="49">
        <v>28.5</v>
      </c>
      <c r="BS129" s="84">
        <v>0.8264999999999999</v>
      </c>
      <c r="BT129" s="49">
        <v>26.2</v>
      </c>
      <c r="BU129" s="84">
        <v>0.75979999999999992</v>
      </c>
      <c r="BV129" s="49">
        <v>44.5</v>
      </c>
      <c r="BW129" s="84">
        <v>1.2904999999999998</v>
      </c>
      <c r="BX129" s="49">
        <v>0</v>
      </c>
      <c r="BY129" s="7"/>
      <c r="BZ129" s="7"/>
      <c r="CA129" s="7"/>
      <c r="CB129" s="7"/>
      <c r="CC129" s="7"/>
      <c r="CD129" s="7"/>
      <c r="CE129" s="7"/>
      <c r="CF129" s="45">
        <v>1.0877862595419847</v>
      </c>
      <c r="CG129" s="7"/>
      <c r="CH129" s="121">
        <v>5</v>
      </c>
      <c r="CI129" s="7" t="s">
        <v>1991</v>
      </c>
      <c r="CJ129" s="7" t="s">
        <v>1991</v>
      </c>
      <c r="CK129" s="251"/>
      <c r="CL129" s="112" t="s">
        <v>1997</v>
      </c>
      <c r="CM129" s="11"/>
      <c r="CN129" s="11"/>
      <c r="CO129" s="11"/>
      <c r="CP129" s="11"/>
      <c r="CQ129" s="565" t="s">
        <v>297</v>
      </c>
      <c r="CR129" s="7" t="s">
        <v>444</v>
      </c>
      <c r="CS129" s="9">
        <v>2</v>
      </c>
      <c r="CT129" s="7"/>
      <c r="CU129" s="49" t="s">
        <v>513</v>
      </c>
      <c r="CV129" s="7"/>
      <c r="CW129" s="7"/>
      <c r="CX129" s="7"/>
      <c r="CY129" s="7"/>
      <c r="CZ129" s="11" t="s">
        <v>38</v>
      </c>
      <c r="DA129" s="11" t="s">
        <v>38</v>
      </c>
      <c r="DB129" s="11">
        <v>26596</v>
      </c>
      <c r="DC129" s="11">
        <v>88.6</v>
      </c>
      <c r="DD129" s="11">
        <v>11.4</v>
      </c>
      <c r="DE129" s="11" t="s">
        <v>38</v>
      </c>
      <c r="DF129" s="11" t="s">
        <v>38</v>
      </c>
      <c r="DG129" s="11" t="s">
        <v>38</v>
      </c>
      <c r="DH129" s="11" t="s">
        <v>38</v>
      </c>
      <c r="DI129" s="11">
        <v>0</v>
      </c>
      <c r="DJ129" s="7"/>
      <c r="DK129" s="114"/>
      <c r="DL129" s="114"/>
      <c r="DM129" s="114"/>
      <c r="DN129" s="7">
        <v>60</v>
      </c>
      <c r="DO129" s="7">
        <v>3</v>
      </c>
      <c r="DP129" s="7">
        <v>1</v>
      </c>
      <c r="DQ129" s="7">
        <v>189</v>
      </c>
      <c r="DR129" s="7">
        <v>90</v>
      </c>
      <c r="DS129" s="115">
        <v>25.195263290501387</v>
      </c>
      <c r="DT129" s="116">
        <v>2</v>
      </c>
      <c r="DU129" s="7"/>
      <c r="DV129" s="116">
        <v>2</v>
      </c>
      <c r="DW129" s="116">
        <v>2</v>
      </c>
      <c r="DX129" s="114"/>
      <c r="DY129" s="114"/>
      <c r="DZ129" s="485">
        <v>10808</v>
      </c>
      <c r="EA129" s="954">
        <v>75</v>
      </c>
      <c r="EB129" s="954">
        <v>255898</v>
      </c>
      <c r="EC129" s="954">
        <v>3999</v>
      </c>
      <c r="ED129" s="954">
        <v>38220</v>
      </c>
      <c r="EE129" s="954">
        <v>202811</v>
      </c>
      <c r="EF129" s="715">
        <v>25844.582545636411</v>
      </c>
      <c r="EG129" s="959">
        <v>258445.82545636411</v>
      </c>
      <c r="EH129" s="7"/>
      <c r="EI129" s="145">
        <v>23.186</v>
      </c>
      <c r="EJ129" s="114"/>
      <c r="EK129" s="43">
        <v>79.254624889604457</v>
      </c>
      <c r="EL129" s="146">
        <v>25.84458254563641</v>
      </c>
      <c r="EM129" s="147">
        <v>1.0290744666909104</v>
      </c>
      <c r="EN129" s="148" t="s">
        <v>423</v>
      </c>
      <c r="EO129" s="149" t="s">
        <v>1134</v>
      </c>
      <c r="EP129" s="150" t="s">
        <v>423</v>
      </c>
      <c r="EQ129" s="149" t="s">
        <v>2142</v>
      </c>
      <c r="ER129" s="149" t="s">
        <v>2143</v>
      </c>
      <c r="ES129" s="987">
        <v>10808</v>
      </c>
      <c r="ET129" s="990" t="s">
        <v>712</v>
      </c>
      <c r="EU129" s="569" t="s">
        <v>2079</v>
      </c>
      <c r="EV129" s="941">
        <v>9.296753188985992</v>
      </c>
      <c r="EW129" s="595">
        <v>1.6096234169999983</v>
      </c>
      <c r="EX129" s="569" t="s">
        <v>121</v>
      </c>
      <c r="EY129" s="569" t="s">
        <v>121</v>
      </c>
      <c r="EZ129" s="569" t="s">
        <v>121</v>
      </c>
      <c r="FA129" s="569" t="s">
        <v>121</v>
      </c>
      <c r="FB129" s="569" t="s">
        <v>121</v>
      </c>
      <c r="FC129" s="569" t="s">
        <v>121</v>
      </c>
      <c r="FD129" s="591">
        <v>258445.82545636411</v>
      </c>
      <c r="FE129" s="994">
        <v>11552.528397899476</v>
      </c>
      <c r="FF129" s="569"/>
      <c r="FG129" s="569"/>
      <c r="FH129" s="569"/>
      <c r="FI129" s="569"/>
      <c r="FJ129" s="569"/>
      <c r="FK129" s="569"/>
      <c r="FL129" s="569"/>
      <c r="FM129" s="946">
        <v>12</v>
      </c>
      <c r="FN129" s="561"/>
      <c r="FO129" s="561"/>
      <c r="FP129" s="569"/>
      <c r="FQ129" s="561">
        <v>87.9</v>
      </c>
      <c r="FR129" s="561">
        <v>85.8</v>
      </c>
      <c r="FS129" s="569">
        <v>3532</v>
      </c>
      <c r="FT129" s="569">
        <v>0.6</v>
      </c>
      <c r="FU129" s="569">
        <v>3005</v>
      </c>
      <c r="FV129" s="569">
        <v>81</v>
      </c>
      <c r="FW129" s="569">
        <v>3384</v>
      </c>
      <c r="FX129" s="569">
        <v>0.46</v>
      </c>
      <c r="FY129" s="569">
        <v>16954</v>
      </c>
      <c r="FZ129" s="569">
        <v>62.7</v>
      </c>
      <c r="GA129" s="569">
        <v>4425</v>
      </c>
      <c r="GB129" s="569">
        <v>86.7</v>
      </c>
      <c r="GC129" s="569">
        <v>8861</v>
      </c>
      <c r="GD129" s="561">
        <v>5.78</v>
      </c>
      <c r="GE129" s="569">
        <v>2.5</v>
      </c>
      <c r="GF129" s="569"/>
      <c r="GG129" s="569"/>
      <c r="GH129" s="569"/>
      <c r="GI129" s="569"/>
      <c r="GJ129" s="569"/>
      <c r="GK129" s="569"/>
      <c r="GL129" s="569"/>
      <c r="GM129" s="569"/>
      <c r="GN129" s="569"/>
      <c r="GO129" s="569"/>
      <c r="GP129" s="569"/>
      <c r="GQ129" s="569"/>
      <c r="GR129" s="569">
        <v>4.47</v>
      </c>
    </row>
    <row r="130" spans="1:200" x14ac:dyDescent="0.3">
      <c r="A130" s="7">
        <v>193</v>
      </c>
      <c r="B130" s="7">
        <v>1</v>
      </c>
      <c r="C130" s="14">
        <v>10885</v>
      </c>
      <c r="D130" s="328" t="s">
        <v>1590</v>
      </c>
      <c r="E130" s="17" t="s">
        <v>636</v>
      </c>
      <c r="F130" s="17">
        <v>6704290626</v>
      </c>
      <c r="G130" s="11">
        <v>52</v>
      </c>
      <c r="H130" s="17" t="s">
        <v>1240</v>
      </c>
      <c r="I130" s="469" t="s">
        <v>511</v>
      </c>
      <c r="J130" s="380" t="s">
        <v>35</v>
      </c>
      <c r="K130" s="17" t="s">
        <v>36</v>
      </c>
      <c r="L130" s="11">
        <v>12</v>
      </c>
      <c r="M130" s="17" t="s">
        <v>434</v>
      </c>
      <c r="N130" s="17" t="s">
        <v>38</v>
      </c>
      <c r="O130" s="11"/>
      <c r="P130" s="11" t="s">
        <v>595</v>
      </c>
      <c r="Q130" s="381"/>
      <c r="R130" s="617"/>
      <c r="S130" s="617"/>
      <c r="T130" s="617"/>
      <c r="U130" s="632" t="s">
        <v>602</v>
      </c>
      <c r="V130" s="632"/>
      <c r="W130" s="617"/>
      <c r="X130" s="483"/>
      <c r="Y130" s="596" t="s">
        <v>127</v>
      </c>
      <c r="Z130" s="550" t="s">
        <v>958</v>
      </c>
      <c r="AA130" s="11"/>
      <c r="AB130" s="556">
        <v>40858</v>
      </c>
      <c r="AC130" s="556">
        <v>490300</v>
      </c>
      <c r="AD130" s="554"/>
      <c r="AE130" s="554"/>
      <c r="AF130" s="554" t="s">
        <v>444</v>
      </c>
      <c r="AG130" s="556">
        <v>10000</v>
      </c>
      <c r="AH130" t="s">
        <v>604</v>
      </c>
      <c r="AI130" s="7"/>
      <c r="AJ130" s="37"/>
      <c r="AK130" s="7"/>
      <c r="AL130" s="7"/>
      <c r="AM130" s="7"/>
      <c r="AN130" s="934">
        <v>1.8</v>
      </c>
      <c r="AO130" s="39">
        <v>1.7</v>
      </c>
      <c r="AP130" s="40">
        <v>96</v>
      </c>
      <c r="AQ130" s="41">
        <v>99.5</v>
      </c>
      <c r="AR130" s="42">
        <v>1.0588235294117647</v>
      </c>
      <c r="AS130" s="43">
        <v>101.64705882352942</v>
      </c>
      <c r="AT130" s="44">
        <v>1.8423746161719549E-2</v>
      </c>
      <c r="AU130" s="45">
        <v>1.6865999999999999</v>
      </c>
      <c r="AV130" s="45">
        <v>93.7</v>
      </c>
      <c r="AW130" s="46">
        <v>2.3400000000000004E-2</v>
      </c>
      <c r="AX130" s="45">
        <v>1.3</v>
      </c>
      <c r="AY130" s="7" t="s">
        <v>121</v>
      </c>
      <c r="AZ130" s="47">
        <v>26.1</v>
      </c>
      <c r="BA130" s="48" t="s">
        <v>121</v>
      </c>
      <c r="BB130" s="49">
        <v>1.3</v>
      </c>
      <c r="BC130" s="48"/>
      <c r="BD130" s="7">
        <v>85.4</v>
      </c>
      <c r="BE130" s="7">
        <v>14.6</v>
      </c>
      <c r="BF130" s="78">
        <v>5.8493150684931514</v>
      </c>
      <c r="BG130" s="79">
        <v>0.2</v>
      </c>
      <c r="BH130" s="80">
        <v>11.111111111111111</v>
      </c>
      <c r="BI130" s="7" t="s">
        <v>121</v>
      </c>
      <c r="BJ130" s="7">
        <v>10.4</v>
      </c>
      <c r="BK130" s="48">
        <v>4.4000000000000004</v>
      </c>
      <c r="BL130" s="81"/>
      <c r="BM130" s="80">
        <v>71</v>
      </c>
      <c r="BN130" s="49">
        <v>94</v>
      </c>
      <c r="BO130" s="49">
        <v>22184</v>
      </c>
      <c r="BP130" s="80">
        <v>6</v>
      </c>
      <c r="BQ130" s="561">
        <v>1.6659999999999999</v>
      </c>
      <c r="BR130" s="49">
        <v>29.7</v>
      </c>
      <c r="BS130" s="84">
        <v>0.5048999999999999</v>
      </c>
      <c r="BT130" s="49">
        <v>41.3</v>
      </c>
      <c r="BU130" s="84">
        <v>0.70209999999999995</v>
      </c>
      <c r="BV130" s="49">
        <v>27</v>
      </c>
      <c r="BW130" s="84">
        <v>0.45899999999999996</v>
      </c>
      <c r="BX130" s="49">
        <v>0.01</v>
      </c>
      <c r="BY130" s="7"/>
      <c r="BZ130" s="7"/>
      <c r="CA130" s="7"/>
      <c r="CB130" s="7"/>
      <c r="CC130" s="7"/>
      <c r="CD130" s="7"/>
      <c r="CE130" s="7"/>
      <c r="CF130" s="45">
        <v>0.71912832929782089</v>
      </c>
      <c r="CG130" s="7"/>
      <c r="CH130" s="121">
        <v>5</v>
      </c>
      <c r="CI130" s="7" t="s">
        <v>1991</v>
      </c>
      <c r="CJ130" s="111" t="s">
        <v>1991</v>
      </c>
      <c r="CK130" s="251"/>
      <c r="CL130" s="122" t="s">
        <v>1997</v>
      </c>
      <c r="CM130" s="11"/>
      <c r="CN130" s="11"/>
      <c r="CO130" s="11"/>
      <c r="CP130" s="11"/>
      <c r="CQ130" s="565" t="s">
        <v>297</v>
      </c>
      <c r="CR130" t="s">
        <v>444</v>
      </c>
      <c r="CS130" s="9">
        <v>2</v>
      </c>
      <c r="CT130" s="7"/>
      <c r="CU130" s="49" t="s">
        <v>511</v>
      </c>
      <c r="CV130" s="7"/>
      <c r="CW130" s="7"/>
      <c r="CX130" s="7"/>
      <c r="CY130" s="7"/>
      <c r="CZ130" s="11">
        <v>81.3</v>
      </c>
      <c r="DA130" s="11" t="s">
        <v>38</v>
      </c>
      <c r="DB130" s="11">
        <v>44629</v>
      </c>
      <c r="DC130" s="11">
        <v>94.9</v>
      </c>
      <c r="DD130" s="11">
        <v>5.0999999999999996</v>
      </c>
      <c r="DE130" s="11" t="s">
        <v>38</v>
      </c>
      <c r="DF130" s="11" t="s">
        <v>38</v>
      </c>
      <c r="DG130" s="11" t="s">
        <v>38</v>
      </c>
      <c r="DH130" s="11" t="s">
        <v>38</v>
      </c>
      <c r="DI130" s="11">
        <v>0</v>
      </c>
      <c r="DJ130" s="7"/>
      <c r="DK130" s="114"/>
      <c r="DL130" s="114"/>
      <c r="DM130" s="114"/>
      <c r="DN130" s="7">
        <v>70</v>
      </c>
      <c r="DO130" s="7">
        <v>3</v>
      </c>
      <c r="DP130" s="7">
        <v>1</v>
      </c>
      <c r="DQ130" s="7">
        <v>190</v>
      </c>
      <c r="DR130" s="7">
        <v>98</v>
      </c>
      <c r="DS130" s="115">
        <v>27.146814404432135</v>
      </c>
      <c r="DT130" s="116">
        <v>2</v>
      </c>
      <c r="DU130" s="7"/>
      <c r="DV130" s="116">
        <v>2</v>
      </c>
      <c r="DW130" s="116">
        <v>2</v>
      </c>
      <c r="DX130" s="557"/>
      <c r="DY130" s="114"/>
      <c r="DZ130" s="485">
        <v>10885</v>
      </c>
      <c r="EA130" s="954">
        <v>75</v>
      </c>
      <c r="EB130" s="954">
        <v>381466</v>
      </c>
      <c r="EC130" s="954">
        <v>4000</v>
      </c>
      <c r="ED130" s="954">
        <v>38220</v>
      </c>
      <c r="EE130" s="954">
        <v>320998</v>
      </c>
      <c r="EF130" s="715">
        <v>40895.145199999999</v>
      </c>
      <c r="EG130" s="959">
        <v>490741.74239999999</v>
      </c>
      <c r="EH130" s="7"/>
      <c r="EI130" s="145">
        <v>40.857999999999997</v>
      </c>
      <c r="EJ130" s="114"/>
      <c r="EK130" s="43">
        <v>84.148521755543086</v>
      </c>
      <c r="EL130" s="146">
        <v>40.895145200000002</v>
      </c>
      <c r="EM130" s="147">
        <v>1.0913031310132137</v>
      </c>
      <c r="EN130" s="148" t="s">
        <v>421</v>
      </c>
      <c r="EO130" s="149" t="s">
        <v>2088</v>
      </c>
      <c r="EP130" s="150" t="s">
        <v>421</v>
      </c>
      <c r="EQ130" s="149" t="s">
        <v>2089</v>
      </c>
      <c r="ER130" s="149" t="s">
        <v>2090</v>
      </c>
      <c r="ES130" s="987">
        <v>10885</v>
      </c>
      <c r="ET130" s="990" t="s">
        <v>2091</v>
      </c>
      <c r="EU130" s="941" t="s">
        <v>2079</v>
      </c>
      <c r="EV130" s="941">
        <v>35.9622278139176</v>
      </c>
      <c r="EW130" s="595">
        <v>0.85880575999999886</v>
      </c>
      <c r="EX130" s="569" t="s">
        <v>121</v>
      </c>
      <c r="EY130" s="569" t="s">
        <v>121</v>
      </c>
      <c r="EZ130" s="569" t="s">
        <v>121</v>
      </c>
      <c r="FA130" s="569" t="s">
        <v>121</v>
      </c>
      <c r="FB130" s="569" t="s">
        <v>121</v>
      </c>
      <c r="FC130" s="569" t="s">
        <v>121</v>
      </c>
      <c r="FD130" s="591">
        <v>490741.74239999999</v>
      </c>
      <c r="FE130" s="994">
        <v>9324.093105599999</v>
      </c>
      <c r="FF130" s="569"/>
      <c r="FG130" s="569"/>
      <c r="FH130" s="569"/>
      <c r="FI130" s="569"/>
      <c r="FJ130" s="569"/>
      <c r="FK130" s="569"/>
      <c r="FL130" s="569"/>
      <c r="FM130" s="946">
        <v>12</v>
      </c>
      <c r="FN130" s="561"/>
      <c r="FO130" s="561"/>
      <c r="FP130" s="569"/>
      <c r="FQ130" s="561">
        <v>96.4</v>
      </c>
      <c r="FR130" s="561">
        <v>99.5</v>
      </c>
      <c r="FS130" s="569">
        <v>4760</v>
      </c>
      <c r="FT130" s="569">
        <v>1.62</v>
      </c>
      <c r="FU130" s="569">
        <v>2278</v>
      </c>
      <c r="FV130" s="569">
        <v>88.2</v>
      </c>
      <c r="FW130" s="569">
        <v>5248</v>
      </c>
      <c r="FX130" s="569">
        <v>0.62</v>
      </c>
      <c r="FY130" s="569">
        <v>18074</v>
      </c>
      <c r="FZ130" s="569">
        <v>97</v>
      </c>
      <c r="GA130" s="569">
        <v>4892</v>
      </c>
      <c r="GB130" s="569">
        <v>97.1</v>
      </c>
      <c r="GC130" s="569">
        <v>12053</v>
      </c>
      <c r="GD130" s="561">
        <v>1.26</v>
      </c>
      <c r="GE130" s="569">
        <v>0.7</v>
      </c>
      <c r="GF130" s="569"/>
      <c r="GG130" s="569"/>
      <c r="GH130" s="569"/>
      <c r="GI130" s="569"/>
      <c r="GJ130" s="569"/>
      <c r="GK130" s="569"/>
      <c r="GL130" s="569"/>
      <c r="GM130" s="569"/>
      <c r="GN130" s="569"/>
      <c r="GO130" s="569"/>
      <c r="GP130" s="569"/>
      <c r="GQ130" s="569"/>
      <c r="GR130" s="569">
        <v>1.9</v>
      </c>
    </row>
    <row r="131" spans="1:200" x14ac:dyDescent="0.3">
      <c r="A131" s="7">
        <v>195</v>
      </c>
      <c r="B131" s="7">
        <v>2</v>
      </c>
      <c r="C131" s="14">
        <v>10899</v>
      </c>
      <c r="D131" s="328" t="s">
        <v>1590</v>
      </c>
      <c r="E131" s="17" t="s">
        <v>636</v>
      </c>
      <c r="F131" s="17">
        <v>6704290626</v>
      </c>
      <c r="G131" s="11">
        <v>52</v>
      </c>
      <c r="H131" s="17" t="s">
        <v>1936</v>
      </c>
      <c r="I131" s="469" t="s">
        <v>511</v>
      </c>
      <c r="J131" s="380" t="s">
        <v>35</v>
      </c>
      <c r="K131" s="17" t="s">
        <v>36</v>
      </c>
      <c r="L131" s="11">
        <v>10</v>
      </c>
      <c r="M131" s="17" t="s">
        <v>37</v>
      </c>
      <c r="N131" s="17" t="s">
        <v>38</v>
      </c>
      <c r="O131" s="11"/>
      <c r="P131" s="11" t="s">
        <v>595</v>
      </c>
      <c r="Q131" s="381"/>
      <c r="R131" s="617"/>
      <c r="S131" s="617"/>
      <c r="T131" s="617"/>
      <c r="U131" s="632" t="s">
        <v>602</v>
      </c>
      <c r="V131" s="632"/>
      <c r="W131" s="617"/>
      <c r="X131" s="483"/>
      <c r="Y131" s="596" t="s">
        <v>127</v>
      </c>
      <c r="Z131" s="550" t="s">
        <v>120</v>
      </c>
      <c r="AA131" s="11"/>
      <c r="AB131" s="556">
        <v>7164.3</v>
      </c>
      <c r="AC131" s="556">
        <v>7160</v>
      </c>
      <c r="AD131" s="554"/>
      <c r="AE131" s="554"/>
      <c r="AF131" s="554" t="s">
        <v>444</v>
      </c>
      <c r="AG131" s="556">
        <v>10000</v>
      </c>
      <c r="AH131" t="s">
        <v>604</v>
      </c>
      <c r="AI131" s="7"/>
      <c r="AJ131" s="37"/>
      <c r="AK131" s="7"/>
      <c r="AL131" s="7"/>
      <c r="AM131" s="7"/>
      <c r="AN131" s="411">
        <v>19.899999999999999</v>
      </c>
      <c r="AO131" s="39">
        <v>5.6</v>
      </c>
      <c r="AP131" s="40">
        <v>73.7</v>
      </c>
      <c r="AQ131" s="41">
        <v>99.2</v>
      </c>
      <c r="AR131" s="42">
        <v>3.5535714285714284</v>
      </c>
      <c r="AS131" s="43">
        <v>261.89821428571429</v>
      </c>
      <c r="AT131" s="44">
        <v>0.25094577553593944</v>
      </c>
      <c r="AU131" s="45">
        <v>18.387599999999999</v>
      </c>
      <c r="AV131" s="45">
        <v>92.4</v>
      </c>
      <c r="AW131" s="46">
        <v>0.51739999999999997</v>
      </c>
      <c r="AX131" s="45">
        <v>2.6</v>
      </c>
      <c r="AY131" s="7" t="s">
        <v>121</v>
      </c>
      <c r="AZ131" s="47">
        <v>16.899999999999999</v>
      </c>
      <c r="BA131" s="48" t="s">
        <v>121</v>
      </c>
      <c r="BB131" s="49">
        <v>0.9</v>
      </c>
      <c r="BC131" s="48"/>
      <c r="BD131" s="7">
        <v>85.8</v>
      </c>
      <c r="BE131" s="7">
        <v>14.2</v>
      </c>
      <c r="BF131" s="78">
        <v>6.042253521126761</v>
      </c>
      <c r="BG131" s="79">
        <v>0.7</v>
      </c>
      <c r="BH131" s="80">
        <v>3.5175879396984926</v>
      </c>
      <c r="BI131" s="7" t="s">
        <v>121</v>
      </c>
      <c r="BJ131" s="7">
        <v>15.5</v>
      </c>
      <c r="BK131" s="48">
        <v>14.1</v>
      </c>
      <c r="BL131" s="81"/>
      <c r="BM131" s="80">
        <v>39.1</v>
      </c>
      <c r="BN131" s="49">
        <v>64.8</v>
      </c>
      <c r="BO131" s="49">
        <v>8993</v>
      </c>
      <c r="BP131" s="80">
        <v>35.200000000000003</v>
      </c>
      <c r="BQ131" s="346">
        <v>5.4935999999999989</v>
      </c>
      <c r="BR131" s="49">
        <v>12</v>
      </c>
      <c r="BS131" s="84">
        <v>0.67199999999999993</v>
      </c>
      <c r="BT131" s="49">
        <v>27.1</v>
      </c>
      <c r="BU131" s="84">
        <v>1.5175999999999998</v>
      </c>
      <c r="BV131" s="49">
        <v>59</v>
      </c>
      <c r="BW131" s="84">
        <v>3.3039999999999998</v>
      </c>
      <c r="BX131" s="49">
        <v>0.6</v>
      </c>
      <c r="BY131" s="7"/>
      <c r="BZ131" s="7"/>
      <c r="CA131" s="7"/>
      <c r="CB131" s="7"/>
      <c r="CC131" s="7"/>
      <c r="CD131" s="7"/>
      <c r="CE131" s="7"/>
      <c r="CF131" s="45">
        <v>0.44280442804428044</v>
      </c>
      <c r="CG131" s="7"/>
      <c r="CH131" s="121">
        <v>5</v>
      </c>
      <c r="CI131" s="7" t="s">
        <v>1991</v>
      </c>
      <c r="CJ131" s="111" t="s">
        <v>1511</v>
      </c>
      <c r="CK131" s="251"/>
      <c r="CL131" s="122" t="s">
        <v>2066</v>
      </c>
      <c r="CM131" s="11"/>
      <c r="CN131" s="11"/>
      <c r="CO131" s="11"/>
      <c r="CP131" s="11"/>
      <c r="CQ131" s="10" t="s">
        <v>297</v>
      </c>
      <c r="CR131" t="s">
        <v>444</v>
      </c>
      <c r="CS131" s="9">
        <v>2</v>
      </c>
      <c r="CT131" s="7"/>
      <c r="CU131" s="49" t="s">
        <v>511</v>
      </c>
      <c r="CV131" s="7"/>
      <c r="CW131" s="7"/>
      <c r="CX131" s="7"/>
      <c r="CY131" s="7"/>
      <c r="CZ131" s="11">
        <v>6.8</v>
      </c>
      <c r="DA131" s="11" t="s">
        <v>38</v>
      </c>
      <c r="DB131" s="11">
        <v>49037</v>
      </c>
      <c r="DC131" s="11">
        <v>94.5</v>
      </c>
      <c r="DD131" s="11">
        <v>5.5</v>
      </c>
      <c r="DE131" s="11" t="s">
        <v>38</v>
      </c>
      <c r="DF131" s="11" t="s">
        <v>38</v>
      </c>
      <c r="DG131" s="11" t="s">
        <v>38</v>
      </c>
      <c r="DH131" s="11" t="s">
        <v>38</v>
      </c>
      <c r="DI131" s="11" t="s">
        <v>38</v>
      </c>
      <c r="DJ131" s="7"/>
      <c r="DK131" s="114"/>
      <c r="DL131" s="114"/>
      <c r="DM131" s="114"/>
      <c r="DN131" s="7">
        <v>20</v>
      </c>
      <c r="DO131" s="7">
        <v>2</v>
      </c>
      <c r="DP131" s="7">
        <v>1</v>
      </c>
      <c r="DQ131" s="7">
        <v>190</v>
      </c>
      <c r="DR131" s="7">
        <v>98</v>
      </c>
      <c r="DS131" s="115">
        <v>27.146814404432135</v>
      </c>
      <c r="DT131" s="116">
        <v>2</v>
      </c>
      <c r="DU131" s="7"/>
      <c r="DV131" s="116">
        <v>2</v>
      </c>
      <c r="DW131" s="116">
        <v>2</v>
      </c>
      <c r="DX131" s="114"/>
      <c r="DY131" s="114"/>
      <c r="DZ131" s="485">
        <v>10899</v>
      </c>
      <c r="EA131" s="954">
        <v>75</v>
      </c>
      <c r="EB131" s="954">
        <v>250815</v>
      </c>
      <c r="EC131" s="954">
        <v>4000</v>
      </c>
      <c r="ED131" s="954">
        <v>38220</v>
      </c>
      <c r="EE131" s="954">
        <v>154826</v>
      </c>
      <c r="EF131" s="715">
        <v>19724.832399999999</v>
      </c>
      <c r="EG131" s="959">
        <v>197248.32399999999</v>
      </c>
      <c r="EH131" s="7"/>
      <c r="EI131" s="145">
        <v>7.1642999999999999</v>
      </c>
      <c r="EJ131" s="114"/>
      <c r="EK131" s="43">
        <v>61.729162928851942</v>
      </c>
      <c r="EL131" s="146">
        <v>19.7248324</v>
      </c>
      <c r="EM131" s="147">
        <v>2.4860540766876174</v>
      </c>
      <c r="EN131" s="148" t="s">
        <v>421</v>
      </c>
      <c r="EO131" s="112"/>
      <c r="EP131" s="49" t="s">
        <v>421</v>
      </c>
      <c r="EQ131" s="112" t="s">
        <v>2207</v>
      </c>
      <c r="ER131" s="112" t="s">
        <v>2090</v>
      </c>
      <c r="ES131" s="987">
        <v>10899</v>
      </c>
      <c r="ET131" s="990" t="s">
        <v>2208</v>
      </c>
      <c r="EU131" s="941">
        <v>28.3212225264</v>
      </c>
      <c r="EV131" s="941">
        <v>25.519101265305601</v>
      </c>
      <c r="EW131" s="595">
        <v>1.0497536849999993</v>
      </c>
      <c r="EX131" s="569" t="s">
        <v>121</v>
      </c>
      <c r="EY131" s="569" t="s">
        <v>121</v>
      </c>
      <c r="EZ131" s="569" t="s">
        <v>121</v>
      </c>
      <c r="FA131" s="569" t="s">
        <v>121</v>
      </c>
      <c r="FB131" s="569" t="s">
        <v>121</v>
      </c>
      <c r="FC131" s="569" t="s">
        <v>121</v>
      </c>
      <c r="FD131" s="591">
        <v>197248.32399999999</v>
      </c>
      <c r="FE131" s="994">
        <v>5305.9799155999999</v>
      </c>
      <c r="FF131" s="569"/>
      <c r="FG131" s="569"/>
      <c r="FH131" s="569"/>
      <c r="FI131" s="569"/>
      <c r="FJ131" s="569"/>
      <c r="FK131" s="569"/>
      <c r="FL131" s="569"/>
      <c r="FM131" s="946">
        <v>4</v>
      </c>
      <c r="FN131" s="561"/>
      <c r="FO131" s="561"/>
      <c r="FP131" s="569"/>
      <c r="FQ131" s="561">
        <v>78</v>
      </c>
      <c r="FR131" s="561">
        <v>88.2</v>
      </c>
      <c r="FS131" s="569">
        <v>3395</v>
      </c>
      <c r="FT131" s="569">
        <v>1.92</v>
      </c>
      <c r="FU131" s="569">
        <v>3343</v>
      </c>
      <c r="FV131" s="569">
        <v>69</v>
      </c>
      <c r="FW131" s="569">
        <v>7181</v>
      </c>
      <c r="FX131" s="569">
        <v>1.81</v>
      </c>
      <c r="FY131" s="569">
        <v>16647</v>
      </c>
      <c r="FZ131" s="569">
        <v>79</v>
      </c>
      <c r="GA131" s="569">
        <v>4660</v>
      </c>
      <c r="GB131" s="569">
        <v>78.900000000000006</v>
      </c>
      <c r="GC131" s="569">
        <v>12617</v>
      </c>
      <c r="GD131" s="561">
        <v>9.24</v>
      </c>
      <c r="GE131" s="569">
        <v>1.75</v>
      </c>
      <c r="GF131" s="569"/>
      <c r="GG131" s="569"/>
      <c r="GH131" s="569"/>
      <c r="GI131" s="569"/>
      <c r="GJ131" s="569"/>
      <c r="GK131" s="569"/>
      <c r="GL131" s="569"/>
      <c r="GM131" s="569"/>
      <c r="GN131" s="569"/>
      <c r="GO131" s="569"/>
      <c r="GP131" s="569"/>
      <c r="GQ131" s="569"/>
      <c r="GR131" s="569">
        <v>2.69</v>
      </c>
    </row>
    <row r="132" spans="1:200" x14ac:dyDescent="0.3">
      <c r="A132" s="7">
        <v>200</v>
      </c>
      <c r="B132" s="7">
        <v>2</v>
      </c>
      <c r="C132" s="14">
        <v>11044</v>
      </c>
      <c r="D132" s="328" t="s">
        <v>1797</v>
      </c>
      <c r="E132" s="17" t="s">
        <v>1798</v>
      </c>
      <c r="F132" s="17">
        <v>6601090188</v>
      </c>
      <c r="G132" s="11">
        <v>53</v>
      </c>
      <c r="H132" s="17" t="s">
        <v>1168</v>
      </c>
      <c r="I132" s="469" t="s">
        <v>511</v>
      </c>
      <c r="J132" s="380" t="s">
        <v>35</v>
      </c>
      <c r="K132" s="17" t="s">
        <v>36</v>
      </c>
      <c r="L132" s="11">
        <v>32</v>
      </c>
      <c r="M132" s="17" t="s">
        <v>37</v>
      </c>
      <c r="N132" s="17" t="s">
        <v>38</v>
      </c>
      <c r="O132" s="11"/>
      <c r="P132" s="11" t="s">
        <v>39</v>
      </c>
      <c r="Q132" s="381"/>
      <c r="R132" s="617"/>
      <c r="S132" s="617"/>
      <c r="T132" s="617"/>
      <c r="U132" s="632" t="s">
        <v>917</v>
      </c>
      <c r="V132" s="632"/>
      <c r="W132" s="617"/>
      <c r="X132" s="483"/>
      <c r="Y132" s="596" t="s">
        <v>127</v>
      </c>
      <c r="Z132" s="550" t="s">
        <v>120</v>
      </c>
      <c r="AA132" s="11"/>
      <c r="AB132" s="556">
        <v>2530</v>
      </c>
      <c r="AC132" s="556">
        <v>80900</v>
      </c>
      <c r="AD132" s="554"/>
      <c r="AE132" s="554"/>
      <c r="AF132" s="554" t="s">
        <v>444</v>
      </c>
      <c r="AG132" s="556">
        <v>10000</v>
      </c>
      <c r="AH132" t="s">
        <v>604</v>
      </c>
      <c r="AI132" s="7"/>
      <c r="AJ132" s="37"/>
      <c r="AK132" s="7"/>
      <c r="AL132" s="7"/>
      <c r="AM132" s="7"/>
      <c r="AN132" s="411">
        <v>11.6</v>
      </c>
      <c r="AO132" s="39">
        <v>5.0999999999999996</v>
      </c>
      <c r="AP132" s="40">
        <v>82.9</v>
      </c>
      <c r="AQ132" s="41">
        <v>99.600000000000009</v>
      </c>
      <c r="AR132" s="42">
        <v>2.2745098039215685</v>
      </c>
      <c r="AS132" s="43">
        <v>188.55686274509804</v>
      </c>
      <c r="AT132" s="44">
        <v>0.13181818181818181</v>
      </c>
      <c r="AU132" s="45">
        <v>10.903999999999998</v>
      </c>
      <c r="AV132" s="45">
        <v>94</v>
      </c>
      <c r="AW132" s="46">
        <v>0.11599999999999999</v>
      </c>
      <c r="AX132" s="45">
        <v>1</v>
      </c>
      <c r="AY132" s="7" t="s">
        <v>121</v>
      </c>
      <c r="AZ132" s="47">
        <v>44.1</v>
      </c>
      <c r="BA132" s="48" t="s">
        <v>121</v>
      </c>
      <c r="BB132" s="49">
        <v>0.3</v>
      </c>
      <c r="BC132" s="48"/>
      <c r="BD132" s="7">
        <v>64.599999999999994</v>
      </c>
      <c r="BE132" s="7">
        <v>35.4</v>
      </c>
      <c r="BF132" s="195">
        <v>1.8248587570621468</v>
      </c>
      <c r="BG132" s="79">
        <v>0.4</v>
      </c>
      <c r="BH132" s="80">
        <v>3.4482758620689657</v>
      </c>
      <c r="BI132" s="7" t="s">
        <v>121</v>
      </c>
      <c r="BJ132" s="7">
        <v>23.9</v>
      </c>
      <c r="BK132" s="48">
        <v>37.700000000000003</v>
      </c>
      <c r="BL132" s="81"/>
      <c r="BM132" s="80">
        <v>75.3</v>
      </c>
      <c r="BN132" s="49">
        <v>90.6</v>
      </c>
      <c r="BO132" s="49">
        <v>15709</v>
      </c>
      <c r="BP132" s="80">
        <v>9.4000000000000057</v>
      </c>
      <c r="BQ132" s="561">
        <v>4.9979999999999993</v>
      </c>
      <c r="BR132" s="49">
        <v>45</v>
      </c>
      <c r="BS132" s="84">
        <v>2.2949999999999999</v>
      </c>
      <c r="BT132" s="49">
        <v>30.3</v>
      </c>
      <c r="BU132" s="84">
        <v>1.5453000000000001</v>
      </c>
      <c r="BV132" s="49">
        <v>22.7</v>
      </c>
      <c r="BW132" s="84">
        <v>1.1576999999999997</v>
      </c>
      <c r="BX132" s="49">
        <v>0</v>
      </c>
      <c r="BY132" s="7"/>
      <c r="BZ132" s="7"/>
      <c r="CA132" s="7"/>
      <c r="CB132" s="7"/>
      <c r="CC132" s="7"/>
      <c r="CD132" s="7"/>
      <c r="CE132" s="7"/>
      <c r="CF132" s="45">
        <v>1.4851485148514851</v>
      </c>
      <c r="CG132" s="7"/>
      <c r="CH132" s="121">
        <v>3</v>
      </c>
      <c r="CI132" s="7" t="s">
        <v>1991</v>
      </c>
      <c r="CJ132" s="111" t="s">
        <v>1991</v>
      </c>
      <c r="CK132" s="251"/>
      <c r="CL132" s="122" t="s">
        <v>1997</v>
      </c>
      <c r="CM132" s="11"/>
      <c r="CN132" s="11"/>
      <c r="CO132" s="11"/>
      <c r="CP132" s="11"/>
      <c r="CQ132" s="565" t="s">
        <v>297</v>
      </c>
      <c r="CR132" t="s">
        <v>444</v>
      </c>
      <c r="CS132" s="9">
        <v>2</v>
      </c>
      <c r="CT132" s="7"/>
      <c r="CU132" s="49" t="s">
        <v>511</v>
      </c>
      <c r="CV132" s="7"/>
      <c r="CW132" s="7"/>
      <c r="CX132" s="7"/>
      <c r="CY132" s="7"/>
      <c r="CZ132" s="11" t="s">
        <v>38</v>
      </c>
      <c r="DA132" s="11" t="s">
        <v>38</v>
      </c>
      <c r="DB132" s="11" t="s">
        <v>38</v>
      </c>
      <c r="DC132" s="11" t="s">
        <v>38</v>
      </c>
      <c r="DD132" s="11" t="s">
        <v>38</v>
      </c>
      <c r="DE132" s="11" t="s">
        <v>38</v>
      </c>
      <c r="DF132" s="11" t="s">
        <v>38</v>
      </c>
      <c r="DG132" s="11" t="s">
        <v>38</v>
      </c>
      <c r="DH132" s="11" t="s">
        <v>38</v>
      </c>
      <c r="DI132" s="11" t="s">
        <v>38</v>
      </c>
      <c r="DJ132" s="7"/>
      <c r="DK132" s="114"/>
      <c r="DL132" s="114"/>
      <c r="DM132" s="114"/>
      <c r="DN132" s="7">
        <v>60</v>
      </c>
      <c r="DO132" s="7">
        <v>3</v>
      </c>
      <c r="DP132" s="7">
        <v>1</v>
      </c>
      <c r="DQ132" s="7">
        <v>180</v>
      </c>
      <c r="DR132" s="7">
        <v>96</v>
      </c>
      <c r="DS132" s="115">
        <v>29.629629629629626</v>
      </c>
      <c r="DT132" s="116">
        <v>1</v>
      </c>
      <c r="DU132" s="7"/>
      <c r="DV132" s="116">
        <v>2</v>
      </c>
      <c r="DW132" s="116">
        <v>1</v>
      </c>
      <c r="DX132" s="114"/>
      <c r="DY132" s="114"/>
      <c r="DZ132" s="485">
        <v>11044</v>
      </c>
      <c r="EA132" s="954">
        <v>75</v>
      </c>
      <c r="EB132" s="954">
        <v>32594</v>
      </c>
      <c r="EC132" s="954">
        <v>4000</v>
      </c>
      <c r="ED132" s="954">
        <v>38220</v>
      </c>
      <c r="EE132" s="954">
        <v>19720</v>
      </c>
      <c r="EF132" s="715">
        <v>2512.3279999999995</v>
      </c>
      <c r="EG132" s="959">
        <v>80394.495999999985</v>
      </c>
      <c r="EH132" s="7"/>
      <c r="EI132" s="145">
        <v>2.5299999999999998</v>
      </c>
      <c r="EJ132" s="114"/>
      <c r="EK132" s="43">
        <v>60.501932871080569</v>
      </c>
      <c r="EL132" s="146">
        <v>2.5123279999999997</v>
      </c>
      <c r="EM132" s="147"/>
      <c r="EN132" s="148" t="s">
        <v>423</v>
      </c>
      <c r="EO132" s="112" t="s">
        <v>579</v>
      </c>
      <c r="EP132" s="49" t="s">
        <v>423</v>
      </c>
      <c r="EQ132" s="112" t="s">
        <v>2183</v>
      </c>
      <c r="ER132" s="112" t="s">
        <v>2184</v>
      </c>
      <c r="ES132" s="987">
        <v>11044</v>
      </c>
      <c r="ET132" s="990" t="s">
        <v>712</v>
      </c>
      <c r="EU132" s="595">
        <v>21.371923607500001</v>
      </c>
      <c r="EV132" s="161">
        <v>0.22630341831316997</v>
      </c>
      <c r="EW132" s="595">
        <v>1.14382206</v>
      </c>
      <c r="EX132" s="569" t="s">
        <v>121</v>
      </c>
      <c r="EY132" s="569" t="s">
        <v>121</v>
      </c>
      <c r="EZ132" s="569" t="s">
        <v>121</v>
      </c>
      <c r="FA132" s="569" t="s">
        <v>121</v>
      </c>
      <c r="FB132" s="569" t="s">
        <v>121</v>
      </c>
      <c r="FC132" s="569" t="s">
        <v>121</v>
      </c>
      <c r="FD132" s="591">
        <v>80394.495999999985</v>
      </c>
      <c r="FE132" s="994">
        <v>4397.5789311999988</v>
      </c>
      <c r="FF132" s="569"/>
      <c r="FG132" s="569"/>
      <c r="FH132" s="569"/>
      <c r="FI132" s="569"/>
      <c r="FJ132" s="569"/>
      <c r="FK132" s="569"/>
      <c r="FL132" s="569"/>
      <c r="FM132" s="946">
        <v>7</v>
      </c>
      <c r="FN132" s="561"/>
      <c r="FO132" s="561"/>
      <c r="FP132" s="569"/>
      <c r="FQ132" s="561">
        <v>82.6</v>
      </c>
      <c r="FR132" s="561">
        <v>76.900000000000006</v>
      </c>
      <c r="FS132" s="569">
        <v>3630</v>
      </c>
      <c r="FT132" s="569">
        <v>1.23</v>
      </c>
      <c r="FU132" s="569">
        <v>6358</v>
      </c>
      <c r="FV132" s="569">
        <v>92.2</v>
      </c>
      <c r="FW132" s="569">
        <v>7381</v>
      </c>
      <c r="FX132" s="569">
        <v>1.02</v>
      </c>
      <c r="FY132" s="569">
        <v>30242</v>
      </c>
      <c r="FZ132" s="569">
        <v>96.5</v>
      </c>
      <c r="GA132" s="569">
        <v>4833</v>
      </c>
      <c r="GB132" s="569">
        <v>95.7</v>
      </c>
      <c r="GC132" s="569">
        <v>13007</v>
      </c>
      <c r="GD132" s="561">
        <v>11.5</v>
      </c>
      <c r="GE132" s="569">
        <v>3.19</v>
      </c>
      <c r="GF132" s="569"/>
      <c r="GG132" s="569"/>
      <c r="GH132" s="569"/>
      <c r="GI132" s="569"/>
      <c r="GJ132" s="569"/>
      <c r="GK132" s="569"/>
      <c r="GL132" s="569"/>
      <c r="GM132" s="569"/>
      <c r="GN132" s="569"/>
      <c r="GO132" s="569"/>
      <c r="GP132" s="569"/>
      <c r="GQ132" s="569"/>
      <c r="GR132" s="569">
        <v>5.47</v>
      </c>
    </row>
    <row r="133" spans="1:200" x14ac:dyDescent="0.3">
      <c r="A133" s="7">
        <v>207</v>
      </c>
      <c r="B133" s="7">
        <v>1</v>
      </c>
      <c r="C133" s="14">
        <v>11075</v>
      </c>
      <c r="D133" s="328" t="s">
        <v>1637</v>
      </c>
      <c r="E133" s="17" t="s">
        <v>1562</v>
      </c>
      <c r="F133" s="17">
        <v>465519405</v>
      </c>
      <c r="G133" s="11">
        <v>73</v>
      </c>
      <c r="H133" s="17" t="s">
        <v>1638</v>
      </c>
      <c r="I133" s="469" t="s">
        <v>513</v>
      </c>
      <c r="J133" s="380" t="s">
        <v>35</v>
      </c>
      <c r="K133" s="17" t="s">
        <v>36</v>
      </c>
      <c r="L133" s="11">
        <v>6</v>
      </c>
      <c r="M133" s="17" t="s">
        <v>37</v>
      </c>
      <c r="N133" s="17" t="s">
        <v>38</v>
      </c>
      <c r="O133" s="11"/>
      <c r="P133" s="11" t="s">
        <v>39</v>
      </c>
      <c r="Q133" s="381"/>
      <c r="R133" s="617"/>
      <c r="S133" s="617"/>
      <c r="T133" s="617"/>
      <c r="U133" s="632" t="s">
        <v>917</v>
      </c>
      <c r="V133" s="632"/>
      <c r="W133" s="617"/>
      <c r="X133" s="483"/>
      <c r="Y133" s="596" t="s">
        <v>127</v>
      </c>
      <c r="Z133" s="550" t="s">
        <v>120</v>
      </c>
      <c r="AA133" s="11"/>
      <c r="AB133" s="556">
        <v>57066</v>
      </c>
      <c r="AC133" s="556">
        <v>342000</v>
      </c>
      <c r="AD133" s="554"/>
      <c r="AE133" s="554"/>
      <c r="AF133" s="554" t="s">
        <v>128</v>
      </c>
      <c r="AG133" s="37">
        <v>10000</v>
      </c>
      <c r="AH133" t="s">
        <v>604</v>
      </c>
      <c r="AI133" s="7"/>
      <c r="AJ133" s="37"/>
      <c r="AK133" s="7"/>
      <c r="AL133" s="7"/>
      <c r="AM133" s="7"/>
      <c r="AN133" s="934">
        <v>0.1</v>
      </c>
      <c r="AO133" s="39">
        <v>4.2</v>
      </c>
      <c r="AP133" s="40">
        <v>94.9</v>
      </c>
      <c r="AQ133" s="41">
        <v>99.2</v>
      </c>
      <c r="AR133" s="42">
        <v>2.3809523809523808E-2</v>
      </c>
      <c r="AS133" s="43">
        <v>2.2595238095238095</v>
      </c>
      <c r="AT133" s="44">
        <v>1.0090817356205853E-3</v>
      </c>
      <c r="AU133" s="45">
        <v>7.740000000000001E-2</v>
      </c>
      <c r="AV133" s="45">
        <v>77.400000000000006</v>
      </c>
      <c r="AW133" s="46">
        <v>1.7600000000000001E-2</v>
      </c>
      <c r="AX133" s="45">
        <v>17.600000000000001</v>
      </c>
      <c r="AY133" s="7" t="s">
        <v>121</v>
      </c>
      <c r="AZ133" s="47" t="s">
        <v>121</v>
      </c>
      <c r="BA133" s="48" t="s">
        <v>121</v>
      </c>
      <c r="BB133" s="49">
        <v>0.1</v>
      </c>
      <c r="BC133" s="48"/>
      <c r="BD133" s="7">
        <v>66.7</v>
      </c>
      <c r="BE133" s="7">
        <v>33.299999999999997</v>
      </c>
      <c r="BF133" s="195">
        <v>2.0030030030030033</v>
      </c>
      <c r="BG133" s="79">
        <v>0</v>
      </c>
      <c r="BH133" s="80">
        <v>0</v>
      </c>
      <c r="BI133" s="7" t="s">
        <v>121</v>
      </c>
      <c r="BJ133" s="7" t="s">
        <v>121</v>
      </c>
      <c r="BK133" s="48" t="s">
        <v>121</v>
      </c>
      <c r="BL133" s="81"/>
      <c r="BM133" s="80">
        <v>94.7</v>
      </c>
      <c r="BN133" s="49">
        <v>98.1</v>
      </c>
      <c r="BO133" s="49">
        <v>12845</v>
      </c>
      <c r="BP133" s="80">
        <v>1.9000000000000057</v>
      </c>
      <c r="BQ133" s="346">
        <v>4.1454000000000004</v>
      </c>
      <c r="BR133" s="49">
        <v>48.1</v>
      </c>
      <c r="BS133" s="84">
        <v>2.0202</v>
      </c>
      <c r="BT133" s="49">
        <v>46.6</v>
      </c>
      <c r="BU133" s="84">
        <v>1.9572000000000003</v>
      </c>
      <c r="BV133" s="49">
        <v>4</v>
      </c>
      <c r="BW133" s="84">
        <v>0.16800000000000001</v>
      </c>
      <c r="BX133" s="49">
        <v>0.02</v>
      </c>
      <c r="BY133" s="82"/>
      <c r="BZ133" s="82"/>
      <c r="CA133" s="82"/>
      <c r="CB133" s="82"/>
      <c r="CC133" s="82"/>
      <c r="CD133" s="82"/>
      <c r="CE133" s="82"/>
      <c r="CF133" s="45">
        <v>1.0321888412017168</v>
      </c>
      <c r="CG133" s="7"/>
      <c r="CH133" s="121">
        <v>5</v>
      </c>
      <c r="CI133" s="7" t="s">
        <v>1993</v>
      </c>
      <c r="CJ133" s="111" t="s">
        <v>1993</v>
      </c>
      <c r="CK133" s="251"/>
      <c r="CL133" s="122" t="s">
        <v>1997</v>
      </c>
      <c r="CM133" s="11"/>
      <c r="CN133" s="11"/>
      <c r="CO133" s="11"/>
      <c r="CP133" s="11"/>
      <c r="CQ133" s="10" t="s">
        <v>294</v>
      </c>
      <c r="CR133" t="s">
        <v>128</v>
      </c>
      <c r="CS133" s="9">
        <v>2</v>
      </c>
      <c r="CT133" s="7"/>
      <c r="CU133" s="49" t="s">
        <v>513</v>
      </c>
      <c r="CV133" s="7"/>
      <c r="CW133" s="7"/>
      <c r="CX133" s="7"/>
      <c r="CY133" s="7"/>
      <c r="CZ133" s="11" t="s">
        <v>38</v>
      </c>
      <c r="DA133" s="11" t="s">
        <v>38</v>
      </c>
      <c r="DB133" s="11">
        <v>85427</v>
      </c>
      <c r="DC133" s="11">
        <v>93.7</v>
      </c>
      <c r="DD133" s="11">
        <v>6.3</v>
      </c>
      <c r="DE133" s="11" t="s">
        <v>38</v>
      </c>
      <c r="DF133" s="11" t="s">
        <v>38</v>
      </c>
      <c r="DG133" s="11" t="s">
        <v>38</v>
      </c>
      <c r="DH133" s="11" t="s">
        <v>38</v>
      </c>
      <c r="DI133" s="11">
        <v>0</v>
      </c>
      <c r="DJ133" s="7"/>
      <c r="DK133" s="114"/>
      <c r="DL133" s="114"/>
      <c r="DM133" s="114"/>
      <c r="DN133" s="7">
        <v>25</v>
      </c>
      <c r="DO133" s="212">
        <v>3</v>
      </c>
      <c r="DP133" s="7">
        <v>0</v>
      </c>
      <c r="DQ133" s="7" t="s">
        <v>299</v>
      </c>
      <c r="DR133" s="7" t="s">
        <v>299</v>
      </c>
      <c r="DS133" s="115" t="s">
        <v>299</v>
      </c>
      <c r="DT133" s="116">
        <v>2</v>
      </c>
      <c r="DU133" s="7"/>
      <c r="DV133" s="116">
        <v>2</v>
      </c>
      <c r="DW133" s="116">
        <v>1</v>
      </c>
      <c r="DX133" s="557"/>
      <c r="DY133" s="114"/>
      <c r="DZ133" s="485">
        <v>11075</v>
      </c>
      <c r="EA133" s="954">
        <v>75</v>
      </c>
      <c r="EB133" s="954">
        <v>572789</v>
      </c>
      <c r="EC133" s="954">
        <v>4000</v>
      </c>
      <c r="ED133" s="954">
        <v>38220</v>
      </c>
      <c r="EE133" s="954">
        <v>545525</v>
      </c>
      <c r="EF133" s="715">
        <v>69499.884999999995</v>
      </c>
      <c r="EG133" s="959">
        <v>416999.30999999994</v>
      </c>
      <c r="EH133" s="7"/>
      <c r="EI133" s="145">
        <v>57.066000000000003</v>
      </c>
      <c r="EJ133" s="114"/>
      <c r="EK133" s="43">
        <v>95.240132055608612</v>
      </c>
      <c r="EL133" s="146">
        <v>69.499884999999992</v>
      </c>
      <c r="EM133" s="147">
        <v>1.2291675015001824</v>
      </c>
      <c r="EN133" s="148" t="s">
        <v>423</v>
      </c>
      <c r="EO133" s="149" t="s">
        <v>2087</v>
      </c>
      <c r="EP133" s="150" t="s">
        <v>423</v>
      </c>
      <c r="EQ133" s="149" t="s">
        <v>2104</v>
      </c>
      <c r="ER133" s="149" t="s">
        <v>614</v>
      </c>
      <c r="ES133" s="987">
        <v>11075</v>
      </c>
      <c r="ET133" s="990" t="s">
        <v>2091</v>
      </c>
      <c r="EU133" s="595">
        <v>44.594471224300001</v>
      </c>
      <c r="EV133" s="161">
        <v>7.5878839646699987</v>
      </c>
      <c r="EW133" s="595">
        <v>1.1769171249999977</v>
      </c>
      <c r="EX133" s="569" t="s">
        <v>121</v>
      </c>
      <c r="EY133" s="569" t="s">
        <v>121</v>
      </c>
      <c r="EZ133" s="569" t="s">
        <v>121</v>
      </c>
      <c r="FA133" s="569" t="s">
        <v>121</v>
      </c>
      <c r="FB133" s="569" t="s">
        <v>121</v>
      </c>
      <c r="FC133" s="569" t="s">
        <v>121</v>
      </c>
      <c r="FD133" s="591">
        <v>416999.30999999994</v>
      </c>
      <c r="FE133" s="994">
        <v>18264.569777999997</v>
      </c>
      <c r="FF133" s="987"/>
      <c r="FG133" s="987"/>
      <c r="FH133" s="987"/>
      <c r="FI133" s="987"/>
      <c r="FJ133" s="987"/>
      <c r="FK133" s="987"/>
      <c r="FL133" s="987"/>
      <c r="FM133" s="946">
        <v>12</v>
      </c>
      <c r="FN133" s="561"/>
      <c r="FO133" s="561"/>
      <c r="FP133" s="569"/>
      <c r="FQ133" s="561">
        <v>93.2</v>
      </c>
      <c r="FR133" s="561">
        <v>99.3</v>
      </c>
      <c r="FS133" s="569">
        <v>3343</v>
      </c>
      <c r="FT133" s="569">
        <v>0.47</v>
      </c>
      <c r="FU133" s="569">
        <v>2511</v>
      </c>
      <c r="FV133" s="569">
        <v>94.8</v>
      </c>
      <c r="FW133" s="569">
        <v>5715</v>
      </c>
      <c r="FX133" s="569">
        <v>0.47</v>
      </c>
      <c r="FY133" s="569">
        <v>9798</v>
      </c>
      <c r="FZ133" s="569">
        <v>96.7</v>
      </c>
      <c r="GA133" s="569">
        <v>5443</v>
      </c>
      <c r="GB133" s="569">
        <v>99.3</v>
      </c>
      <c r="GC133" s="569">
        <v>11980</v>
      </c>
      <c r="GD133" s="561">
        <v>1.7</v>
      </c>
      <c r="GE133" s="569">
        <v>3.44</v>
      </c>
      <c r="GF133" s="987"/>
      <c r="GG133" s="987"/>
      <c r="GH133" s="987"/>
      <c r="GI133" s="987"/>
      <c r="GJ133" s="987"/>
      <c r="GK133" s="987"/>
      <c r="GL133" s="987"/>
      <c r="GM133" s="987"/>
      <c r="GN133" s="987"/>
      <c r="GO133" s="987"/>
      <c r="GP133" s="987"/>
      <c r="GQ133" s="987"/>
      <c r="GR133" s="569">
        <v>4.38</v>
      </c>
    </row>
    <row r="134" spans="1:200" x14ac:dyDescent="0.3">
      <c r="A134" s="7">
        <v>210</v>
      </c>
      <c r="B134" s="7">
        <v>1</v>
      </c>
      <c r="C134" s="14">
        <v>11089</v>
      </c>
      <c r="D134" s="328" t="s">
        <v>1937</v>
      </c>
      <c r="E134" s="17" t="s">
        <v>1583</v>
      </c>
      <c r="F134" s="17">
        <v>496120309</v>
      </c>
      <c r="G134" s="11">
        <v>70</v>
      </c>
      <c r="H134" s="17" t="s">
        <v>1938</v>
      </c>
      <c r="I134" s="469" t="s">
        <v>483</v>
      </c>
      <c r="J134" s="380" t="s">
        <v>35</v>
      </c>
      <c r="K134" s="17" t="s">
        <v>36</v>
      </c>
      <c r="L134" s="11">
        <v>12</v>
      </c>
      <c r="M134" s="17" t="s">
        <v>37</v>
      </c>
      <c r="N134" s="17" t="s">
        <v>38</v>
      </c>
      <c r="O134" s="11"/>
      <c r="P134" s="11" t="s">
        <v>39</v>
      </c>
      <c r="Q134" s="381"/>
      <c r="R134" s="617"/>
      <c r="S134" s="617"/>
      <c r="T134" s="617"/>
      <c r="U134" s="632" t="s">
        <v>917</v>
      </c>
      <c r="V134" s="632"/>
      <c r="W134" s="617"/>
      <c r="X134" s="483"/>
      <c r="Y134" s="596" t="s">
        <v>127</v>
      </c>
      <c r="Z134" s="550" t="s">
        <v>120</v>
      </c>
      <c r="AA134" s="11"/>
      <c r="AB134" s="556">
        <v>15606</v>
      </c>
      <c r="AC134" s="556">
        <v>187000</v>
      </c>
      <c r="AD134" s="554"/>
      <c r="AE134" s="554"/>
      <c r="AF134" s="554" t="s">
        <v>444</v>
      </c>
      <c r="AG134" s="556">
        <v>10000</v>
      </c>
      <c r="AH134" t="s">
        <v>604</v>
      </c>
      <c r="AI134" s="7"/>
      <c r="AJ134" s="37"/>
      <c r="AK134" s="7"/>
      <c r="AL134" s="7"/>
      <c r="AM134" s="7"/>
      <c r="AN134" s="411">
        <v>23</v>
      </c>
      <c r="AO134" s="39">
        <v>1.4</v>
      </c>
      <c r="AP134" s="40">
        <v>73.3</v>
      </c>
      <c r="AQ134" s="41">
        <v>97.699999999999989</v>
      </c>
      <c r="AR134" s="42">
        <v>16.428571428571431</v>
      </c>
      <c r="AS134" s="43">
        <v>1204.2142857142858</v>
      </c>
      <c r="AT134" s="44">
        <v>0.30789825970548862</v>
      </c>
      <c r="AU134" s="45">
        <v>21.62</v>
      </c>
      <c r="AV134" s="45">
        <v>94</v>
      </c>
      <c r="AW134" s="46">
        <v>0.23</v>
      </c>
      <c r="AX134" s="45">
        <v>1</v>
      </c>
      <c r="AY134" s="7" t="s">
        <v>121</v>
      </c>
      <c r="AZ134" s="47">
        <v>41.3</v>
      </c>
      <c r="BA134" s="48" t="s">
        <v>121</v>
      </c>
      <c r="BB134" s="49">
        <v>0.1</v>
      </c>
      <c r="BC134" s="48"/>
      <c r="BD134" s="7">
        <v>55</v>
      </c>
      <c r="BE134" s="7">
        <v>45</v>
      </c>
      <c r="BF134" s="195">
        <v>1.2222222222222223</v>
      </c>
      <c r="BG134" s="79">
        <v>0.7</v>
      </c>
      <c r="BH134" s="80">
        <v>3.0434782608695654</v>
      </c>
      <c r="BI134" s="7" t="s">
        <v>121</v>
      </c>
      <c r="BJ134" s="7">
        <v>64.8</v>
      </c>
      <c r="BK134" s="48">
        <v>72.599999999999994</v>
      </c>
      <c r="BL134" s="81"/>
      <c r="BM134" s="80">
        <v>81.7</v>
      </c>
      <c r="BN134" s="49">
        <v>84.5</v>
      </c>
      <c r="BO134" s="49">
        <v>17327</v>
      </c>
      <c r="BP134" s="80">
        <v>15.5</v>
      </c>
      <c r="BQ134" s="561">
        <v>1.3636000000000001</v>
      </c>
      <c r="BR134" s="49">
        <v>39.1</v>
      </c>
      <c r="BS134" s="84">
        <v>0.5474</v>
      </c>
      <c r="BT134" s="49">
        <v>42.6</v>
      </c>
      <c r="BU134" s="84">
        <v>0.59640000000000004</v>
      </c>
      <c r="BV134" s="49">
        <v>15.7</v>
      </c>
      <c r="BW134" s="84">
        <v>0.21979999999999997</v>
      </c>
      <c r="BX134" s="49">
        <v>0.04</v>
      </c>
      <c r="BY134" s="82"/>
      <c r="BZ134" s="82"/>
      <c r="CA134" s="82"/>
      <c r="CB134" s="82"/>
      <c r="CC134" s="82"/>
      <c r="CD134" s="82"/>
      <c r="CE134" s="82"/>
      <c r="CF134" s="45">
        <v>0.9178403755868545</v>
      </c>
      <c r="CG134" s="7"/>
      <c r="CH134" s="121">
        <v>5</v>
      </c>
      <c r="CI134" s="7" t="s">
        <v>1993</v>
      </c>
      <c r="CJ134" s="111" t="s">
        <v>1539</v>
      </c>
      <c r="CK134" s="251"/>
      <c r="CL134" s="122" t="s">
        <v>2067</v>
      </c>
      <c r="CM134" s="11"/>
      <c r="CN134" s="11"/>
      <c r="CO134" s="11"/>
      <c r="CP134" s="11"/>
      <c r="CQ134" s="565" t="s">
        <v>294</v>
      </c>
      <c r="CR134" t="s">
        <v>444</v>
      </c>
      <c r="CS134" s="9">
        <v>2</v>
      </c>
      <c r="CT134" s="7"/>
      <c r="CU134" s="113" t="s">
        <v>511</v>
      </c>
      <c r="CV134" s="7"/>
      <c r="CW134" s="7"/>
      <c r="CX134" s="7"/>
      <c r="CY134" s="7"/>
      <c r="CZ134" s="11" t="s">
        <v>38</v>
      </c>
      <c r="DA134" s="11" t="s">
        <v>38</v>
      </c>
      <c r="DB134" s="11" t="s">
        <v>38</v>
      </c>
      <c r="DC134" s="11" t="s">
        <v>38</v>
      </c>
      <c r="DD134" s="11" t="s">
        <v>38</v>
      </c>
      <c r="DE134" s="11" t="s">
        <v>38</v>
      </c>
      <c r="DF134" s="11" t="s">
        <v>38</v>
      </c>
      <c r="DG134" s="11" t="s">
        <v>38</v>
      </c>
      <c r="DH134" s="11" t="s">
        <v>38</v>
      </c>
      <c r="DI134" s="11" t="s">
        <v>38</v>
      </c>
      <c r="DJ134" s="7" t="s">
        <v>38</v>
      </c>
      <c r="DK134" s="114"/>
      <c r="DL134" s="114"/>
      <c r="DM134" s="114"/>
      <c r="DN134" s="7">
        <v>20</v>
      </c>
      <c r="DO134" s="7">
        <v>2</v>
      </c>
      <c r="DP134" s="7">
        <v>1</v>
      </c>
      <c r="DQ134" s="7" t="s">
        <v>299</v>
      </c>
      <c r="DR134" s="7" t="s">
        <v>299</v>
      </c>
      <c r="DS134" s="115" t="s">
        <v>299</v>
      </c>
      <c r="DT134" s="116">
        <v>2</v>
      </c>
      <c r="DU134" s="7"/>
      <c r="DV134" s="116">
        <v>2</v>
      </c>
      <c r="DW134" s="116">
        <v>2</v>
      </c>
      <c r="DX134" s="114"/>
      <c r="DY134" s="114"/>
      <c r="DZ134" s="485">
        <v>11089</v>
      </c>
      <c r="EA134" s="954">
        <v>75</v>
      </c>
      <c r="EB134" s="954">
        <v>137452</v>
      </c>
      <c r="EC134" s="954">
        <v>4000</v>
      </c>
      <c r="ED134" s="954">
        <v>38220</v>
      </c>
      <c r="EE134" s="954">
        <v>124038</v>
      </c>
      <c r="EF134" s="715">
        <v>15802.441200000001</v>
      </c>
      <c r="EG134" s="959">
        <v>189629.29440000001</v>
      </c>
      <c r="EH134" s="7"/>
      <c r="EI134" s="145">
        <v>15.606</v>
      </c>
      <c r="EJ134" s="114"/>
      <c r="EK134" s="43">
        <v>90.240956843116138</v>
      </c>
      <c r="EL134" s="146">
        <v>15.802441200000001</v>
      </c>
      <c r="EM134" s="147"/>
      <c r="EN134" s="148" t="s">
        <v>423</v>
      </c>
      <c r="EO134" s="149" t="s">
        <v>2211</v>
      </c>
      <c r="EP134" s="150" t="s">
        <v>423</v>
      </c>
      <c r="EQ134" s="149" t="s">
        <v>2212</v>
      </c>
      <c r="ER134" s="149" t="s">
        <v>2213</v>
      </c>
      <c r="ES134" s="987">
        <v>11089</v>
      </c>
      <c r="ET134" s="990" t="s">
        <v>712</v>
      </c>
      <c r="EU134" s="595">
        <v>29.843300804800002</v>
      </c>
      <c r="EV134" s="941">
        <v>15.522474493787499</v>
      </c>
      <c r="EW134" s="595">
        <v>1.14382206</v>
      </c>
      <c r="EX134" s="569" t="s">
        <v>121</v>
      </c>
      <c r="EY134" s="569" t="s">
        <v>121</v>
      </c>
      <c r="EZ134" s="569" t="s">
        <v>121</v>
      </c>
      <c r="FA134" s="569" t="s">
        <v>121</v>
      </c>
      <c r="FB134" s="569" t="s">
        <v>121</v>
      </c>
      <c r="FC134" s="569" t="s">
        <v>121</v>
      </c>
      <c r="FD134" s="591">
        <v>189629.29440000001</v>
      </c>
      <c r="FE134" s="994">
        <v>7395.5424816000004</v>
      </c>
      <c r="FF134" s="569"/>
      <c r="FG134" s="569"/>
      <c r="FH134" s="569"/>
      <c r="FI134" s="569"/>
      <c r="FJ134" s="569"/>
      <c r="FK134" s="569"/>
      <c r="FL134" s="569"/>
      <c r="FM134" s="946">
        <v>33</v>
      </c>
      <c r="FN134" s="561"/>
      <c r="FO134" s="561"/>
      <c r="FP134" s="569"/>
      <c r="FQ134" s="561">
        <v>60.1</v>
      </c>
      <c r="FR134" s="561">
        <v>87.7</v>
      </c>
      <c r="FS134" s="569">
        <v>3686</v>
      </c>
      <c r="FT134" s="569">
        <v>2.0499999999999998</v>
      </c>
      <c r="FU134" s="569">
        <v>3834</v>
      </c>
      <c r="FV134" s="569">
        <v>76.900000000000006</v>
      </c>
      <c r="FW134" s="569">
        <v>4746</v>
      </c>
      <c r="FX134" s="569">
        <v>1.38</v>
      </c>
      <c r="FY134" s="569">
        <v>20540</v>
      </c>
      <c r="FZ134" s="569">
        <v>95.1</v>
      </c>
      <c r="GA134" s="569">
        <v>3436</v>
      </c>
      <c r="GB134" s="569">
        <v>94.3</v>
      </c>
      <c r="GC134" s="569">
        <v>10163</v>
      </c>
      <c r="GD134" s="561">
        <v>35.5</v>
      </c>
      <c r="GE134" s="569">
        <v>1.78</v>
      </c>
      <c r="GF134" s="569"/>
      <c r="GG134" s="569"/>
      <c r="GH134" s="569"/>
      <c r="GI134" s="569"/>
      <c r="GJ134" s="569"/>
      <c r="GK134" s="569"/>
      <c r="GL134" s="569"/>
      <c r="GM134" s="569"/>
      <c r="GN134" s="569"/>
      <c r="GO134" s="569"/>
      <c r="GP134" s="569"/>
      <c r="GQ134" s="569"/>
      <c r="GR134" s="569">
        <v>3.9</v>
      </c>
    </row>
    <row r="135" spans="1:200" x14ac:dyDescent="0.3">
      <c r="A135" s="7">
        <v>215</v>
      </c>
      <c r="B135" s="7">
        <v>1</v>
      </c>
      <c r="C135" s="14">
        <v>11122</v>
      </c>
      <c r="D135" s="328" t="s">
        <v>1162</v>
      </c>
      <c r="E135" s="17" t="s">
        <v>1952</v>
      </c>
      <c r="F135" s="17">
        <v>521216253</v>
      </c>
      <c r="G135" s="11">
        <v>67</v>
      </c>
      <c r="H135" s="17" t="s">
        <v>1953</v>
      </c>
      <c r="I135" s="469" t="s">
        <v>1954</v>
      </c>
      <c r="J135" s="380" t="s">
        <v>35</v>
      </c>
      <c r="K135" s="17" t="s">
        <v>36</v>
      </c>
      <c r="L135" s="11">
        <v>6</v>
      </c>
      <c r="M135" s="17" t="s">
        <v>37</v>
      </c>
      <c r="N135" s="17" t="s">
        <v>435</v>
      </c>
      <c r="O135" s="11"/>
      <c r="P135" s="11" t="s">
        <v>39</v>
      </c>
      <c r="Q135" s="381"/>
      <c r="R135" s="617"/>
      <c r="S135" s="617"/>
      <c r="T135" s="617"/>
      <c r="U135" s="632" t="s">
        <v>917</v>
      </c>
      <c r="V135" s="632"/>
      <c r="W135" s="617"/>
      <c r="X135" s="483"/>
      <c r="Y135" s="12" t="s">
        <v>127</v>
      </c>
      <c r="Z135" s="550" t="s">
        <v>120</v>
      </c>
      <c r="AA135" s="11"/>
      <c r="AB135" s="37">
        <v>21520</v>
      </c>
      <c r="AC135" s="37">
        <v>129000</v>
      </c>
      <c r="AD135" s="217">
        <v>3</v>
      </c>
      <c r="AE135">
        <v>50</v>
      </c>
      <c r="AF135" t="s">
        <v>128</v>
      </c>
      <c r="AG135" s="37">
        <v>10000</v>
      </c>
      <c r="AH135" t="s">
        <v>1984</v>
      </c>
      <c r="AI135" s="7"/>
      <c r="AJ135" s="37"/>
      <c r="AK135" s="7"/>
      <c r="AL135" s="7"/>
      <c r="AM135" s="7"/>
      <c r="AN135" s="411">
        <v>2.7</v>
      </c>
      <c r="AO135" s="39">
        <v>24.8</v>
      </c>
      <c r="AP135" s="40">
        <v>71.900000000000006</v>
      </c>
      <c r="AQ135" s="41">
        <v>99.4</v>
      </c>
      <c r="AR135" s="42">
        <v>0.10887096774193548</v>
      </c>
      <c r="AS135" s="43">
        <v>7.8278225806451616</v>
      </c>
      <c r="AT135" s="44">
        <v>2.7921406411582216E-2</v>
      </c>
      <c r="AU135" s="45">
        <v>2.2896000000000001</v>
      </c>
      <c r="AV135" s="45">
        <v>84.8</v>
      </c>
      <c r="AW135" s="46">
        <v>0.27539999999999998</v>
      </c>
      <c r="AX135" s="45">
        <v>10.199999999999999</v>
      </c>
      <c r="AY135" s="7" t="s">
        <v>121</v>
      </c>
      <c r="AZ135" s="47">
        <v>14.5</v>
      </c>
      <c r="BA135" s="48" t="s">
        <v>121</v>
      </c>
      <c r="BB135" s="49">
        <v>0.9</v>
      </c>
      <c r="BC135" s="48"/>
      <c r="BD135" s="7">
        <v>81.099999999999994</v>
      </c>
      <c r="BE135" s="7">
        <v>18.899999999999999</v>
      </c>
      <c r="BF135" s="78">
        <v>4.2910052910052912</v>
      </c>
      <c r="BG135" s="79">
        <v>0.3</v>
      </c>
      <c r="BH135" s="80">
        <v>11.111111111111111</v>
      </c>
      <c r="BI135" s="7" t="s">
        <v>121</v>
      </c>
      <c r="BJ135" s="7">
        <v>40.200000000000003</v>
      </c>
      <c r="BK135" s="48">
        <v>10.3</v>
      </c>
      <c r="BL135" s="81"/>
      <c r="BM135" s="80">
        <v>94.300000000000011</v>
      </c>
      <c r="BN135" s="49">
        <v>97.8</v>
      </c>
      <c r="BO135" s="49">
        <v>21110</v>
      </c>
      <c r="BP135" s="80">
        <v>2.2000000000000028</v>
      </c>
      <c r="BQ135" s="346">
        <v>24.651200000000003</v>
      </c>
      <c r="BR135" s="49">
        <v>71.400000000000006</v>
      </c>
      <c r="BS135" s="84">
        <v>17.707200000000004</v>
      </c>
      <c r="BT135" s="49">
        <v>22.9</v>
      </c>
      <c r="BU135" s="84">
        <v>5.6791999999999998</v>
      </c>
      <c r="BV135" s="49">
        <v>5.0999999999999996</v>
      </c>
      <c r="BW135" s="84">
        <v>1.2647999999999999</v>
      </c>
      <c r="BX135" s="80">
        <v>0.04</v>
      </c>
      <c r="BY135" s="82"/>
      <c r="BZ135" s="82"/>
      <c r="CA135" s="82"/>
      <c r="CB135" s="82"/>
      <c r="CC135" s="82"/>
      <c r="CD135" s="82"/>
      <c r="CE135" s="82"/>
      <c r="CF135" s="45">
        <v>3.1179039301310048</v>
      </c>
      <c r="CG135" s="7"/>
      <c r="CH135" s="121">
        <v>5</v>
      </c>
      <c r="CI135" s="7" t="s">
        <v>1991</v>
      </c>
      <c r="CJ135" s="111" t="s">
        <v>2061</v>
      </c>
      <c r="CK135" s="251"/>
      <c r="CL135" s="122" t="s">
        <v>2072</v>
      </c>
      <c r="CM135" s="11"/>
      <c r="CN135" s="11"/>
      <c r="CO135" s="11"/>
      <c r="CP135" s="11"/>
      <c r="CQ135" s="565" t="s">
        <v>297</v>
      </c>
      <c r="CR135" t="s">
        <v>128</v>
      </c>
      <c r="CS135" s="9">
        <v>2</v>
      </c>
      <c r="CT135" s="7"/>
      <c r="CU135" s="113" t="s">
        <v>2073</v>
      </c>
      <c r="CV135" s="7"/>
      <c r="CW135" s="7"/>
      <c r="CX135" s="7"/>
      <c r="CY135" s="7"/>
      <c r="CZ135" s="11">
        <v>36.9</v>
      </c>
      <c r="DA135" s="11" t="s">
        <v>38</v>
      </c>
      <c r="DB135" s="11">
        <v>46735</v>
      </c>
      <c r="DC135" s="11">
        <v>57.9</v>
      </c>
      <c r="DD135" s="11">
        <v>42.1</v>
      </c>
      <c r="DE135" s="11" t="s">
        <v>38</v>
      </c>
      <c r="DF135" s="11" t="s">
        <v>38</v>
      </c>
      <c r="DG135" s="11" t="s">
        <v>38</v>
      </c>
      <c r="DH135" s="11" t="s">
        <v>38</v>
      </c>
      <c r="DI135" s="11">
        <v>0</v>
      </c>
      <c r="DJ135" s="7" t="s">
        <v>451</v>
      </c>
      <c r="DK135" s="114"/>
      <c r="DL135" s="114"/>
      <c r="DM135" s="114"/>
      <c r="DN135" s="7">
        <v>45</v>
      </c>
      <c r="DO135" s="7">
        <v>3</v>
      </c>
      <c r="DP135" s="7">
        <v>1</v>
      </c>
      <c r="DQ135" s="7">
        <v>167</v>
      </c>
      <c r="DR135" s="7">
        <v>85</v>
      </c>
      <c r="DS135" s="115">
        <v>30.477966223242138</v>
      </c>
      <c r="DT135" s="116">
        <v>2</v>
      </c>
      <c r="DU135" s="7"/>
      <c r="DV135" s="116">
        <v>2</v>
      </c>
      <c r="DW135" s="116">
        <v>2</v>
      </c>
      <c r="DX135" s="114"/>
      <c r="DY135" s="114"/>
      <c r="DZ135" s="485">
        <v>11122</v>
      </c>
      <c r="EA135" s="954">
        <v>75</v>
      </c>
      <c r="EB135" s="954">
        <v>189522</v>
      </c>
      <c r="EC135" s="954">
        <v>4000</v>
      </c>
      <c r="ED135" s="954">
        <v>38220</v>
      </c>
      <c r="EE135" s="954">
        <v>165916</v>
      </c>
      <c r="EF135" s="715">
        <v>21137.698399999997</v>
      </c>
      <c r="EG135" s="959">
        <v>126826.19039999999</v>
      </c>
      <c r="EH135" s="7"/>
      <c r="EI135" s="145">
        <v>21.52</v>
      </c>
      <c r="EJ135" s="114"/>
      <c r="EK135" s="43">
        <v>87.544453942022557</v>
      </c>
      <c r="EL135" s="146">
        <v>21.137698399999998</v>
      </c>
      <c r="EM135" s="147"/>
      <c r="EN135" s="148" t="s">
        <v>421</v>
      </c>
      <c r="EO135" s="149" t="s">
        <v>2218</v>
      </c>
      <c r="EP135" s="150" t="s">
        <v>421</v>
      </c>
      <c r="EQ135" s="149" t="s">
        <v>2219</v>
      </c>
      <c r="ER135" s="149" t="s">
        <v>748</v>
      </c>
      <c r="ES135" s="757">
        <v>11122</v>
      </c>
      <c r="ET135" s="758" t="s">
        <v>712</v>
      </c>
      <c r="EU135" s="145">
        <v>40.633538500800007</v>
      </c>
      <c r="EV135" s="941">
        <v>0.56831482421875001</v>
      </c>
      <c r="EW135" s="145">
        <v>4.0876217650000051</v>
      </c>
      <c r="EX135" s="49" t="s">
        <v>121</v>
      </c>
      <c r="EY135" s="49" t="s">
        <v>121</v>
      </c>
      <c r="EZ135" s="49" t="s">
        <v>121</v>
      </c>
      <c r="FA135" s="49" t="s">
        <v>121</v>
      </c>
      <c r="FB135" s="49" t="s">
        <v>121</v>
      </c>
      <c r="FC135" s="49" t="s">
        <v>121</v>
      </c>
      <c r="FD135" s="508">
        <v>126826.19039999999</v>
      </c>
      <c r="FE135" s="765">
        <v>19404.407131200001</v>
      </c>
      <c r="FF135" s="49"/>
      <c r="FG135" s="49"/>
      <c r="FH135" s="49"/>
      <c r="FI135" s="49"/>
      <c r="FJ135" s="49"/>
      <c r="FK135" s="49"/>
      <c r="FL135" s="49"/>
      <c r="FM135" s="759">
        <v>15</v>
      </c>
      <c r="FN135" s="80"/>
      <c r="FO135" s="80"/>
      <c r="FP135" s="49"/>
      <c r="FQ135" s="80">
        <v>82.8</v>
      </c>
      <c r="FR135" s="80">
        <v>73.599999999999994</v>
      </c>
      <c r="FS135" s="49">
        <v>3293</v>
      </c>
      <c r="FT135" s="49">
        <v>14.2</v>
      </c>
      <c r="FU135" s="49">
        <v>5443</v>
      </c>
      <c r="FV135" s="49">
        <v>61.1</v>
      </c>
      <c r="FW135" s="49">
        <v>6167</v>
      </c>
      <c r="FX135" s="49">
        <v>13.7</v>
      </c>
      <c r="FY135" s="49">
        <v>14963</v>
      </c>
      <c r="FZ135" s="49">
        <v>90.5</v>
      </c>
      <c r="GA135" s="49">
        <v>4746</v>
      </c>
      <c r="GB135" s="49">
        <v>81.599999999999994</v>
      </c>
      <c r="GC135" s="49">
        <v>16445</v>
      </c>
      <c r="GD135" s="80">
        <v>1.29</v>
      </c>
      <c r="GE135" s="49">
        <v>7.67</v>
      </c>
      <c r="GF135" s="49"/>
      <c r="GG135" s="49"/>
      <c r="GH135" s="49"/>
      <c r="GI135" s="49"/>
      <c r="GJ135" s="49"/>
      <c r="GK135" s="49"/>
      <c r="GL135" s="49"/>
      <c r="GM135" s="49"/>
      <c r="GN135" s="49"/>
      <c r="GO135" s="49"/>
      <c r="GP135" s="49"/>
      <c r="GQ135" s="49"/>
      <c r="GR135" s="49">
        <v>15.3</v>
      </c>
    </row>
    <row r="136" spans="1:200" x14ac:dyDescent="0.3">
      <c r="A136" s="7">
        <v>216</v>
      </c>
      <c r="B136" s="7">
        <v>1</v>
      </c>
      <c r="C136" s="14">
        <v>11135</v>
      </c>
      <c r="D136" s="328" t="s">
        <v>1593</v>
      </c>
      <c r="E136" s="17" t="s">
        <v>516</v>
      </c>
      <c r="F136" s="17">
        <v>490126224</v>
      </c>
      <c r="G136" s="11">
        <v>70</v>
      </c>
      <c r="H136" s="17" t="s">
        <v>1868</v>
      </c>
      <c r="I136" s="469" t="s">
        <v>1869</v>
      </c>
      <c r="J136" s="380" t="s">
        <v>35</v>
      </c>
      <c r="K136" s="17" t="s">
        <v>36</v>
      </c>
      <c r="L136" s="11">
        <v>6</v>
      </c>
      <c r="M136" s="17" t="s">
        <v>37</v>
      </c>
      <c r="N136" s="17" t="s">
        <v>38</v>
      </c>
      <c r="O136" s="11"/>
      <c r="P136" s="11" t="s">
        <v>39</v>
      </c>
      <c r="Q136" s="381"/>
      <c r="R136" s="617"/>
      <c r="S136" s="617"/>
      <c r="T136" s="617"/>
      <c r="U136" s="632" t="s">
        <v>917</v>
      </c>
      <c r="V136" s="632"/>
      <c r="W136" s="617"/>
      <c r="X136" s="483"/>
      <c r="Y136" s="794" t="s">
        <v>127</v>
      </c>
      <c r="Z136" s="347" t="s">
        <v>120</v>
      </c>
      <c r="AA136" s="11"/>
      <c r="AB136" s="556">
        <v>712.3</v>
      </c>
      <c r="AC136" s="556">
        <v>4200</v>
      </c>
      <c r="AD136" s="554"/>
      <c r="AE136" s="554"/>
      <c r="AF136" s="554" t="s">
        <v>128</v>
      </c>
      <c r="AG136" s="37">
        <v>350</v>
      </c>
      <c r="AH136" t="s">
        <v>1984</v>
      </c>
      <c r="AI136" s="7"/>
      <c r="AJ136" s="37"/>
      <c r="AK136" s="7"/>
      <c r="AL136" s="7"/>
      <c r="AM136" s="7"/>
      <c r="AN136" s="411">
        <v>4.4000000000000004</v>
      </c>
      <c r="AO136" s="39">
        <v>13.1</v>
      </c>
      <c r="AP136" s="40">
        <v>81.2</v>
      </c>
      <c r="AQ136" s="41">
        <v>98.7</v>
      </c>
      <c r="AR136" s="42">
        <v>0.33587786259541991</v>
      </c>
      <c r="AS136" s="43">
        <v>27.273282442748098</v>
      </c>
      <c r="AT136" s="44">
        <v>4.6659597030752918E-2</v>
      </c>
      <c r="AU136" s="45">
        <v>4.1140000000000008</v>
      </c>
      <c r="AV136" s="45">
        <v>93.5</v>
      </c>
      <c r="AW136" s="46">
        <v>6.6000000000000003E-2</v>
      </c>
      <c r="AX136" s="45">
        <v>1.5</v>
      </c>
      <c r="AY136" s="7" t="s">
        <v>121</v>
      </c>
      <c r="AZ136" s="47">
        <v>55.6</v>
      </c>
      <c r="BA136" s="48" t="s">
        <v>121</v>
      </c>
      <c r="BB136" s="49">
        <v>0.5</v>
      </c>
      <c r="BC136" s="48"/>
      <c r="BD136" s="7">
        <v>38.5</v>
      </c>
      <c r="BE136" s="7">
        <v>61.5</v>
      </c>
      <c r="BF136" s="195">
        <v>0.62601626016260159</v>
      </c>
      <c r="BG136" s="79">
        <v>0.1</v>
      </c>
      <c r="BH136" s="80">
        <v>2.2727272727272725</v>
      </c>
      <c r="BI136" s="7" t="s">
        <v>121</v>
      </c>
      <c r="BJ136" s="7">
        <v>35.799999999999997</v>
      </c>
      <c r="BK136" s="48">
        <v>40</v>
      </c>
      <c r="BL136" s="81"/>
      <c r="BM136" s="80">
        <v>77.900000000000006</v>
      </c>
      <c r="BN136" s="49">
        <v>93.8</v>
      </c>
      <c r="BO136" s="49">
        <v>17246</v>
      </c>
      <c r="BP136" s="80">
        <v>6.2000000000000028</v>
      </c>
      <c r="BQ136" s="80">
        <v>12.851100000000001</v>
      </c>
      <c r="BR136" s="49">
        <v>48.7</v>
      </c>
      <c r="BS136" s="84">
        <v>6.3797000000000006</v>
      </c>
      <c r="BT136" s="49">
        <v>29.2</v>
      </c>
      <c r="BU136" s="84">
        <v>3.8251999999999997</v>
      </c>
      <c r="BV136" s="49">
        <v>20.2</v>
      </c>
      <c r="BW136" s="84">
        <v>2.6461999999999999</v>
      </c>
      <c r="BX136" s="80">
        <v>0.2</v>
      </c>
      <c r="BY136" s="82"/>
      <c r="BZ136" s="82"/>
      <c r="CA136" s="82"/>
      <c r="CB136" s="82"/>
      <c r="CC136" s="82"/>
      <c r="CD136" s="82"/>
      <c r="CE136" s="82"/>
      <c r="CF136" s="45">
        <v>1.6678082191780823</v>
      </c>
      <c r="CG136" s="7"/>
      <c r="CH136" s="121">
        <v>5</v>
      </c>
      <c r="CI136" s="7" t="s">
        <v>1991</v>
      </c>
      <c r="CJ136" s="111" t="s">
        <v>1991</v>
      </c>
      <c r="CK136" s="251"/>
      <c r="CL136" s="122" t="s">
        <v>2046</v>
      </c>
      <c r="CM136" s="11"/>
      <c r="CN136" s="11"/>
      <c r="CO136" s="11"/>
      <c r="CP136" s="11"/>
      <c r="CQ136" s="10" t="s">
        <v>297</v>
      </c>
      <c r="CR136" t="s">
        <v>128</v>
      </c>
      <c r="CS136" s="9">
        <v>2</v>
      </c>
      <c r="CT136" s="7"/>
      <c r="CU136" s="113" t="s">
        <v>1869</v>
      </c>
      <c r="CV136" s="7"/>
      <c r="CW136" s="7"/>
      <c r="CX136" s="7"/>
      <c r="CY136" s="7"/>
      <c r="CZ136" s="11" t="s">
        <v>38</v>
      </c>
      <c r="DA136" s="11" t="s">
        <v>38</v>
      </c>
      <c r="DB136" s="11">
        <v>997</v>
      </c>
      <c r="DC136" s="11">
        <v>61.2</v>
      </c>
      <c r="DD136" s="11">
        <v>38.799999999999997</v>
      </c>
      <c r="DE136" s="11" t="s">
        <v>38</v>
      </c>
      <c r="DF136" s="11" t="s">
        <v>38</v>
      </c>
      <c r="DG136" s="11" t="s">
        <v>38</v>
      </c>
      <c r="DH136" s="11" t="s">
        <v>38</v>
      </c>
      <c r="DI136" s="11">
        <v>0</v>
      </c>
      <c r="DJ136" s="7"/>
      <c r="DK136" s="114"/>
      <c r="DL136" s="114"/>
      <c r="DM136" s="114"/>
      <c r="DN136" s="7">
        <v>80</v>
      </c>
      <c r="DO136" s="7">
        <v>3</v>
      </c>
      <c r="DP136" s="7">
        <v>1</v>
      </c>
      <c r="DQ136" s="7">
        <v>176</v>
      </c>
      <c r="DR136" s="7">
        <v>106</v>
      </c>
      <c r="DS136" s="115">
        <v>34.220041322314053</v>
      </c>
      <c r="DT136" s="116">
        <v>2</v>
      </c>
      <c r="DU136" s="7"/>
      <c r="DV136" s="116">
        <v>3</v>
      </c>
      <c r="DW136" s="116">
        <v>2</v>
      </c>
      <c r="DX136" s="114"/>
      <c r="DY136" s="114"/>
      <c r="DZ136" s="485">
        <v>11135</v>
      </c>
      <c r="EA136" s="790">
        <v>75</v>
      </c>
      <c r="EB136" s="790">
        <v>10880</v>
      </c>
      <c r="EC136" s="790">
        <v>4000</v>
      </c>
      <c r="ED136" s="790">
        <v>38220</v>
      </c>
      <c r="EE136" s="790">
        <v>5587</v>
      </c>
      <c r="EF136" s="791">
        <v>711.78379999999993</v>
      </c>
      <c r="EG136" s="792">
        <v>4270.7027999999991</v>
      </c>
      <c r="EH136" s="7"/>
      <c r="EI136" s="145">
        <v>0.71229999999999993</v>
      </c>
      <c r="EJ136" s="114"/>
      <c r="EK136" s="43">
        <v>51.351102941176471</v>
      </c>
      <c r="EL136" s="146">
        <v>0.71178379999999997</v>
      </c>
      <c r="EM136" s="147"/>
      <c r="EN136" s="148" t="s">
        <v>423</v>
      </c>
      <c r="EO136" s="149" t="s">
        <v>2087</v>
      </c>
      <c r="EP136" s="150" t="s">
        <v>423</v>
      </c>
      <c r="EQ136" s="149" t="s">
        <v>2186</v>
      </c>
      <c r="ER136" s="149" t="s">
        <v>2187</v>
      </c>
      <c r="ES136" s="987">
        <v>11135</v>
      </c>
      <c r="ET136" s="990" t="s">
        <v>2188</v>
      </c>
      <c r="EU136" s="941">
        <v>3.01579329</v>
      </c>
      <c r="EV136" s="161">
        <v>2.7173145074278406</v>
      </c>
      <c r="EW136" s="595">
        <v>0.3414425849999993</v>
      </c>
      <c r="EX136" s="569" t="s">
        <v>121</v>
      </c>
      <c r="EY136" s="569" t="s">
        <v>121</v>
      </c>
      <c r="EZ136" s="569" t="s">
        <v>121</v>
      </c>
      <c r="FA136" s="569" t="s">
        <v>121</v>
      </c>
      <c r="FB136" s="569" t="s">
        <v>121</v>
      </c>
      <c r="FC136" s="569" t="s">
        <v>121</v>
      </c>
      <c r="FD136" s="591">
        <v>4270.7027999999991</v>
      </c>
      <c r="FE136" s="994">
        <v>486.86011919999987</v>
      </c>
      <c r="FF136" s="569"/>
      <c r="FG136" s="569"/>
      <c r="FH136" s="569"/>
      <c r="FI136" s="569"/>
      <c r="FJ136" s="569"/>
      <c r="FK136" s="569"/>
      <c r="FL136" s="569"/>
      <c r="FM136" s="946">
        <v>5</v>
      </c>
      <c r="FN136" s="561"/>
      <c r="FO136" s="561"/>
      <c r="FP136" s="569"/>
      <c r="FQ136" s="561">
        <v>81.900000000000006</v>
      </c>
      <c r="FR136" s="561">
        <v>91.8</v>
      </c>
      <c r="FS136" s="569">
        <v>4703</v>
      </c>
      <c r="FT136" s="569">
        <v>2.85</v>
      </c>
      <c r="FU136" s="569">
        <v>3303</v>
      </c>
      <c r="FV136" s="569">
        <v>81.5</v>
      </c>
      <c r="FW136" s="569">
        <v>3553</v>
      </c>
      <c r="FX136" s="569">
        <v>2.75</v>
      </c>
      <c r="FY136" s="569">
        <v>15807</v>
      </c>
      <c r="FZ136" s="569">
        <v>95.1</v>
      </c>
      <c r="GA136" s="569">
        <v>3364</v>
      </c>
      <c r="GB136" s="569">
        <v>93.9</v>
      </c>
      <c r="GC136" s="569">
        <v>8414</v>
      </c>
      <c r="GD136" s="561">
        <v>4.5199999999999996</v>
      </c>
      <c r="GE136" s="569">
        <v>7.08</v>
      </c>
      <c r="GF136" s="569"/>
      <c r="GG136" s="569"/>
      <c r="GH136" s="569"/>
      <c r="GI136" s="569"/>
      <c r="GJ136" s="569"/>
      <c r="GK136" s="569"/>
      <c r="GL136" s="569"/>
      <c r="GM136" s="569"/>
      <c r="GN136" s="569"/>
      <c r="GO136" s="569"/>
      <c r="GP136" s="569"/>
      <c r="GQ136" s="569"/>
      <c r="GR136" s="569">
        <v>11.4</v>
      </c>
    </row>
    <row r="137" spans="1:200" x14ac:dyDescent="0.3">
      <c r="A137" s="7">
        <v>219</v>
      </c>
      <c r="B137" s="7">
        <v>1</v>
      </c>
      <c r="C137" s="14">
        <v>11194</v>
      </c>
      <c r="D137" s="328" t="s">
        <v>1742</v>
      </c>
      <c r="E137" s="17" t="s">
        <v>1743</v>
      </c>
      <c r="F137" s="17">
        <v>456122955</v>
      </c>
      <c r="G137" s="11">
        <v>74</v>
      </c>
      <c r="H137" s="17" t="s">
        <v>1744</v>
      </c>
      <c r="I137" s="469" t="s">
        <v>1745</v>
      </c>
      <c r="J137" s="380" t="s">
        <v>35</v>
      </c>
      <c r="K137" s="17" t="s">
        <v>36</v>
      </c>
      <c r="L137" s="11">
        <v>5</v>
      </c>
      <c r="M137" s="17" t="s">
        <v>37</v>
      </c>
      <c r="N137" s="17" t="s">
        <v>38</v>
      </c>
      <c r="O137" s="11"/>
      <c r="P137" s="11" t="s">
        <v>39</v>
      </c>
      <c r="Q137" s="381"/>
      <c r="R137" s="617"/>
      <c r="S137" s="733" t="s">
        <v>696</v>
      </c>
      <c r="T137" s="733"/>
      <c r="U137" s="632" t="s">
        <v>697</v>
      </c>
      <c r="V137" s="632"/>
      <c r="W137" s="617"/>
      <c r="X137" s="483"/>
      <c r="Y137" s="787"/>
      <c r="Z137" s="347" t="s">
        <v>120</v>
      </c>
      <c r="AA137" s="11"/>
      <c r="AB137" s="788">
        <v>36946</v>
      </c>
      <c r="AC137" s="788">
        <v>184000</v>
      </c>
      <c r="AD137" s="789"/>
      <c r="AE137" s="789"/>
      <c r="AF137" s="789" t="s">
        <v>128</v>
      </c>
      <c r="AG137" s="37">
        <v>10000</v>
      </c>
      <c r="AH137" s="1146" t="s">
        <v>1970</v>
      </c>
      <c r="AI137" s="7"/>
      <c r="AJ137" s="37"/>
      <c r="AK137" s="7"/>
      <c r="AL137" s="7"/>
      <c r="AM137" s="7"/>
      <c r="AN137" s="411">
        <v>3.04</v>
      </c>
      <c r="AO137" s="39">
        <v>5.83</v>
      </c>
      <c r="AP137" s="40">
        <v>90</v>
      </c>
      <c r="AQ137" s="41">
        <v>98.87</v>
      </c>
      <c r="AR137" s="42">
        <v>0.52144082332761577</v>
      </c>
      <c r="AS137" s="43">
        <v>46.929674099485418</v>
      </c>
      <c r="AT137" s="44">
        <v>3.1722842533653345E-2</v>
      </c>
      <c r="AU137" s="45">
        <v>2.3043199999999997</v>
      </c>
      <c r="AV137" s="45">
        <v>75.8</v>
      </c>
      <c r="AW137" s="46">
        <v>0.58367999999999998</v>
      </c>
      <c r="AX137" s="45">
        <v>19.2</v>
      </c>
      <c r="AY137" s="7" t="s">
        <v>121</v>
      </c>
      <c r="AZ137" s="47">
        <v>28.9</v>
      </c>
      <c r="BA137" s="48" t="s">
        <v>121</v>
      </c>
      <c r="BB137" s="49" t="s">
        <v>121</v>
      </c>
      <c r="BC137" s="194">
        <v>1.7000000000000001E-2</v>
      </c>
      <c r="BD137" s="7">
        <v>70.099999999999994</v>
      </c>
      <c r="BE137" s="7">
        <v>29.9</v>
      </c>
      <c r="BF137" s="195">
        <v>2.3444816053511706</v>
      </c>
      <c r="BG137" s="79">
        <v>1.4E-2</v>
      </c>
      <c r="BH137" s="80">
        <v>0.46052631578947373</v>
      </c>
      <c r="BI137" s="7" t="s">
        <v>121</v>
      </c>
      <c r="BJ137" s="7">
        <v>64.400000000000006</v>
      </c>
      <c r="BK137" s="48">
        <v>68.900000000000006</v>
      </c>
      <c r="BL137" s="81"/>
      <c r="BM137" s="80">
        <v>78.3</v>
      </c>
      <c r="BN137" s="49">
        <v>90.5</v>
      </c>
      <c r="BO137" s="49">
        <v>16613</v>
      </c>
      <c r="BP137" s="80">
        <v>9.5</v>
      </c>
      <c r="BQ137" s="346">
        <v>5.7134</v>
      </c>
      <c r="BR137" s="49">
        <v>47.4</v>
      </c>
      <c r="BS137" s="84">
        <v>2.76342</v>
      </c>
      <c r="BT137" s="49">
        <v>30.9</v>
      </c>
      <c r="BU137" s="84">
        <v>1.8014699999999999</v>
      </c>
      <c r="BV137" s="49">
        <v>19.7</v>
      </c>
      <c r="BW137" s="84">
        <v>1.1485099999999999</v>
      </c>
      <c r="BX137" s="80">
        <v>0.1</v>
      </c>
      <c r="BY137" s="82"/>
      <c r="BZ137" s="82"/>
      <c r="CA137" s="82"/>
      <c r="CB137" s="82"/>
      <c r="CC137" s="82"/>
      <c r="CD137" s="82">
        <v>1.62</v>
      </c>
      <c r="CE137" s="82">
        <v>4091</v>
      </c>
      <c r="CF137" s="45">
        <v>1.5339805825242718</v>
      </c>
      <c r="CG137" s="7"/>
      <c r="CH137" s="121">
        <v>5</v>
      </c>
      <c r="CI137" s="7" t="s">
        <v>1993</v>
      </c>
      <c r="CJ137" s="111" t="s">
        <v>1993</v>
      </c>
      <c r="CK137" s="35"/>
      <c r="CL137" s="122" t="s">
        <v>1997</v>
      </c>
      <c r="CM137" s="11"/>
      <c r="CN137" s="11"/>
      <c r="CO137" s="11"/>
      <c r="CP137" s="11"/>
      <c r="CQ137" s="565" t="s">
        <v>294</v>
      </c>
      <c r="CR137" t="s">
        <v>128</v>
      </c>
      <c r="CS137" s="9">
        <v>2</v>
      </c>
      <c r="CT137" s="7"/>
      <c r="CU137" s="113"/>
      <c r="CV137" s="7"/>
      <c r="CW137" s="7"/>
      <c r="CX137" s="7"/>
      <c r="CY137" s="7"/>
      <c r="CZ137" s="11">
        <v>131.80000000000001</v>
      </c>
      <c r="DA137" s="11" t="s">
        <v>38</v>
      </c>
      <c r="DB137" s="11">
        <v>33596</v>
      </c>
      <c r="DC137" s="11">
        <v>86.4</v>
      </c>
      <c r="DD137" s="11">
        <v>13.6</v>
      </c>
      <c r="DE137" s="11" t="s">
        <v>38</v>
      </c>
      <c r="DF137" s="11" t="s">
        <v>38</v>
      </c>
      <c r="DG137" s="11" t="s">
        <v>38</v>
      </c>
      <c r="DH137" s="11" t="s">
        <v>38</v>
      </c>
      <c r="DI137" s="11">
        <v>0</v>
      </c>
      <c r="DJ137" s="7"/>
      <c r="DK137" s="114"/>
      <c r="DL137" s="114"/>
      <c r="DM137" s="114"/>
      <c r="DN137" s="7"/>
      <c r="DO137" s="7"/>
      <c r="DP137" s="7"/>
      <c r="DQ137" s="7"/>
      <c r="DR137" s="7"/>
      <c r="DS137" s="115"/>
      <c r="DT137" s="116"/>
      <c r="DU137" s="7"/>
      <c r="DV137" s="116"/>
      <c r="DW137" s="116"/>
      <c r="DX137" s="114"/>
      <c r="DY137" s="114"/>
      <c r="DZ137" s="485">
        <v>11194</v>
      </c>
      <c r="EA137" s="790">
        <v>75</v>
      </c>
      <c r="EB137" s="790">
        <v>331531</v>
      </c>
      <c r="EC137" s="790">
        <v>3996</v>
      </c>
      <c r="ED137" s="790">
        <v>38220</v>
      </c>
      <c r="EE137" s="790">
        <v>296600</v>
      </c>
      <c r="EF137" s="791">
        <v>37824.664664664662</v>
      </c>
      <c r="EG137" s="792">
        <v>189123.3233233233</v>
      </c>
      <c r="EH137" s="7"/>
      <c r="EI137" s="145">
        <v>36.945999999999998</v>
      </c>
      <c r="EJ137" s="114"/>
      <c r="EK137" s="43">
        <v>89.463730390219922</v>
      </c>
      <c r="EL137" s="146">
        <v>37.82466466466466</v>
      </c>
      <c r="EM137" s="147"/>
      <c r="EN137" s="148"/>
      <c r="EO137" s="149"/>
      <c r="EP137" s="150"/>
      <c r="EQ137" s="149"/>
      <c r="ER137" s="149"/>
      <c r="ES137" s="149"/>
      <c r="ET137" s="751"/>
      <c r="EU137" s="150"/>
      <c r="EV137" s="154"/>
      <c r="EW137" s="150"/>
    </row>
    <row r="138" spans="1:200" x14ac:dyDescent="0.3">
      <c r="A138" s="7">
        <v>223</v>
      </c>
      <c r="B138" s="7">
        <v>1</v>
      </c>
      <c r="C138" s="14">
        <v>11210</v>
      </c>
      <c r="D138" s="328" t="s">
        <v>1799</v>
      </c>
      <c r="E138" s="17" t="s">
        <v>589</v>
      </c>
      <c r="F138" s="17">
        <v>6508131289</v>
      </c>
      <c r="G138" s="11">
        <v>54</v>
      </c>
      <c r="H138" s="17" t="s">
        <v>1800</v>
      </c>
      <c r="I138" s="469" t="s">
        <v>511</v>
      </c>
      <c r="J138" s="380" t="s">
        <v>35</v>
      </c>
      <c r="K138" s="17" t="s">
        <v>36</v>
      </c>
      <c r="L138" s="11">
        <v>22</v>
      </c>
      <c r="M138" s="17" t="s">
        <v>37</v>
      </c>
      <c r="N138" s="17" t="s">
        <v>38</v>
      </c>
      <c r="O138" s="11"/>
      <c r="P138" s="11" t="s">
        <v>39</v>
      </c>
      <c r="Q138" s="381"/>
      <c r="R138" s="617"/>
      <c r="S138" s="733" t="s">
        <v>696</v>
      </c>
      <c r="T138" s="733"/>
      <c r="U138" s="632" t="s">
        <v>697</v>
      </c>
      <c r="V138" s="632"/>
      <c r="W138" s="617"/>
      <c r="X138" s="483"/>
      <c r="Y138" s="794" t="s">
        <v>127</v>
      </c>
      <c r="Z138" s="347" t="s">
        <v>698</v>
      </c>
      <c r="AA138" s="11"/>
      <c r="AB138" s="788">
        <v>13124</v>
      </c>
      <c r="AC138" s="788">
        <v>288700</v>
      </c>
      <c r="AD138" s="789"/>
      <c r="AE138" s="789"/>
      <c r="AF138" s="178" t="s">
        <v>444</v>
      </c>
      <c r="AG138" s="556">
        <v>10000</v>
      </c>
      <c r="AI138" s="7"/>
      <c r="AJ138" s="37"/>
      <c r="AK138" s="7"/>
      <c r="AL138" s="7"/>
      <c r="AM138" s="7"/>
      <c r="AN138" s="411">
        <v>2.78</v>
      </c>
      <c r="AO138" s="39">
        <v>10.199999999999999</v>
      </c>
      <c r="AP138" s="40">
        <v>86.3</v>
      </c>
      <c r="AQ138" s="41">
        <v>99.28</v>
      </c>
      <c r="AR138" s="42">
        <v>0.27254901960784311</v>
      </c>
      <c r="AS138" s="43">
        <v>23.520980392156861</v>
      </c>
      <c r="AT138" s="44">
        <v>2.8808290155440411E-2</v>
      </c>
      <c r="AU138" s="45">
        <v>2.4124839999999996</v>
      </c>
      <c r="AV138" s="45">
        <v>86.78</v>
      </c>
      <c r="AW138" s="46">
        <v>0.22851600000000002</v>
      </c>
      <c r="AX138" s="45">
        <v>8.2200000000000006</v>
      </c>
      <c r="AY138" s="7" t="s">
        <v>121</v>
      </c>
      <c r="AZ138" s="47">
        <v>18.5</v>
      </c>
      <c r="BA138" s="48" t="s">
        <v>121</v>
      </c>
      <c r="BB138" s="49" t="s">
        <v>121</v>
      </c>
      <c r="BC138" s="194">
        <v>6.46</v>
      </c>
      <c r="BD138" s="7">
        <v>61.7</v>
      </c>
      <c r="BE138" s="7">
        <v>38.299999999999997</v>
      </c>
      <c r="BF138" s="195">
        <v>1.6109660574412534</v>
      </c>
      <c r="BG138" s="79">
        <v>7.0200000000000002E-3</v>
      </c>
      <c r="BH138" s="80">
        <v>0.25251798561151084</v>
      </c>
      <c r="BI138" s="7" t="s">
        <v>121</v>
      </c>
      <c r="BJ138" s="7">
        <v>27.8</v>
      </c>
      <c r="BK138" s="48">
        <v>20</v>
      </c>
      <c r="BL138" s="81"/>
      <c r="BM138" s="80">
        <v>83</v>
      </c>
      <c r="BN138" s="49">
        <v>92.8</v>
      </c>
      <c r="BO138" s="49">
        <v>16574</v>
      </c>
      <c r="BP138" s="80">
        <v>7.2000000000000028</v>
      </c>
      <c r="BQ138" s="346">
        <v>10.148999999999999</v>
      </c>
      <c r="BR138" s="49">
        <v>37.299999999999997</v>
      </c>
      <c r="BS138" s="84">
        <v>3.8045999999999993</v>
      </c>
      <c r="BT138" s="49">
        <v>45.7</v>
      </c>
      <c r="BU138" s="84">
        <v>4.6613999999999995</v>
      </c>
      <c r="BV138" s="49">
        <v>16.5</v>
      </c>
      <c r="BW138" s="84">
        <v>1.6829999999999998</v>
      </c>
      <c r="BX138" s="80">
        <v>1.1399999999999999</v>
      </c>
      <c r="BY138" s="82"/>
      <c r="BZ138" s="82"/>
      <c r="CA138" s="82"/>
      <c r="CB138" s="82"/>
      <c r="CC138" s="82"/>
      <c r="CD138" s="82">
        <v>96</v>
      </c>
      <c r="CE138" s="82">
        <v>16691</v>
      </c>
      <c r="CF138" s="45">
        <v>0.81619256017505459</v>
      </c>
      <c r="CG138" s="7"/>
      <c r="CH138" s="121">
        <v>5</v>
      </c>
      <c r="CI138" s="7" t="s">
        <v>1991</v>
      </c>
      <c r="CJ138" s="111" t="s">
        <v>1991</v>
      </c>
      <c r="CK138" s="35"/>
      <c r="CL138" s="122" t="s">
        <v>1997</v>
      </c>
      <c r="CM138" s="11"/>
      <c r="CN138" s="11"/>
      <c r="CO138" s="11"/>
      <c r="CP138" s="11"/>
      <c r="CQ138" s="10" t="s">
        <v>297</v>
      </c>
      <c r="CR138" t="s">
        <v>444</v>
      </c>
      <c r="CS138" s="9">
        <v>2</v>
      </c>
      <c r="CT138" s="7"/>
      <c r="CU138" s="49" t="s">
        <v>511</v>
      </c>
      <c r="CV138" s="7"/>
      <c r="CW138" s="7"/>
      <c r="CX138" s="7"/>
      <c r="CY138" s="7"/>
      <c r="CZ138" s="11">
        <v>119.3</v>
      </c>
      <c r="DA138" s="11" t="s">
        <v>38</v>
      </c>
      <c r="DB138" s="11">
        <v>11466</v>
      </c>
      <c r="DC138" s="11">
        <v>82.9</v>
      </c>
      <c r="DD138" s="11">
        <v>17.100000000000001</v>
      </c>
      <c r="DE138" s="11" t="s">
        <v>38</v>
      </c>
      <c r="DF138" s="11" t="s">
        <v>38</v>
      </c>
      <c r="DG138" s="11" t="s">
        <v>38</v>
      </c>
      <c r="DH138" s="11" t="s">
        <v>38</v>
      </c>
      <c r="DI138" s="11">
        <v>0</v>
      </c>
      <c r="DJ138" s="7"/>
      <c r="DK138" s="114"/>
      <c r="DL138" s="114"/>
      <c r="DM138" s="114"/>
      <c r="DN138" s="7">
        <v>60</v>
      </c>
      <c r="DO138" s="7">
        <v>3</v>
      </c>
      <c r="DP138" s="7">
        <v>0</v>
      </c>
      <c r="DQ138" s="7" t="s">
        <v>299</v>
      </c>
      <c r="DR138" s="7" t="s">
        <v>299</v>
      </c>
      <c r="DS138" s="115" t="s">
        <v>299</v>
      </c>
      <c r="DT138" s="116">
        <v>2</v>
      </c>
      <c r="DU138" s="7"/>
      <c r="DV138" s="116">
        <v>2</v>
      </c>
      <c r="DW138" s="116">
        <v>2</v>
      </c>
      <c r="DX138" s="114"/>
      <c r="DY138" s="114"/>
      <c r="DZ138" s="485">
        <v>11210</v>
      </c>
      <c r="EA138" s="790">
        <v>75</v>
      </c>
      <c r="EB138" s="790">
        <v>138346</v>
      </c>
      <c r="EC138" s="790">
        <v>4000</v>
      </c>
      <c r="ED138" s="790">
        <v>38220</v>
      </c>
      <c r="EE138" s="790">
        <v>103431</v>
      </c>
      <c r="EF138" s="791">
        <v>13177.109399999999</v>
      </c>
      <c r="EG138" s="792">
        <v>289896.4068</v>
      </c>
      <c r="EH138" s="7"/>
      <c r="EI138" s="145">
        <v>13.124000000000001</v>
      </c>
      <c r="EJ138" s="114"/>
      <c r="EK138" s="43">
        <v>74.762551862720997</v>
      </c>
      <c r="EL138" s="146">
        <v>13.177109399999999</v>
      </c>
      <c r="EM138" s="147"/>
      <c r="EN138" s="148" t="s">
        <v>421</v>
      </c>
      <c r="EO138" s="149" t="s">
        <v>2169</v>
      </c>
      <c r="EP138" s="150" t="s">
        <v>423</v>
      </c>
      <c r="EQ138" s="149" t="s">
        <v>2170</v>
      </c>
      <c r="ER138" s="149" t="s">
        <v>425</v>
      </c>
      <c r="ES138" s="757">
        <v>11210</v>
      </c>
      <c r="ET138" s="758" t="s">
        <v>712</v>
      </c>
      <c r="EU138" s="87">
        <v>17.4371221476</v>
      </c>
      <c r="EV138" s="161">
        <v>34.476143891299998</v>
      </c>
      <c r="EW138" s="145">
        <v>0.88376962499999945</v>
      </c>
      <c r="EX138" s="49" t="s">
        <v>121</v>
      </c>
      <c r="EY138" s="49" t="s">
        <v>121</v>
      </c>
      <c r="EZ138" s="49" t="s">
        <v>121</v>
      </c>
      <c r="FA138" s="80">
        <v>87.4</v>
      </c>
      <c r="FB138" s="80">
        <v>41</v>
      </c>
      <c r="FC138" s="49">
        <v>101654</v>
      </c>
      <c r="FD138" s="508">
        <v>289896.4068</v>
      </c>
      <c r="FE138" s="765">
        <v>20408.70703872</v>
      </c>
      <c r="FF138" s="49">
        <v>2.5499999999999998</v>
      </c>
      <c r="FG138" s="49">
        <v>60199</v>
      </c>
      <c r="FH138" s="768">
        <v>38.450000000000003</v>
      </c>
      <c r="FI138" s="49">
        <v>41455</v>
      </c>
      <c r="FJ138" s="765">
        <v>8367.5698858752003</v>
      </c>
      <c r="FK138" s="765">
        <v>520.42202948735996</v>
      </c>
      <c r="FL138" s="765">
        <v>7847.14785638784</v>
      </c>
      <c r="FM138" s="759">
        <v>13</v>
      </c>
      <c r="FN138" s="765">
        <v>643.65922199040006</v>
      </c>
      <c r="FO138" s="765">
        <v>40.032463806719996</v>
      </c>
      <c r="FP138" s="765">
        <v>1569.9005414400001</v>
      </c>
      <c r="FQ138" s="80">
        <v>82.8</v>
      </c>
      <c r="FR138" s="80">
        <v>99.5</v>
      </c>
      <c r="FS138" s="49">
        <v>6455</v>
      </c>
      <c r="FT138" s="49">
        <v>4.05</v>
      </c>
      <c r="FU138" s="49">
        <v>5248</v>
      </c>
      <c r="FV138" s="49">
        <v>71.7</v>
      </c>
      <c r="FW138" s="49">
        <v>4575</v>
      </c>
      <c r="FX138" s="49">
        <v>3.38</v>
      </c>
      <c r="FY138" s="49">
        <v>31368</v>
      </c>
      <c r="FZ138" s="49">
        <v>94.9</v>
      </c>
      <c r="GA138" s="49">
        <v>5927</v>
      </c>
      <c r="GB138" s="49">
        <v>95.4</v>
      </c>
      <c r="GC138" s="49">
        <v>16800</v>
      </c>
      <c r="GD138" s="80">
        <v>2.09</v>
      </c>
      <c r="GE138" s="49">
        <v>3.28</v>
      </c>
      <c r="GF138" s="49"/>
      <c r="GG138" s="49"/>
      <c r="GH138" s="49"/>
      <c r="GI138" s="49"/>
      <c r="GJ138" s="49"/>
      <c r="GK138" s="49"/>
      <c r="GL138" s="49"/>
      <c r="GM138" s="49"/>
      <c r="GN138" s="49"/>
      <c r="GO138" s="49"/>
      <c r="GP138" s="49"/>
      <c r="GQ138" s="49"/>
      <c r="GR138" s="49">
        <v>7.04</v>
      </c>
    </row>
    <row r="139" spans="1:200" x14ac:dyDescent="0.3">
      <c r="A139" s="7">
        <v>224</v>
      </c>
      <c r="B139" s="7">
        <v>1</v>
      </c>
      <c r="C139" s="14">
        <v>11211</v>
      </c>
      <c r="D139" s="328" t="s">
        <v>1862</v>
      </c>
      <c r="E139" s="17" t="s">
        <v>1140</v>
      </c>
      <c r="F139" s="17">
        <v>6904075695</v>
      </c>
      <c r="G139" s="11">
        <v>50</v>
      </c>
      <c r="H139" s="17" t="s">
        <v>1800</v>
      </c>
      <c r="I139" s="469" t="s">
        <v>1076</v>
      </c>
      <c r="J139" s="380" t="s">
        <v>35</v>
      </c>
      <c r="K139" s="17" t="s">
        <v>36</v>
      </c>
      <c r="L139" s="11">
        <v>24</v>
      </c>
      <c r="M139" s="17" t="s">
        <v>37</v>
      </c>
      <c r="N139" s="17" t="s">
        <v>38</v>
      </c>
      <c r="O139" s="11"/>
      <c r="P139" s="11" t="s">
        <v>769</v>
      </c>
      <c r="Q139" s="381"/>
      <c r="R139" s="617"/>
      <c r="S139" s="733" t="s">
        <v>696</v>
      </c>
      <c r="T139" s="733"/>
      <c r="U139" s="632" t="s">
        <v>697</v>
      </c>
      <c r="V139" s="632"/>
      <c r="W139" s="617"/>
      <c r="X139" s="483"/>
      <c r="Y139" s="794" t="s">
        <v>127</v>
      </c>
      <c r="Z139" s="347" t="s">
        <v>698</v>
      </c>
      <c r="AA139" s="11"/>
      <c r="AB139" s="788">
        <v>11875</v>
      </c>
      <c r="AC139" s="788">
        <v>285000</v>
      </c>
      <c r="AD139" s="789"/>
      <c r="AE139" s="789"/>
      <c r="AF139" s="789" t="s">
        <v>128</v>
      </c>
      <c r="AG139" s="37">
        <v>10000</v>
      </c>
      <c r="AI139" s="7"/>
      <c r="AJ139" s="37"/>
      <c r="AK139" s="7"/>
      <c r="AL139" s="7"/>
      <c r="AM139" s="7"/>
      <c r="AN139" s="934">
        <v>13</v>
      </c>
      <c r="AO139" s="39">
        <v>4.63</v>
      </c>
      <c r="AP139" s="40">
        <v>81.599999999999994</v>
      </c>
      <c r="AQ139" s="41">
        <v>99.22999999999999</v>
      </c>
      <c r="AR139" s="42">
        <v>2.8077753779697625</v>
      </c>
      <c r="AS139" s="43">
        <v>229.11447084233259</v>
      </c>
      <c r="AT139" s="44">
        <v>0.15075959642815728</v>
      </c>
      <c r="AU139" s="45">
        <v>12.3292</v>
      </c>
      <c r="AV139" s="45">
        <v>94.84</v>
      </c>
      <c r="AW139" s="46">
        <v>2.0799999999999999E-2</v>
      </c>
      <c r="AX139" s="45">
        <v>0.16</v>
      </c>
      <c r="AY139" s="7" t="s">
        <v>121</v>
      </c>
      <c r="AZ139" s="7" t="s">
        <v>121</v>
      </c>
      <c r="BA139" s="48" t="s">
        <v>121</v>
      </c>
      <c r="BB139" s="49" t="s">
        <v>121</v>
      </c>
      <c r="BC139" s="194">
        <v>0.27</v>
      </c>
      <c r="BD139" s="7">
        <v>70.7</v>
      </c>
      <c r="BE139" s="7">
        <v>29.3</v>
      </c>
      <c r="BF139" s="195">
        <v>2.4129692832764507</v>
      </c>
      <c r="BG139" s="79">
        <v>0.37</v>
      </c>
      <c r="BH139" s="80">
        <v>2.8461538461538463</v>
      </c>
      <c r="BI139" s="7" t="s">
        <v>121</v>
      </c>
      <c r="BJ139" s="7">
        <v>44.8</v>
      </c>
      <c r="BK139" s="48">
        <v>33.1</v>
      </c>
      <c r="BL139" s="81"/>
      <c r="BM139" s="80">
        <v>87.2</v>
      </c>
      <c r="BN139" s="49">
        <v>94</v>
      </c>
      <c r="BO139" s="49">
        <v>17165</v>
      </c>
      <c r="BP139" s="80">
        <v>6</v>
      </c>
      <c r="BQ139" s="561">
        <v>4.5420299999999996</v>
      </c>
      <c r="BR139" s="49">
        <v>60.1</v>
      </c>
      <c r="BS139" s="84">
        <v>2.7826299999999997</v>
      </c>
      <c r="BT139" s="49">
        <v>27.1</v>
      </c>
      <c r="BU139" s="84">
        <v>1.2547299999999999</v>
      </c>
      <c r="BV139" s="49">
        <v>10.9</v>
      </c>
      <c r="BW139" s="84">
        <v>0.50466999999999995</v>
      </c>
      <c r="BX139" s="80">
        <v>7.0000000000000007E-2</v>
      </c>
      <c r="BY139" s="82"/>
      <c r="BZ139" s="82"/>
      <c r="CA139" s="82"/>
      <c r="CB139" s="82"/>
      <c r="CC139" s="82"/>
      <c r="CD139" s="82">
        <v>73.2</v>
      </c>
      <c r="CE139" s="82">
        <v>5257</v>
      </c>
      <c r="CF139" s="45">
        <v>2.2177121771217712</v>
      </c>
      <c r="CG139" s="7"/>
      <c r="CH139" s="121">
        <v>5</v>
      </c>
      <c r="CI139" s="7" t="s">
        <v>1991</v>
      </c>
      <c r="CJ139" s="111" t="s">
        <v>1991</v>
      </c>
      <c r="CK139" s="35"/>
      <c r="CL139" s="122" t="s">
        <v>1997</v>
      </c>
      <c r="CM139" s="11"/>
      <c r="CN139" s="11"/>
      <c r="CO139" s="11"/>
      <c r="CP139" s="11"/>
      <c r="CQ139" s="565" t="s">
        <v>297</v>
      </c>
      <c r="CR139" t="s">
        <v>128</v>
      </c>
      <c r="CS139" s="9">
        <v>2</v>
      </c>
      <c r="CT139" s="7"/>
      <c r="CU139" s="49" t="s">
        <v>1076</v>
      </c>
      <c r="CV139" s="7"/>
      <c r="CW139" s="7"/>
      <c r="CX139" s="7"/>
      <c r="CY139" s="7"/>
      <c r="CZ139" s="11" t="s">
        <v>38</v>
      </c>
      <c r="DA139" s="11" t="s">
        <v>38</v>
      </c>
      <c r="DB139" s="11">
        <v>12388</v>
      </c>
      <c r="DC139" s="11">
        <v>73.7</v>
      </c>
      <c r="DD139" s="11">
        <v>26.3</v>
      </c>
      <c r="DE139" s="11" t="s">
        <v>38</v>
      </c>
      <c r="DF139" s="11" t="s">
        <v>38</v>
      </c>
      <c r="DG139" s="11" t="s">
        <v>38</v>
      </c>
      <c r="DH139" s="11" t="s">
        <v>38</v>
      </c>
      <c r="DI139" s="11">
        <v>0</v>
      </c>
      <c r="DJ139" s="7"/>
      <c r="DK139" s="114"/>
      <c r="DL139" s="114"/>
      <c r="DM139" s="114"/>
      <c r="DN139" s="7">
        <v>70</v>
      </c>
      <c r="DO139" s="7">
        <v>3</v>
      </c>
      <c r="DP139" s="7" t="s">
        <v>2048</v>
      </c>
      <c r="DQ139" s="7" t="s">
        <v>299</v>
      </c>
      <c r="DR139" s="7" t="s">
        <v>299</v>
      </c>
      <c r="DS139" s="115" t="s">
        <v>299</v>
      </c>
      <c r="DT139" s="116">
        <v>1</v>
      </c>
      <c r="DU139" s="7"/>
      <c r="DV139" s="116">
        <v>1</v>
      </c>
      <c r="DW139" s="116">
        <v>0</v>
      </c>
      <c r="DX139" s="557"/>
      <c r="DY139" s="114"/>
      <c r="DZ139" s="485">
        <v>11211</v>
      </c>
      <c r="EA139" s="790">
        <v>75</v>
      </c>
      <c r="EB139" s="790">
        <v>112381</v>
      </c>
      <c r="EC139" s="790">
        <v>4000</v>
      </c>
      <c r="ED139" s="790">
        <v>38220</v>
      </c>
      <c r="EE139" s="790">
        <v>94729</v>
      </c>
      <c r="EF139" s="791">
        <v>12068.4746</v>
      </c>
      <c r="EG139" s="792">
        <v>289643.39039999997</v>
      </c>
      <c r="EH139" s="7"/>
      <c r="EI139" s="145">
        <v>11.875</v>
      </c>
      <c r="EJ139" s="114"/>
      <c r="EK139" s="43">
        <v>84.292718520034526</v>
      </c>
      <c r="EL139" s="146">
        <v>12.0684746</v>
      </c>
      <c r="EM139" s="147"/>
      <c r="EN139" s="148" t="s">
        <v>423</v>
      </c>
      <c r="EO139" s="149" t="s">
        <v>579</v>
      </c>
      <c r="EP139" s="150" t="s">
        <v>423</v>
      </c>
      <c r="EQ139" s="149" t="s">
        <v>814</v>
      </c>
      <c r="ER139" s="149" t="s">
        <v>614</v>
      </c>
      <c r="ES139" s="987">
        <v>11211</v>
      </c>
      <c r="ET139" s="990" t="s">
        <v>712</v>
      </c>
      <c r="EU139" s="941" t="s">
        <v>2079</v>
      </c>
      <c r="EV139" s="941">
        <v>2.4537851722547699</v>
      </c>
      <c r="EW139" s="595">
        <v>1.2458038649999976</v>
      </c>
      <c r="EX139" s="569" t="s">
        <v>121</v>
      </c>
      <c r="EY139" s="569" t="s">
        <v>121</v>
      </c>
      <c r="EZ139" s="569" t="s">
        <v>121</v>
      </c>
      <c r="FA139" s="561">
        <v>82</v>
      </c>
      <c r="FB139" s="561">
        <v>80</v>
      </c>
      <c r="FC139" s="569">
        <v>173232</v>
      </c>
      <c r="FD139" s="591">
        <v>289643.39039999997</v>
      </c>
      <c r="FE139" s="994">
        <v>9007.9094414399988</v>
      </c>
      <c r="FF139" s="569">
        <v>6.35</v>
      </c>
      <c r="FG139" s="569">
        <v>33747</v>
      </c>
      <c r="FH139" s="995">
        <v>73.650000000000006</v>
      </c>
      <c r="FI139" s="569">
        <v>139485</v>
      </c>
      <c r="FJ139" s="994">
        <v>7206.3275531519994</v>
      </c>
      <c r="FK139" s="994">
        <v>572.00224953143993</v>
      </c>
      <c r="FL139" s="994">
        <v>6634.3253036205597</v>
      </c>
      <c r="FM139" s="946">
        <v>24</v>
      </c>
      <c r="FN139" s="994">
        <v>300.26364804799999</v>
      </c>
      <c r="FO139" s="994">
        <v>23.833427063809996</v>
      </c>
      <c r="FP139" s="994">
        <v>375.32956005999995</v>
      </c>
      <c r="FQ139" s="561">
        <v>83.6</v>
      </c>
      <c r="FR139" s="561">
        <v>99.9</v>
      </c>
      <c r="FS139" s="569">
        <v>5200</v>
      </c>
      <c r="FT139" s="569">
        <v>2.88</v>
      </c>
      <c r="FU139" s="569">
        <v>4331</v>
      </c>
      <c r="FV139" s="569">
        <v>70.099999999999994</v>
      </c>
      <c r="FW139" s="569">
        <v>1974</v>
      </c>
      <c r="FX139" s="569">
        <v>1.53</v>
      </c>
      <c r="FY139" s="569">
        <v>16197</v>
      </c>
      <c r="FZ139" s="569">
        <v>97</v>
      </c>
      <c r="GA139" s="569">
        <v>4548</v>
      </c>
      <c r="GB139" s="569">
        <v>96.7</v>
      </c>
      <c r="GC139" s="569">
        <v>13615</v>
      </c>
      <c r="GD139" s="561">
        <v>13</v>
      </c>
      <c r="GE139" s="569">
        <v>1.64</v>
      </c>
      <c r="GF139" s="569"/>
      <c r="GG139" s="569"/>
      <c r="GH139" s="569"/>
      <c r="GI139" s="569"/>
      <c r="GJ139" s="569"/>
      <c r="GK139" s="569"/>
      <c r="GL139" s="569"/>
      <c r="GM139" s="569"/>
      <c r="GN139" s="569"/>
      <c r="GO139" s="569"/>
      <c r="GP139" s="569"/>
      <c r="GQ139" s="569"/>
      <c r="GR139" s="569">
        <v>3.11</v>
      </c>
    </row>
    <row r="140" spans="1:200" x14ac:dyDescent="0.3">
      <c r="A140" s="7">
        <v>240</v>
      </c>
      <c r="B140" s="7">
        <v>1</v>
      </c>
      <c r="C140" s="14">
        <v>11403</v>
      </c>
      <c r="D140" s="328" t="s">
        <v>1940</v>
      </c>
      <c r="E140" s="17" t="s">
        <v>967</v>
      </c>
      <c r="F140" s="17">
        <v>7557305349</v>
      </c>
      <c r="G140" s="11">
        <v>44</v>
      </c>
      <c r="H140" s="17" t="s">
        <v>1941</v>
      </c>
      <c r="I140" s="469" t="s">
        <v>1942</v>
      </c>
      <c r="J140" s="380" t="s">
        <v>35</v>
      </c>
      <c r="K140" s="17" t="s">
        <v>36</v>
      </c>
      <c r="L140" s="11">
        <v>21</v>
      </c>
      <c r="M140" s="17" t="s">
        <v>1622</v>
      </c>
      <c r="N140" s="17" t="s">
        <v>38</v>
      </c>
      <c r="O140" s="11"/>
      <c r="P140" s="11" t="s">
        <v>769</v>
      </c>
      <c r="Q140" s="381"/>
      <c r="R140" s="617"/>
      <c r="S140" s="733" t="s">
        <v>771</v>
      </c>
      <c r="T140" s="733"/>
      <c r="U140" s="632" t="s">
        <v>697</v>
      </c>
      <c r="V140" s="632"/>
      <c r="W140" s="617"/>
      <c r="X140" s="483"/>
      <c r="Y140" s="794" t="s">
        <v>127</v>
      </c>
      <c r="Z140" s="347" t="s">
        <v>120</v>
      </c>
      <c r="AA140" s="11"/>
      <c r="AB140" s="788">
        <v>28843</v>
      </c>
      <c r="AC140" s="1204">
        <v>605000</v>
      </c>
      <c r="AD140" s="789"/>
      <c r="AE140" s="789"/>
      <c r="AF140" s="789" t="s">
        <v>444</v>
      </c>
      <c r="AG140" s="37">
        <v>10000</v>
      </c>
      <c r="AI140" s="7"/>
      <c r="AJ140" s="37"/>
      <c r="AK140" s="7"/>
      <c r="AL140" s="7"/>
      <c r="AM140" s="7"/>
      <c r="AN140" s="411">
        <v>10.7</v>
      </c>
      <c r="AO140" s="39">
        <v>14</v>
      </c>
      <c r="AP140" s="40">
        <v>72.2</v>
      </c>
      <c r="AQ140" s="41">
        <v>96.9</v>
      </c>
      <c r="AR140" s="42">
        <v>0.76428571428571423</v>
      </c>
      <c r="AS140" s="43">
        <v>55.181428571428569</v>
      </c>
      <c r="AT140" s="44">
        <v>0.12412993039443154</v>
      </c>
      <c r="AU140" s="45">
        <v>9.9938000000000002</v>
      </c>
      <c r="AV140" s="45">
        <v>93.4</v>
      </c>
      <c r="AW140" s="46">
        <v>0.17120000000000002</v>
      </c>
      <c r="AX140" s="45">
        <v>1.6</v>
      </c>
      <c r="AY140" s="7" t="s">
        <v>121</v>
      </c>
      <c r="AZ140" s="47" t="s">
        <v>121</v>
      </c>
      <c r="BA140" s="48" t="s">
        <v>121</v>
      </c>
      <c r="BB140" s="49" t="s">
        <v>121</v>
      </c>
      <c r="BC140" s="194">
        <v>0</v>
      </c>
      <c r="BD140" s="7">
        <v>2.4300000000000002</v>
      </c>
      <c r="BE140" s="7">
        <v>97.5</v>
      </c>
      <c r="BF140" s="78">
        <v>2.4923076923076926E-2</v>
      </c>
      <c r="BG140" s="79">
        <v>0</v>
      </c>
      <c r="BH140" s="80">
        <v>0</v>
      </c>
      <c r="BI140" s="7" t="s">
        <v>121</v>
      </c>
      <c r="BJ140" s="7">
        <v>56.9</v>
      </c>
      <c r="BK140" s="48">
        <v>59.5</v>
      </c>
      <c r="BL140" s="81"/>
      <c r="BM140" s="80">
        <v>88.7</v>
      </c>
      <c r="BN140" s="49">
        <v>89.6</v>
      </c>
      <c r="BO140" s="49">
        <v>16192</v>
      </c>
      <c r="BP140" s="80">
        <v>10.400000000000006</v>
      </c>
      <c r="BQ140" s="346">
        <v>13.719999999999999</v>
      </c>
      <c r="BR140" s="49">
        <v>11.2</v>
      </c>
      <c r="BS140" s="84">
        <v>1.5679999999999998</v>
      </c>
      <c r="BT140" s="49">
        <v>77.5</v>
      </c>
      <c r="BU140" s="84">
        <v>10.85</v>
      </c>
      <c r="BV140" s="49">
        <v>9.3000000000000007</v>
      </c>
      <c r="BW140" s="84">
        <v>1.3020000000000003</v>
      </c>
      <c r="BX140" s="80">
        <v>0.03</v>
      </c>
      <c r="BY140" s="82"/>
      <c r="BZ140" s="82"/>
      <c r="CA140" s="82"/>
      <c r="CB140" s="82"/>
      <c r="CC140" s="82"/>
      <c r="CD140" s="82">
        <v>13.7</v>
      </c>
      <c r="CE140" s="82">
        <v>5136</v>
      </c>
      <c r="CF140" s="45">
        <v>0.14451612903225805</v>
      </c>
      <c r="CG140" s="7"/>
      <c r="CH140" s="121">
        <v>5</v>
      </c>
      <c r="CI140" s="7" t="s">
        <v>2064</v>
      </c>
      <c r="CJ140" s="111" t="s">
        <v>2064</v>
      </c>
      <c r="CK140" s="35"/>
      <c r="CL140" s="122" t="s">
        <v>2068</v>
      </c>
      <c r="CM140" s="11"/>
      <c r="CN140" s="11"/>
      <c r="CO140" s="11"/>
      <c r="CP140" s="11"/>
      <c r="CQ140" s="565" t="s">
        <v>294</v>
      </c>
      <c r="CR140" t="s">
        <v>444</v>
      </c>
      <c r="CS140" s="9">
        <v>2</v>
      </c>
      <c r="CT140" s="7"/>
      <c r="CU140" s="49" t="s">
        <v>1942</v>
      </c>
      <c r="CV140" s="7"/>
      <c r="CW140" s="7"/>
      <c r="CX140" s="7"/>
      <c r="CY140" s="7"/>
      <c r="CZ140" s="11">
        <v>6.3</v>
      </c>
      <c r="DA140" s="11" t="s">
        <v>38</v>
      </c>
      <c r="DB140" s="11">
        <v>30832</v>
      </c>
      <c r="DC140" s="11">
        <v>85.9</v>
      </c>
      <c r="DD140" s="11">
        <v>14.1</v>
      </c>
      <c r="DE140" s="11" t="s">
        <v>38</v>
      </c>
      <c r="DF140" s="11" t="s">
        <v>38</v>
      </c>
      <c r="DG140" s="11" t="s">
        <v>38</v>
      </c>
      <c r="DH140" s="11" t="s">
        <v>38</v>
      </c>
      <c r="DI140" s="11">
        <v>0</v>
      </c>
      <c r="DJ140" s="7" t="s">
        <v>451</v>
      </c>
      <c r="DK140" s="114"/>
      <c r="DL140" s="114"/>
      <c r="DM140" s="114"/>
      <c r="DN140" s="7">
        <v>65</v>
      </c>
      <c r="DO140" s="7">
        <v>3</v>
      </c>
      <c r="DP140" s="7">
        <v>1</v>
      </c>
      <c r="DQ140" s="7" t="s">
        <v>299</v>
      </c>
      <c r="DR140" s="7" t="s">
        <v>299</v>
      </c>
      <c r="DS140" s="115" t="s">
        <v>299</v>
      </c>
      <c r="DT140" s="116">
        <v>2</v>
      </c>
      <c r="DU140" s="7"/>
      <c r="DV140" s="116">
        <v>1</v>
      </c>
      <c r="DW140" s="116">
        <v>1</v>
      </c>
      <c r="DX140" s="114"/>
      <c r="DY140" s="114"/>
      <c r="DZ140" s="485">
        <v>11403</v>
      </c>
      <c r="EA140" s="790">
        <v>75</v>
      </c>
      <c r="EB140" s="790">
        <v>253985</v>
      </c>
      <c r="EC140" s="790">
        <v>4000</v>
      </c>
      <c r="ED140" s="790">
        <v>38220</v>
      </c>
      <c r="EE140" s="790">
        <v>231715</v>
      </c>
      <c r="EF140" s="791">
        <v>29520.491000000002</v>
      </c>
      <c r="EG140" s="792">
        <v>619930.31099999999</v>
      </c>
      <c r="EH140" s="7"/>
      <c r="EI140" s="145">
        <v>28.843</v>
      </c>
      <c r="EJ140" s="114"/>
      <c r="EK140" s="43">
        <v>91.231765655452094</v>
      </c>
      <c r="EL140" s="146">
        <v>29.520491000000003</v>
      </c>
      <c r="EM140" s="147"/>
      <c r="EN140" s="148" t="s">
        <v>423</v>
      </c>
      <c r="EO140" s="149" t="s">
        <v>2174</v>
      </c>
      <c r="EP140" s="150" t="s">
        <v>423</v>
      </c>
      <c r="EQ140" s="149" t="s">
        <v>2214</v>
      </c>
      <c r="ER140" s="149" t="s">
        <v>2215</v>
      </c>
      <c r="ES140" s="757">
        <v>11403</v>
      </c>
      <c r="ET140" s="758" t="s">
        <v>712</v>
      </c>
      <c r="EU140" s="87" t="s">
        <v>2079</v>
      </c>
      <c r="EV140" s="161">
        <v>0.39849773913024011</v>
      </c>
      <c r="EW140" s="145">
        <v>1.9397414649999969</v>
      </c>
      <c r="EX140" s="49" t="s">
        <v>121</v>
      </c>
      <c r="EY140" s="49" t="s">
        <v>121</v>
      </c>
      <c r="EZ140" s="49" t="s">
        <v>121</v>
      </c>
      <c r="FA140" s="80">
        <v>89.1</v>
      </c>
      <c r="FB140" s="80">
        <v>35.9</v>
      </c>
      <c r="FC140" s="49">
        <v>20168</v>
      </c>
      <c r="FD140" s="508">
        <v>619930.31099999999</v>
      </c>
      <c r="FE140" s="765">
        <v>48230.578195800001</v>
      </c>
      <c r="FF140" s="49">
        <v>1.99</v>
      </c>
      <c r="FG140" s="49">
        <v>18295</v>
      </c>
      <c r="FH140" s="768">
        <v>33.909999999999997</v>
      </c>
      <c r="FI140" s="49">
        <v>1873</v>
      </c>
      <c r="FJ140" s="765">
        <v>17314.777572292198</v>
      </c>
      <c r="FK140" s="765">
        <v>959.78850609642006</v>
      </c>
      <c r="FL140" s="765">
        <v>16354.989066195778</v>
      </c>
      <c r="FM140" s="759">
        <v>21</v>
      </c>
      <c r="FN140" s="765">
        <v>824.51321772819995</v>
      </c>
      <c r="FO140" s="765">
        <v>45.70421457602</v>
      </c>
      <c r="FP140" s="765">
        <v>2296.6941998000002</v>
      </c>
      <c r="FQ140" s="80">
        <v>87.8</v>
      </c>
      <c r="FR140" s="80">
        <v>95.4</v>
      </c>
      <c r="FS140" s="49">
        <v>1571</v>
      </c>
      <c r="FT140" s="49">
        <v>3.36</v>
      </c>
      <c r="FU140" s="49">
        <v>3674</v>
      </c>
      <c r="FV140" s="49">
        <v>39</v>
      </c>
      <c r="FW140" s="49">
        <v>1807</v>
      </c>
      <c r="FX140" s="49">
        <v>2.06</v>
      </c>
      <c r="FY140" s="49">
        <v>5767</v>
      </c>
      <c r="FZ140" s="49">
        <v>97.8</v>
      </c>
      <c r="GA140" s="49">
        <v>2785</v>
      </c>
      <c r="GB140" s="49">
        <v>98.4</v>
      </c>
      <c r="GC140" s="49">
        <v>5377</v>
      </c>
      <c r="GD140" s="80">
        <v>2.67</v>
      </c>
      <c r="GE140" s="49">
        <v>4.4800000000000004</v>
      </c>
      <c r="GF140" s="49"/>
      <c r="GG140" s="49"/>
      <c r="GH140" s="49"/>
      <c r="GI140" s="49"/>
      <c r="GJ140" s="49"/>
      <c r="GK140" s="49"/>
      <c r="GL140" s="49"/>
      <c r="GM140" s="49"/>
      <c r="GN140" s="49"/>
      <c r="GO140" s="49"/>
      <c r="GP140" s="49"/>
      <c r="GQ140" s="49"/>
      <c r="GR140" s="49">
        <v>7.78</v>
      </c>
    </row>
    <row r="141" spans="1:200" x14ac:dyDescent="0.3">
      <c r="A141" s="7">
        <v>241</v>
      </c>
      <c r="B141" s="7">
        <v>2</v>
      </c>
      <c r="C141" s="14">
        <v>11411</v>
      </c>
      <c r="D141" s="328" t="s">
        <v>1815</v>
      </c>
      <c r="E141" s="17" t="s">
        <v>456</v>
      </c>
      <c r="F141" s="17">
        <v>445716079</v>
      </c>
      <c r="G141" s="11">
        <v>75</v>
      </c>
      <c r="H141" s="17" t="s">
        <v>1175</v>
      </c>
      <c r="I141" s="469" t="s">
        <v>511</v>
      </c>
      <c r="J141" s="380" t="s">
        <v>35</v>
      </c>
      <c r="K141" s="17" t="s">
        <v>36</v>
      </c>
      <c r="L141" s="11">
        <v>22</v>
      </c>
      <c r="M141" s="17" t="s">
        <v>434</v>
      </c>
      <c r="N141" s="17" t="s">
        <v>38</v>
      </c>
      <c r="O141" s="11"/>
      <c r="P141" s="11" t="s">
        <v>769</v>
      </c>
      <c r="Q141" s="381"/>
      <c r="R141" s="617"/>
      <c r="S141" s="733" t="s">
        <v>771</v>
      </c>
      <c r="T141" s="733"/>
      <c r="U141" s="632" t="s">
        <v>697</v>
      </c>
      <c r="V141" s="632"/>
      <c r="W141" s="617"/>
      <c r="X141" s="483"/>
      <c r="Y141" s="794" t="s">
        <v>127</v>
      </c>
      <c r="Z141" s="347" t="s">
        <v>698</v>
      </c>
      <c r="AA141" s="11"/>
      <c r="AB141" s="788">
        <v>11084</v>
      </c>
      <c r="AC141" s="788">
        <v>244000</v>
      </c>
      <c r="AD141" s="789"/>
      <c r="AE141" s="789"/>
      <c r="AF141" s="789" t="s">
        <v>444</v>
      </c>
      <c r="AG141" s="556">
        <v>10000</v>
      </c>
      <c r="AI141" s="7"/>
      <c r="AJ141" s="37"/>
      <c r="AK141" s="7"/>
      <c r="AL141" s="7"/>
      <c r="AM141" s="7"/>
      <c r="AN141" s="934">
        <v>0.89</v>
      </c>
      <c r="AO141" s="39">
        <v>14.6</v>
      </c>
      <c r="AP141" s="40">
        <v>83.6</v>
      </c>
      <c r="AQ141" s="41">
        <v>99.089999999999989</v>
      </c>
      <c r="AR141" s="42">
        <v>6.095890410958904E-2</v>
      </c>
      <c r="AS141" s="43">
        <v>5.0961643835616437</v>
      </c>
      <c r="AT141" s="44">
        <v>9.0631364562118143E-3</v>
      </c>
      <c r="AU141" s="46">
        <v>0.82449600000000001</v>
      </c>
      <c r="AV141" s="45">
        <v>92.64</v>
      </c>
      <c r="AW141" s="46">
        <v>2.1004000000000002E-2</v>
      </c>
      <c r="AX141" s="45">
        <v>2.36</v>
      </c>
      <c r="AY141" s="7" t="s">
        <v>121</v>
      </c>
      <c r="AZ141" s="47" t="s">
        <v>121</v>
      </c>
      <c r="BA141" s="48" t="s">
        <v>121</v>
      </c>
      <c r="BB141" s="49" t="s">
        <v>121</v>
      </c>
      <c r="BC141" s="194">
        <v>0.94</v>
      </c>
      <c r="BD141" s="7">
        <v>65.8</v>
      </c>
      <c r="BE141" s="7">
        <v>34.200000000000003</v>
      </c>
      <c r="BF141" s="195">
        <v>1.9239766081871343</v>
      </c>
      <c r="BG141" s="79">
        <v>1.4E-2</v>
      </c>
      <c r="BH141" s="80">
        <v>1.5730337078651686</v>
      </c>
      <c r="BI141" s="7" t="s">
        <v>121</v>
      </c>
      <c r="BJ141" s="7">
        <v>68.900000000000006</v>
      </c>
      <c r="BK141" s="48">
        <v>74.5</v>
      </c>
      <c r="BL141" s="81"/>
      <c r="BM141" s="80">
        <v>92.399999999999991</v>
      </c>
      <c r="BN141" s="49">
        <v>98.7</v>
      </c>
      <c r="BO141" s="49">
        <v>18115</v>
      </c>
      <c r="BP141" s="80">
        <v>1.2999999999999972</v>
      </c>
      <c r="BQ141" s="346">
        <v>14.4102</v>
      </c>
      <c r="BR141" s="49">
        <v>16.8</v>
      </c>
      <c r="BS141" s="84">
        <v>2.4527999999999999</v>
      </c>
      <c r="BT141" s="49">
        <v>75.599999999999994</v>
      </c>
      <c r="BU141" s="84">
        <v>11.037599999999999</v>
      </c>
      <c r="BV141" s="49">
        <v>6.3</v>
      </c>
      <c r="BW141" s="84">
        <v>0.91979999999999995</v>
      </c>
      <c r="BX141" s="80">
        <v>7.0000000000000007E-2</v>
      </c>
      <c r="BY141" s="82"/>
      <c r="BZ141" s="82"/>
      <c r="CA141" s="82"/>
      <c r="CB141" s="82"/>
      <c r="CC141" s="82"/>
      <c r="CD141" s="82">
        <v>97.7</v>
      </c>
      <c r="CE141" s="82">
        <v>8411</v>
      </c>
      <c r="CF141" s="45">
        <v>0.22222222222222224</v>
      </c>
      <c r="CG141" s="7"/>
      <c r="CH141" s="121">
        <v>5</v>
      </c>
      <c r="CI141" s="7" t="s">
        <v>1993</v>
      </c>
      <c r="CJ141" s="111" t="s">
        <v>1993</v>
      </c>
      <c r="CK141" s="35"/>
      <c r="CL141" s="122" t="s">
        <v>1997</v>
      </c>
      <c r="CM141" s="11"/>
      <c r="CN141" s="11"/>
      <c r="CO141" s="11"/>
      <c r="CP141" s="11"/>
      <c r="CQ141" s="565" t="s">
        <v>294</v>
      </c>
      <c r="CR141" t="s">
        <v>444</v>
      </c>
      <c r="CS141" s="9">
        <v>2</v>
      </c>
      <c r="CT141" s="7"/>
      <c r="CU141" s="49" t="s">
        <v>511</v>
      </c>
      <c r="CV141" s="7"/>
      <c r="CW141" s="7"/>
      <c r="CX141" s="7"/>
      <c r="CY141" s="7"/>
      <c r="CZ141" s="11" t="s">
        <v>38</v>
      </c>
      <c r="DA141" s="11" t="s">
        <v>38</v>
      </c>
      <c r="DB141" s="11">
        <v>21578</v>
      </c>
      <c r="DC141" s="11">
        <v>72.8</v>
      </c>
      <c r="DD141" s="11">
        <v>27.2</v>
      </c>
      <c r="DE141" s="11" t="s">
        <v>38</v>
      </c>
      <c r="DF141" s="11" t="s">
        <v>38</v>
      </c>
      <c r="DG141" s="11" t="s">
        <v>38</v>
      </c>
      <c r="DH141" s="11" t="s">
        <v>38</v>
      </c>
      <c r="DI141" s="11">
        <v>0</v>
      </c>
      <c r="DJ141" s="7"/>
      <c r="DK141" s="114"/>
      <c r="DL141" s="114"/>
      <c r="DM141" s="114"/>
      <c r="DN141" s="7">
        <v>30</v>
      </c>
      <c r="DO141" s="7">
        <v>3</v>
      </c>
      <c r="DP141" s="7" t="s">
        <v>299</v>
      </c>
      <c r="DQ141" s="7" t="s">
        <v>299</v>
      </c>
      <c r="DR141" s="7" t="s">
        <v>299</v>
      </c>
      <c r="DS141" s="115" t="s">
        <v>299</v>
      </c>
      <c r="DT141" s="116">
        <v>2</v>
      </c>
      <c r="DU141" s="7"/>
      <c r="DV141" s="116">
        <v>3</v>
      </c>
      <c r="DW141" s="116">
        <v>2</v>
      </c>
      <c r="DX141" s="557"/>
      <c r="DY141" s="114"/>
      <c r="DZ141" s="485">
        <v>11411</v>
      </c>
      <c r="EA141" s="790">
        <v>75</v>
      </c>
      <c r="EB141" s="790">
        <v>100943</v>
      </c>
      <c r="EC141" s="790">
        <v>4000</v>
      </c>
      <c r="ED141" s="790">
        <v>38220</v>
      </c>
      <c r="EE141" s="790">
        <v>87503</v>
      </c>
      <c r="EF141" s="791">
        <v>11147.8822</v>
      </c>
      <c r="EG141" s="792">
        <v>245253.40840000001</v>
      </c>
      <c r="EH141" s="7"/>
      <c r="EI141" s="145">
        <v>11.084</v>
      </c>
      <c r="EJ141" s="114"/>
      <c r="EK141" s="43">
        <v>86.685555214328872</v>
      </c>
      <c r="EL141" s="146">
        <v>11.1478822</v>
      </c>
      <c r="EM141" s="147"/>
      <c r="EN141" s="148" t="s">
        <v>423</v>
      </c>
      <c r="EO141" s="149" t="s">
        <v>1456</v>
      </c>
      <c r="EP141" s="150" t="s">
        <v>423</v>
      </c>
      <c r="EQ141" s="149" t="s">
        <v>2181</v>
      </c>
      <c r="ER141" s="149" t="s">
        <v>2182</v>
      </c>
      <c r="ES141" s="987">
        <v>11411</v>
      </c>
      <c r="ET141" s="990" t="s">
        <v>712</v>
      </c>
      <c r="EU141" s="941">
        <v>36.108304505600003</v>
      </c>
      <c r="EV141" s="161">
        <v>15.6076506559167</v>
      </c>
      <c r="EW141" s="595">
        <v>1.3947753850000004</v>
      </c>
      <c r="EX141" s="569" t="s">
        <v>121</v>
      </c>
      <c r="EY141" s="569" t="s">
        <v>121</v>
      </c>
      <c r="EZ141" s="569" t="s">
        <v>121</v>
      </c>
      <c r="FA141" s="561">
        <v>19.8</v>
      </c>
      <c r="FB141" s="561">
        <v>22.5</v>
      </c>
      <c r="FC141" s="569">
        <v>52488</v>
      </c>
      <c r="FD141" s="591">
        <v>245253.40840000001</v>
      </c>
      <c r="FE141" s="994">
        <v>36788.011259999999</v>
      </c>
      <c r="FF141" s="569">
        <v>6.45</v>
      </c>
      <c r="FG141" s="569">
        <v>34475</v>
      </c>
      <c r="FH141" s="995">
        <v>16.05</v>
      </c>
      <c r="FI141" s="569">
        <v>18013</v>
      </c>
      <c r="FJ141" s="994">
        <v>8277.3025335000002</v>
      </c>
      <c r="FK141" s="994">
        <v>2372.8267262700001</v>
      </c>
      <c r="FL141" s="994">
        <v>5904.4758072300001</v>
      </c>
      <c r="FM141" s="946">
        <v>5</v>
      </c>
      <c r="FN141" s="994">
        <v>1655.4605067</v>
      </c>
      <c r="FO141" s="994">
        <v>474.56534525400002</v>
      </c>
      <c r="FP141" s="994">
        <v>7357.6022519999997</v>
      </c>
      <c r="FQ141" s="561">
        <v>83.6</v>
      </c>
      <c r="FR141" s="561">
        <v>99.8</v>
      </c>
      <c r="FS141" s="569">
        <v>4492</v>
      </c>
      <c r="FT141" s="569">
        <v>1.81</v>
      </c>
      <c r="FU141" s="569">
        <v>2443</v>
      </c>
      <c r="FV141" s="569">
        <v>77.3</v>
      </c>
      <c r="FW141" s="569">
        <v>4279</v>
      </c>
      <c r="FX141" s="569">
        <v>1.56</v>
      </c>
      <c r="FY141" s="569">
        <v>9979</v>
      </c>
      <c r="FZ141" s="569">
        <v>97.9</v>
      </c>
      <c r="GA141" s="569">
        <v>4746</v>
      </c>
      <c r="GB141" s="569">
        <v>98.7</v>
      </c>
      <c r="GC141" s="569">
        <v>11835</v>
      </c>
      <c r="GD141" s="561">
        <v>1.08</v>
      </c>
      <c r="GE141" s="569">
        <v>8.24</v>
      </c>
      <c r="GF141" s="569"/>
      <c r="GG141" s="569"/>
      <c r="GH141" s="569"/>
      <c r="GI141" s="569"/>
      <c r="GJ141" s="569"/>
      <c r="GK141" s="569"/>
      <c r="GL141" s="569"/>
      <c r="GM141" s="569"/>
      <c r="GN141" s="569"/>
      <c r="GO141" s="569"/>
      <c r="GP141" s="569"/>
      <c r="GQ141" s="569"/>
      <c r="GR141" s="569">
        <v>15</v>
      </c>
    </row>
    <row r="142" spans="1:200" x14ac:dyDescent="0.3">
      <c r="A142" s="7">
        <v>242</v>
      </c>
      <c r="B142" s="7">
        <v>1</v>
      </c>
      <c r="C142" s="14">
        <v>11412</v>
      </c>
      <c r="D142" s="328" t="s">
        <v>1881</v>
      </c>
      <c r="E142" s="17" t="s">
        <v>643</v>
      </c>
      <c r="F142" s="17">
        <v>6811150852</v>
      </c>
      <c r="G142" s="11">
        <v>51</v>
      </c>
      <c r="H142" s="17" t="s">
        <v>1175</v>
      </c>
      <c r="I142" s="469" t="s">
        <v>1882</v>
      </c>
      <c r="J142" s="380" t="s">
        <v>35</v>
      </c>
      <c r="K142" s="17" t="s">
        <v>36</v>
      </c>
      <c r="L142" s="11">
        <v>23</v>
      </c>
      <c r="M142" s="17" t="s">
        <v>37</v>
      </c>
      <c r="N142" s="17" t="s">
        <v>38</v>
      </c>
      <c r="O142" s="11"/>
      <c r="P142" s="11" t="s">
        <v>769</v>
      </c>
      <c r="Q142" s="381"/>
      <c r="R142" s="617"/>
      <c r="S142" s="733" t="s">
        <v>771</v>
      </c>
      <c r="T142" s="733"/>
      <c r="U142" s="734" t="s">
        <v>1176</v>
      </c>
      <c r="V142" s="632"/>
      <c r="W142" s="617"/>
      <c r="X142" s="483"/>
      <c r="Y142" s="794" t="s">
        <v>127</v>
      </c>
      <c r="Z142" s="347" t="s">
        <v>698</v>
      </c>
      <c r="AA142" s="11"/>
      <c r="AB142" s="788">
        <v>7517</v>
      </c>
      <c r="AC142" s="788">
        <v>173000</v>
      </c>
      <c r="AD142" s="789"/>
      <c r="AE142" s="789"/>
      <c r="AF142" s="789" t="s">
        <v>128</v>
      </c>
      <c r="AG142" s="37">
        <v>10000</v>
      </c>
      <c r="AI142" s="7"/>
      <c r="AJ142" s="37"/>
      <c r="AK142" s="7"/>
      <c r="AL142" s="7"/>
      <c r="AM142" s="7"/>
      <c r="AN142" s="934">
        <v>0.33</v>
      </c>
      <c r="AO142" s="39">
        <v>18.600000000000001</v>
      </c>
      <c r="AP142" s="40">
        <v>80.3</v>
      </c>
      <c r="AQ142" s="41">
        <v>99.22999999999999</v>
      </c>
      <c r="AR142" s="42">
        <v>1.7741935483870968E-2</v>
      </c>
      <c r="AS142" s="43">
        <v>1.4246774193548386</v>
      </c>
      <c r="AT142" s="44">
        <v>3.3367037411526795E-3</v>
      </c>
      <c r="AU142" s="45">
        <v>0.28917900000000002</v>
      </c>
      <c r="AV142" s="45">
        <v>87.63</v>
      </c>
      <c r="AW142" s="46">
        <v>2.4321000000000002E-2</v>
      </c>
      <c r="AX142" s="45">
        <v>7.37</v>
      </c>
      <c r="AY142" s="7" t="s">
        <v>121</v>
      </c>
      <c r="AZ142" s="47" t="s">
        <v>121</v>
      </c>
      <c r="BA142" s="48" t="s">
        <v>121</v>
      </c>
      <c r="BB142" s="49" t="s">
        <v>121</v>
      </c>
      <c r="BC142" s="194">
        <v>0.68</v>
      </c>
      <c r="BD142" s="7">
        <v>76.900000000000006</v>
      </c>
      <c r="BE142" s="7">
        <v>23.1</v>
      </c>
      <c r="BF142" s="78">
        <v>3.329004329004329</v>
      </c>
      <c r="BG142" s="79">
        <v>0</v>
      </c>
      <c r="BH142" s="80">
        <v>0</v>
      </c>
      <c r="BI142" s="7" t="s">
        <v>121</v>
      </c>
      <c r="BJ142" s="7">
        <v>55</v>
      </c>
      <c r="BK142" s="48">
        <v>66.7</v>
      </c>
      <c r="BL142" s="81"/>
      <c r="BM142" s="80">
        <v>95.5</v>
      </c>
      <c r="BN142" s="49">
        <v>98.6</v>
      </c>
      <c r="BO142" s="49">
        <v>16458</v>
      </c>
      <c r="BP142" s="80">
        <v>1.4000000000000057</v>
      </c>
      <c r="BQ142" s="561">
        <v>18.302400000000002</v>
      </c>
      <c r="BR142" s="49">
        <v>9.1</v>
      </c>
      <c r="BS142" s="84">
        <v>1.6926000000000001</v>
      </c>
      <c r="BT142" s="49">
        <v>86.4</v>
      </c>
      <c r="BU142" s="84">
        <v>16.070400000000003</v>
      </c>
      <c r="BV142" s="49">
        <v>2.9</v>
      </c>
      <c r="BW142" s="84">
        <v>0.5394000000000001</v>
      </c>
      <c r="BX142" s="80">
        <v>0.02</v>
      </c>
      <c r="BY142" s="82"/>
      <c r="BZ142" s="82"/>
      <c r="CA142" s="82"/>
      <c r="CB142" s="82"/>
      <c r="CC142" s="82"/>
      <c r="CD142" s="82">
        <v>97.2</v>
      </c>
      <c r="CE142" s="82">
        <v>5951</v>
      </c>
      <c r="CF142" s="45">
        <v>0.10532407407407407</v>
      </c>
      <c r="CG142" s="7"/>
      <c r="CH142" s="121">
        <v>3</v>
      </c>
      <c r="CI142" s="7" t="s">
        <v>1991</v>
      </c>
      <c r="CJ142" s="111" t="s">
        <v>1991</v>
      </c>
      <c r="CK142" s="35"/>
      <c r="CL142" s="122" t="s">
        <v>1997</v>
      </c>
      <c r="CM142" s="11"/>
      <c r="CN142" s="11"/>
      <c r="CO142" s="11"/>
      <c r="CP142" s="11"/>
      <c r="CQ142" s="565" t="s">
        <v>297</v>
      </c>
      <c r="CR142" t="s">
        <v>128</v>
      </c>
      <c r="CS142" s="9">
        <v>2</v>
      </c>
      <c r="CT142" s="7"/>
      <c r="CU142" s="113" t="s">
        <v>2053</v>
      </c>
      <c r="CV142" s="7"/>
      <c r="CW142" s="7"/>
      <c r="CX142" s="7"/>
      <c r="CY142" s="7"/>
      <c r="CZ142" s="11" t="s">
        <v>38</v>
      </c>
      <c r="DA142" s="11" t="s">
        <v>38</v>
      </c>
      <c r="DB142" s="11">
        <v>16524</v>
      </c>
      <c r="DC142" s="11">
        <v>75.599999999999994</v>
      </c>
      <c r="DD142" s="11">
        <v>24.4</v>
      </c>
      <c r="DE142" s="11" t="s">
        <v>38</v>
      </c>
      <c r="DF142" s="11" t="s">
        <v>38</v>
      </c>
      <c r="DG142" s="11" t="s">
        <v>38</v>
      </c>
      <c r="DH142" s="11" t="s">
        <v>38</v>
      </c>
      <c r="DI142" s="11">
        <v>0</v>
      </c>
      <c r="DJ142" s="7"/>
      <c r="DK142" s="114"/>
      <c r="DL142" s="114"/>
      <c r="DM142" s="114"/>
      <c r="DN142" s="7">
        <v>35</v>
      </c>
      <c r="DO142" s="7">
        <v>3</v>
      </c>
      <c r="DP142" s="7">
        <v>1</v>
      </c>
      <c r="DQ142" s="7">
        <v>175</v>
      </c>
      <c r="DR142" s="7">
        <v>90</v>
      </c>
      <c r="DS142" s="115">
        <v>29.387755102040817</v>
      </c>
      <c r="DT142" s="116">
        <v>2</v>
      </c>
      <c r="DU142" s="7"/>
      <c r="DV142" s="116">
        <v>2</v>
      </c>
      <c r="DW142" s="116">
        <v>1</v>
      </c>
      <c r="DX142" s="557"/>
      <c r="DY142" s="114"/>
      <c r="DZ142" s="485">
        <v>11412</v>
      </c>
      <c r="EA142" s="790">
        <v>75</v>
      </c>
      <c r="EB142" s="790">
        <v>98204</v>
      </c>
      <c r="EC142" s="790">
        <v>4000</v>
      </c>
      <c r="ED142" s="790">
        <v>38220</v>
      </c>
      <c r="EE142" s="790">
        <v>74190</v>
      </c>
      <c r="EF142" s="791">
        <v>9451.8059999999987</v>
      </c>
      <c r="EG142" s="792">
        <v>217391.53799999997</v>
      </c>
      <c r="EH142" s="7"/>
      <c r="EI142" s="145">
        <v>7.5170000000000003</v>
      </c>
      <c r="EJ142" s="114"/>
      <c r="EK142" s="43">
        <v>75.546820903425527</v>
      </c>
      <c r="EL142" s="146">
        <v>9.4518059999999995</v>
      </c>
      <c r="EM142" s="147"/>
      <c r="EN142" s="148" t="s">
        <v>423</v>
      </c>
      <c r="EO142" s="149" t="s">
        <v>2192</v>
      </c>
      <c r="EP142" s="150" t="s">
        <v>423</v>
      </c>
      <c r="EQ142" s="149" t="s">
        <v>2193</v>
      </c>
      <c r="ER142" s="149" t="s">
        <v>815</v>
      </c>
      <c r="ES142" s="987">
        <v>11412</v>
      </c>
      <c r="ET142" s="990" t="s">
        <v>712</v>
      </c>
      <c r="EU142" s="941" t="s">
        <v>2079</v>
      </c>
      <c r="EV142" s="161">
        <v>0.87629679674458993</v>
      </c>
      <c r="EW142" s="595">
        <v>2.3330539999999997</v>
      </c>
      <c r="EX142" s="569" t="s">
        <v>121</v>
      </c>
      <c r="EY142" s="569" t="s">
        <v>121</v>
      </c>
      <c r="EZ142" s="569" t="s">
        <v>121</v>
      </c>
      <c r="FA142" s="561">
        <v>50</v>
      </c>
      <c r="FB142" s="561">
        <v>62</v>
      </c>
      <c r="FC142" s="569">
        <v>16748</v>
      </c>
      <c r="FD142" s="591">
        <v>217391.53799999997</v>
      </c>
      <c r="FE142" s="994">
        <v>39782.651453999999</v>
      </c>
      <c r="FF142" s="569">
        <v>5.76</v>
      </c>
      <c r="FG142" s="569">
        <v>14918</v>
      </c>
      <c r="FH142" s="995">
        <v>56.24</v>
      </c>
      <c r="FI142" s="569">
        <v>1830</v>
      </c>
      <c r="FJ142" s="994">
        <v>24665.24390148</v>
      </c>
      <c r="FK142" s="994">
        <v>2291.4807237503996</v>
      </c>
      <c r="FL142" s="994">
        <v>22373.763177729601</v>
      </c>
      <c r="FM142" s="946">
        <v>4</v>
      </c>
      <c r="FN142" s="994">
        <v>6166.3109753700001</v>
      </c>
      <c r="FO142" s="994">
        <v>572.87018093759991</v>
      </c>
      <c r="FP142" s="994">
        <v>9945.6628634999997</v>
      </c>
      <c r="FQ142" s="561">
        <v>81</v>
      </c>
      <c r="FR142" s="561">
        <v>99.8</v>
      </c>
      <c r="FS142" s="569">
        <v>4138</v>
      </c>
      <c r="FT142" s="569">
        <v>1.66</v>
      </c>
      <c r="FU142" s="569">
        <v>2223</v>
      </c>
      <c r="FV142" s="569">
        <v>81</v>
      </c>
      <c r="FW142" s="569">
        <v>4398</v>
      </c>
      <c r="FX142" s="569">
        <v>1.58</v>
      </c>
      <c r="FY142" s="569">
        <v>6696</v>
      </c>
      <c r="FZ142" s="569">
        <v>99.7</v>
      </c>
      <c r="GA142" s="569">
        <v>4014</v>
      </c>
      <c r="GB142" s="569">
        <v>99.1</v>
      </c>
      <c r="GC142" s="569">
        <v>12053</v>
      </c>
      <c r="GD142" s="561">
        <v>0.28999999999999998</v>
      </c>
      <c r="GE142" s="569">
        <v>12.5</v>
      </c>
      <c r="GF142" s="569"/>
      <c r="GG142" s="569"/>
      <c r="GH142" s="569"/>
      <c r="GI142" s="569"/>
      <c r="GJ142" s="569"/>
      <c r="GK142" s="569"/>
      <c r="GL142" s="569"/>
      <c r="GM142" s="569"/>
      <c r="GN142" s="569"/>
      <c r="GO142" s="569"/>
      <c r="GP142" s="569"/>
      <c r="GQ142" s="569"/>
      <c r="GR142" s="569">
        <v>18.3</v>
      </c>
    </row>
    <row r="143" spans="1:200" x14ac:dyDescent="0.3">
      <c r="A143" s="7">
        <v>244</v>
      </c>
      <c r="B143" s="7">
        <v>1</v>
      </c>
      <c r="C143" s="14">
        <v>11424</v>
      </c>
      <c r="D143" s="328" t="s">
        <v>1888</v>
      </c>
      <c r="E143" s="17" t="s">
        <v>816</v>
      </c>
      <c r="F143" s="17">
        <v>5906217229</v>
      </c>
      <c r="G143" s="11">
        <v>60</v>
      </c>
      <c r="H143" s="17" t="s">
        <v>1889</v>
      </c>
      <c r="I143" s="469" t="s">
        <v>432</v>
      </c>
      <c r="J143" s="380" t="s">
        <v>35</v>
      </c>
      <c r="K143" s="17" t="s">
        <v>36</v>
      </c>
      <c r="L143" s="11">
        <v>9</v>
      </c>
      <c r="M143" s="17" t="s">
        <v>1890</v>
      </c>
      <c r="N143" s="17" t="s">
        <v>38</v>
      </c>
      <c r="O143" s="11"/>
      <c r="P143" s="11" t="s">
        <v>769</v>
      </c>
      <c r="Q143" s="381"/>
      <c r="R143" s="617"/>
      <c r="S143" s="733" t="s">
        <v>771</v>
      </c>
      <c r="T143" s="733"/>
      <c r="U143" s="734" t="s">
        <v>1176</v>
      </c>
      <c r="V143" s="632"/>
      <c r="W143" s="617"/>
      <c r="X143" s="483"/>
      <c r="Y143" s="794" t="s">
        <v>127</v>
      </c>
      <c r="Z143" s="347" t="s">
        <v>120</v>
      </c>
      <c r="AA143" s="11"/>
      <c r="AB143" s="788">
        <v>23503</v>
      </c>
      <c r="AC143" s="788">
        <v>211000</v>
      </c>
      <c r="AD143" s="789"/>
      <c r="AE143" s="1189" t="s">
        <v>1970</v>
      </c>
      <c r="AF143" s="789" t="s">
        <v>128</v>
      </c>
      <c r="AG143" s="37">
        <v>10000</v>
      </c>
      <c r="AH143" s="12" t="s">
        <v>1974</v>
      </c>
      <c r="AI143" s="7"/>
      <c r="AJ143" s="37"/>
      <c r="AK143" s="7"/>
      <c r="AL143" s="7"/>
      <c r="AM143" s="7"/>
      <c r="AN143" s="411">
        <v>4.62</v>
      </c>
      <c r="AO143" s="39">
        <v>14.9</v>
      </c>
      <c r="AP143" s="40">
        <v>79.099999999999994</v>
      </c>
      <c r="AQ143" s="41">
        <v>98.61999999999999</v>
      </c>
      <c r="AR143" s="42">
        <v>0.31006711409395971</v>
      </c>
      <c r="AS143" s="43">
        <v>24.526308724832212</v>
      </c>
      <c r="AT143" s="44">
        <v>4.9148936170212765E-2</v>
      </c>
      <c r="AU143" s="45">
        <v>4.2351539999999996</v>
      </c>
      <c r="AV143" s="45">
        <v>91.67</v>
      </c>
      <c r="AW143" s="46">
        <v>0.15384600000000001</v>
      </c>
      <c r="AX143" s="45">
        <v>3.33</v>
      </c>
      <c r="AY143" s="7" t="s">
        <v>121</v>
      </c>
      <c r="AZ143" s="47">
        <v>57.1</v>
      </c>
      <c r="BA143" s="48" t="s">
        <v>121</v>
      </c>
      <c r="BB143" s="49" t="s">
        <v>121</v>
      </c>
      <c r="BC143" s="194">
        <v>0.53</v>
      </c>
      <c r="BD143" s="7">
        <v>68.8</v>
      </c>
      <c r="BE143" s="7">
        <v>31.2</v>
      </c>
      <c r="BF143" s="195">
        <v>2.2051282051282053</v>
      </c>
      <c r="BG143" s="79">
        <v>0</v>
      </c>
      <c r="BH143" s="80">
        <v>0</v>
      </c>
      <c r="BI143" s="7" t="s">
        <v>121</v>
      </c>
      <c r="BJ143" s="7">
        <v>62.8</v>
      </c>
      <c r="BK143" s="48">
        <v>67.099999999999994</v>
      </c>
      <c r="BL143" s="81"/>
      <c r="BM143" s="49">
        <v>90.5</v>
      </c>
      <c r="BN143" s="49">
        <v>95.5</v>
      </c>
      <c r="BO143" s="49">
        <v>17449</v>
      </c>
      <c r="BP143" s="80">
        <v>4.5</v>
      </c>
      <c r="BQ143" s="561">
        <v>14.721200000000001</v>
      </c>
      <c r="BR143" s="49">
        <v>42.3</v>
      </c>
      <c r="BS143" s="84">
        <v>6.3026999999999997</v>
      </c>
      <c r="BT143" s="49">
        <v>48.2</v>
      </c>
      <c r="BU143" s="84">
        <v>7.1818000000000008</v>
      </c>
      <c r="BV143" s="49">
        <v>8.3000000000000007</v>
      </c>
      <c r="BW143" s="84">
        <v>1.2367000000000001</v>
      </c>
      <c r="BX143" s="80">
        <v>0.06</v>
      </c>
      <c r="BY143" s="82"/>
      <c r="BZ143" s="82"/>
      <c r="CA143" s="82"/>
      <c r="CB143" s="82"/>
      <c r="CC143" s="82"/>
      <c r="CD143" s="82">
        <v>97</v>
      </c>
      <c r="CE143" s="82">
        <v>8993</v>
      </c>
      <c r="CF143" s="45">
        <v>0.8775933609958505</v>
      </c>
      <c r="CG143" s="7"/>
      <c r="CH143" s="121">
        <v>5</v>
      </c>
      <c r="CI143" s="7" t="s">
        <v>1991</v>
      </c>
      <c r="CJ143" s="111" t="s">
        <v>1991</v>
      </c>
      <c r="CK143" s="201" t="s">
        <v>1974</v>
      </c>
      <c r="CL143" s="122" t="s">
        <v>1997</v>
      </c>
      <c r="CM143" s="11"/>
      <c r="CN143" s="11"/>
      <c r="CO143" s="11"/>
      <c r="CP143" s="11"/>
      <c r="CQ143" s="565" t="s">
        <v>297</v>
      </c>
      <c r="CR143" t="s">
        <v>128</v>
      </c>
      <c r="CS143" s="9">
        <v>2</v>
      </c>
      <c r="CT143" s="7"/>
      <c r="CU143" s="47" t="s">
        <v>432</v>
      </c>
      <c r="CV143" s="7"/>
      <c r="CW143" s="7"/>
      <c r="CX143" s="7"/>
      <c r="CY143" s="7"/>
      <c r="CZ143" s="11">
        <v>120</v>
      </c>
      <c r="DA143" s="11">
        <v>76.5</v>
      </c>
      <c r="DB143" s="11">
        <v>28810</v>
      </c>
      <c r="DC143" s="11">
        <v>83.8</v>
      </c>
      <c r="DD143" s="11">
        <v>16.2</v>
      </c>
      <c r="DE143" s="11">
        <v>56.7</v>
      </c>
      <c r="DF143" s="11" t="s">
        <v>1995</v>
      </c>
      <c r="DG143" s="11" t="s">
        <v>38</v>
      </c>
      <c r="DH143" s="11">
        <v>12.23</v>
      </c>
      <c r="DI143" s="11">
        <v>0</v>
      </c>
      <c r="DJ143" s="7"/>
      <c r="DK143" s="114"/>
      <c r="DL143" s="114"/>
      <c r="DM143" s="114"/>
      <c r="DN143" s="7">
        <v>20</v>
      </c>
      <c r="DO143" s="7">
        <v>2</v>
      </c>
      <c r="DP143" s="7">
        <v>1</v>
      </c>
      <c r="DQ143" s="7" t="s">
        <v>299</v>
      </c>
      <c r="DR143" s="7" t="s">
        <v>299</v>
      </c>
      <c r="DS143" s="115" t="s">
        <v>299</v>
      </c>
      <c r="DT143" s="116">
        <v>2</v>
      </c>
      <c r="DU143" s="7"/>
      <c r="DV143" s="116">
        <v>2</v>
      </c>
      <c r="DW143" s="116">
        <v>1</v>
      </c>
      <c r="DX143" s="114"/>
      <c r="DY143" s="114"/>
      <c r="DZ143" s="485">
        <v>11424</v>
      </c>
      <c r="EA143" s="790">
        <v>75</v>
      </c>
      <c r="EB143" s="790">
        <v>358461</v>
      </c>
      <c r="EC143" s="790">
        <v>4000</v>
      </c>
      <c r="ED143" s="790">
        <v>38220</v>
      </c>
      <c r="EE143" s="790">
        <v>187018</v>
      </c>
      <c r="EF143" s="791">
        <v>23826.093199999999</v>
      </c>
      <c r="EG143" s="792">
        <v>214434.8388</v>
      </c>
      <c r="EH143" s="7"/>
      <c r="EI143" s="145">
        <v>23.503</v>
      </c>
      <c r="EJ143" s="114"/>
      <c r="EK143" s="43">
        <v>52.172481804157215</v>
      </c>
      <c r="EL143" s="146">
        <v>23.826093199999999</v>
      </c>
      <c r="EM143" s="147"/>
      <c r="EN143" s="148" t="s">
        <v>421</v>
      </c>
      <c r="EO143" s="149" t="s">
        <v>813</v>
      </c>
      <c r="EP143" s="150" t="s">
        <v>421</v>
      </c>
      <c r="EQ143" s="149" t="s">
        <v>2197</v>
      </c>
      <c r="ER143" s="149" t="s">
        <v>2198</v>
      </c>
      <c r="ES143" s="757">
        <v>11424</v>
      </c>
      <c r="ET143" s="758" t="s">
        <v>712</v>
      </c>
      <c r="EU143" s="87" t="s">
        <v>2079</v>
      </c>
      <c r="EV143" s="161">
        <v>40.694819930698401</v>
      </c>
      <c r="EW143" s="145">
        <v>1.6938550399999999</v>
      </c>
      <c r="EX143" s="49" t="s">
        <v>121</v>
      </c>
      <c r="EY143" s="49" t="s">
        <v>121</v>
      </c>
      <c r="EZ143" s="49" t="s">
        <v>121</v>
      </c>
      <c r="FA143" s="80">
        <v>85.7</v>
      </c>
      <c r="FB143" s="80">
        <v>85.5</v>
      </c>
      <c r="FC143" s="49">
        <v>58215</v>
      </c>
      <c r="FD143" s="508">
        <v>214434.8388</v>
      </c>
      <c r="FE143" s="765">
        <v>183341.787174</v>
      </c>
      <c r="FF143" s="49">
        <v>11.9</v>
      </c>
      <c r="FG143" s="49">
        <v>48344</v>
      </c>
      <c r="FH143" s="768">
        <v>73.599999999999994</v>
      </c>
      <c r="FI143" s="49">
        <v>9871</v>
      </c>
      <c r="FJ143" s="765">
        <v>156757.22803376999</v>
      </c>
      <c r="FK143" s="765">
        <v>21817.672673706002</v>
      </c>
      <c r="FL143" s="765">
        <v>134939.555360064</v>
      </c>
      <c r="FM143" s="759">
        <v>9</v>
      </c>
      <c r="FN143" s="765">
        <v>17417.469781529999</v>
      </c>
      <c r="FO143" s="765">
        <v>2424.1858526340002</v>
      </c>
      <c r="FP143" s="765">
        <v>20371.309686000001</v>
      </c>
      <c r="FQ143" s="80">
        <v>84.5</v>
      </c>
      <c r="FR143" s="80">
        <v>98.9</v>
      </c>
      <c r="FS143" s="49">
        <v>5982</v>
      </c>
      <c r="FT143" s="49">
        <v>5.93</v>
      </c>
      <c r="FU143" s="49">
        <v>2888</v>
      </c>
      <c r="FV143" s="49">
        <v>47.1</v>
      </c>
      <c r="FW143" s="49">
        <v>4411</v>
      </c>
      <c r="FX143" s="49">
        <v>2.89</v>
      </c>
      <c r="FY143" s="49">
        <v>15147</v>
      </c>
      <c r="FZ143" s="49">
        <v>70.3</v>
      </c>
      <c r="GA143" s="49">
        <v>3005</v>
      </c>
      <c r="GB143" s="49">
        <v>87.7</v>
      </c>
      <c r="GC143" s="49">
        <v>6338</v>
      </c>
      <c r="GD143" s="80">
        <v>3.39</v>
      </c>
      <c r="GE143" s="49">
        <v>6.31</v>
      </c>
      <c r="GF143" s="49"/>
      <c r="GG143" s="49"/>
      <c r="GH143" s="49"/>
      <c r="GI143" s="49"/>
      <c r="GJ143" s="49"/>
      <c r="GK143" s="49"/>
      <c r="GL143" s="49"/>
      <c r="GM143" s="49"/>
      <c r="GN143" s="49"/>
      <c r="GO143" s="49"/>
      <c r="GP143" s="49"/>
      <c r="GQ143" s="49"/>
      <c r="GR143" s="49"/>
    </row>
    <row r="144" spans="1:200" x14ac:dyDescent="0.3">
      <c r="A144" s="7">
        <v>248</v>
      </c>
      <c r="B144" s="7">
        <v>1</v>
      </c>
      <c r="C144" s="14">
        <v>11437</v>
      </c>
      <c r="D144" s="328" t="s">
        <v>1919</v>
      </c>
      <c r="E144" s="17" t="s">
        <v>725</v>
      </c>
      <c r="F144" s="17">
        <v>5804050758</v>
      </c>
      <c r="G144" s="11">
        <v>61</v>
      </c>
      <c r="H144" s="17" t="s">
        <v>1920</v>
      </c>
      <c r="I144" s="469" t="s">
        <v>895</v>
      </c>
      <c r="J144" s="380" t="s">
        <v>35</v>
      </c>
      <c r="K144" s="17" t="s">
        <v>36</v>
      </c>
      <c r="L144" s="11">
        <v>12</v>
      </c>
      <c r="M144" s="17" t="s">
        <v>37</v>
      </c>
      <c r="N144" s="17" t="s">
        <v>38</v>
      </c>
      <c r="O144" s="11"/>
      <c r="P144" s="11" t="s">
        <v>769</v>
      </c>
      <c r="Q144" s="381"/>
      <c r="R144" s="617"/>
      <c r="S144" s="733"/>
      <c r="T144" s="733"/>
      <c r="U144" s="734" t="s">
        <v>1986</v>
      </c>
      <c r="V144" s="632"/>
      <c r="W144" s="734" t="s">
        <v>1987</v>
      </c>
      <c r="X144" s="483"/>
      <c r="Y144" s="794"/>
      <c r="Z144" s="347" t="s">
        <v>698</v>
      </c>
      <c r="AA144" s="11"/>
      <c r="AB144" s="788">
        <v>4270</v>
      </c>
      <c r="AC144" s="788">
        <v>51000</v>
      </c>
      <c r="AD144" s="789"/>
      <c r="AE144" s="789"/>
      <c r="AF144" s="789" t="s">
        <v>444</v>
      </c>
      <c r="AG144" s="37">
        <v>10000</v>
      </c>
      <c r="AI144" s="7"/>
      <c r="AJ144" s="37"/>
      <c r="AK144" s="7"/>
      <c r="AL144" s="7"/>
      <c r="AM144" s="7"/>
      <c r="AN144" s="411">
        <v>1.1399999999999999</v>
      </c>
      <c r="AO144" s="39">
        <v>22.1</v>
      </c>
      <c r="AP144" s="40">
        <v>75</v>
      </c>
      <c r="AQ144" s="41">
        <v>98.240000000000009</v>
      </c>
      <c r="AR144" s="42">
        <v>5.1583710407239809E-2</v>
      </c>
      <c r="AS144" s="43">
        <v>3.8687782805429856</v>
      </c>
      <c r="AT144" s="44">
        <v>1.1740473738414007E-2</v>
      </c>
      <c r="AU144" s="46">
        <v>0.85043999999999986</v>
      </c>
      <c r="AV144" s="45">
        <v>74.599999999999994</v>
      </c>
      <c r="AW144" s="46">
        <v>0.23255999999999996</v>
      </c>
      <c r="AX144" s="45">
        <v>20.399999999999999</v>
      </c>
      <c r="AY144" s="7" t="s">
        <v>121</v>
      </c>
      <c r="AZ144" s="47">
        <v>33.299999999999997</v>
      </c>
      <c r="BA144" s="48" t="s">
        <v>121</v>
      </c>
      <c r="BB144" s="49" t="s">
        <v>121</v>
      </c>
      <c r="BC144" s="194">
        <v>2</v>
      </c>
      <c r="BD144" s="7">
        <v>61.3</v>
      </c>
      <c r="BE144" s="7">
        <v>38.700000000000003</v>
      </c>
      <c r="BF144" s="195">
        <v>1.5839793281653745</v>
      </c>
      <c r="BG144" s="79">
        <v>0</v>
      </c>
      <c r="BH144" s="80">
        <v>0</v>
      </c>
      <c r="BI144" s="7" t="s">
        <v>121</v>
      </c>
      <c r="BJ144" s="7">
        <v>23.9</v>
      </c>
      <c r="BK144" s="48">
        <v>24.1</v>
      </c>
      <c r="BL144" s="81"/>
      <c r="BM144" s="80">
        <v>90.300000000000011</v>
      </c>
      <c r="BN144" s="49">
        <v>98.9</v>
      </c>
      <c r="BO144" s="49">
        <v>16154</v>
      </c>
      <c r="BP144" s="80">
        <v>1.0999999999999943</v>
      </c>
      <c r="BQ144" s="561">
        <v>22.011599999999998</v>
      </c>
      <c r="BR144" s="49">
        <v>51.7</v>
      </c>
      <c r="BS144" s="84">
        <v>11.425700000000001</v>
      </c>
      <c r="BT144" s="49">
        <v>38.6</v>
      </c>
      <c r="BU144" s="84">
        <v>8.5305999999999997</v>
      </c>
      <c r="BV144" s="49">
        <v>9.3000000000000007</v>
      </c>
      <c r="BW144" s="84">
        <v>2.0553000000000003</v>
      </c>
      <c r="BX144" s="80">
        <v>0.03</v>
      </c>
      <c r="BY144" s="82"/>
      <c r="BZ144" s="82"/>
      <c r="CA144" s="82"/>
      <c r="CB144" s="82"/>
      <c r="CC144" s="82"/>
      <c r="CD144" s="82">
        <v>90.2</v>
      </c>
      <c r="CE144" s="82">
        <v>6573</v>
      </c>
      <c r="CF144" s="45">
        <v>1.339378238341969</v>
      </c>
      <c r="CG144" s="7"/>
      <c r="CH144" s="121">
        <v>3</v>
      </c>
      <c r="CI144" s="7" t="s">
        <v>2061</v>
      </c>
      <c r="CJ144" s="111" t="s">
        <v>2061</v>
      </c>
      <c r="CK144" s="35"/>
      <c r="CL144" s="216" t="s">
        <v>2062</v>
      </c>
      <c r="CM144" s="11"/>
      <c r="CN144" s="11"/>
      <c r="CO144" s="11"/>
      <c r="CP144" s="11"/>
      <c r="CQ144" s="565" t="s">
        <v>297</v>
      </c>
      <c r="CR144" t="s">
        <v>444</v>
      </c>
      <c r="CS144" s="9">
        <v>2</v>
      </c>
      <c r="CT144" s="7"/>
      <c r="CU144" s="7"/>
      <c r="CV144" s="7"/>
      <c r="CW144" s="7"/>
      <c r="CX144" s="7"/>
      <c r="CY144" s="7"/>
      <c r="CZ144" s="11">
        <v>2.2000000000000002</v>
      </c>
      <c r="DA144" s="11" t="s">
        <v>38</v>
      </c>
      <c r="DB144" s="11">
        <v>5400</v>
      </c>
      <c r="DC144" s="11">
        <v>63.2</v>
      </c>
      <c r="DD144" s="11">
        <v>36.799999999999997</v>
      </c>
      <c r="DE144" s="11" t="s">
        <v>38</v>
      </c>
      <c r="DF144" s="11" t="s">
        <v>38</v>
      </c>
      <c r="DG144" s="11" t="s">
        <v>38</v>
      </c>
      <c r="DH144" s="11" t="s">
        <v>38</v>
      </c>
      <c r="DI144" s="11">
        <v>0</v>
      </c>
      <c r="DJ144" s="7" t="s">
        <v>451</v>
      </c>
      <c r="DK144" s="114"/>
      <c r="DL144" s="114"/>
      <c r="DM144" s="114"/>
      <c r="DN144" s="114"/>
      <c r="DO144" s="114"/>
      <c r="DP144" s="114"/>
      <c r="DQ144" s="114"/>
      <c r="DR144" s="114"/>
      <c r="DS144" s="114"/>
      <c r="DT144" s="114"/>
      <c r="DU144" s="114"/>
      <c r="DV144" s="114"/>
      <c r="DW144" s="114"/>
      <c r="DX144" s="114"/>
      <c r="DY144" s="114"/>
      <c r="DZ144" s="485">
        <v>11437</v>
      </c>
      <c r="EA144" s="790">
        <v>75</v>
      </c>
      <c r="EB144" s="790">
        <v>66374</v>
      </c>
      <c r="EC144" s="790">
        <v>4000</v>
      </c>
      <c r="ED144" s="790">
        <v>38220</v>
      </c>
      <c r="EE144" s="790">
        <v>32120</v>
      </c>
      <c r="EF144" s="791">
        <v>4092.0879999999997</v>
      </c>
      <c r="EG144" s="792">
        <v>49105.055999999997</v>
      </c>
      <c r="EH144" s="7"/>
      <c r="EI144" s="145">
        <v>4.2699999999999996</v>
      </c>
      <c r="EJ144" s="114"/>
      <c r="EK144" s="43">
        <v>48.392442823997349</v>
      </c>
      <c r="EL144" s="146">
        <v>4.0920879999999995</v>
      </c>
      <c r="EM144" s="147"/>
      <c r="EN144" s="114"/>
      <c r="EO144" s="114"/>
      <c r="EP144" s="114"/>
      <c r="EQ144" s="114"/>
      <c r="ER144" s="114"/>
      <c r="ES144" s="114"/>
      <c r="ET144" s="751"/>
      <c r="EU144" s="7"/>
      <c r="EV144" s="11"/>
      <c r="EW144" s="7"/>
    </row>
    <row r="145" spans="1:200" x14ac:dyDescent="0.3">
      <c r="A145" s="7">
        <v>253</v>
      </c>
      <c r="B145" s="7">
        <v>1</v>
      </c>
      <c r="C145" s="14">
        <v>11450</v>
      </c>
      <c r="D145" s="328" t="s">
        <v>1933</v>
      </c>
      <c r="E145" s="17" t="s">
        <v>720</v>
      </c>
      <c r="F145" s="17">
        <v>5805032662</v>
      </c>
      <c r="G145" s="11">
        <v>61</v>
      </c>
      <c r="H145" s="17" t="s">
        <v>1934</v>
      </c>
      <c r="I145" s="469" t="s">
        <v>1935</v>
      </c>
      <c r="J145" s="380" t="s">
        <v>35</v>
      </c>
      <c r="K145" s="17" t="s">
        <v>36</v>
      </c>
      <c r="L145" s="11">
        <v>7</v>
      </c>
      <c r="M145" s="17" t="s">
        <v>1764</v>
      </c>
      <c r="N145" s="17" t="s">
        <v>38</v>
      </c>
      <c r="O145" s="11"/>
      <c r="P145" s="11" t="s">
        <v>654</v>
      </c>
      <c r="Q145" s="381"/>
      <c r="R145" s="617"/>
      <c r="S145" s="733"/>
      <c r="T145" s="733"/>
      <c r="U145" s="734" t="s">
        <v>1988</v>
      </c>
      <c r="V145" s="632"/>
      <c r="W145" s="734" t="s">
        <v>1987</v>
      </c>
      <c r="X145" s="483"/>
      <c r="Y145" s="794"/>
      <c r="Z145" s="347" t="s">
        <v>1989</v>
      </c>
      <c r="AA145" s="11"/>
      <c r="AB145" s="788">
        <v>2043</v>
      </c>
      <c r="AC145" s="788">
        <v>14300</v>
      </c>
      <c r="AD145" s="789"/>
      <c r="AE145" s="789"/>
      <c r="AF145" s="789" t="s">
        <v>128</v>
      </c>
      <c r="AG145" s="556">
        <v>1000</v>
      </c>
      <c r="AI145" s="7"/>
      <c r="AJ145" s="37"/>
      <c r="AK145" s="7"/>
      <c r="AL145" s="7"/>
      <c r="AM145" s="7"/>
      <c r="AN145" s="411">
        <v>16</v>
      </c>
      <c r="AO145" s="39">
        <v>8.99</v>
      </c>
      <c r="AP145" s="40">
        <v>73.8</v>
      </c>
      <c r="AQ145" s="41">
        <v>98.789999999999992</v>
      </c>
      <c r="AR145" s="42">
        <v>1.7797552836484982</v>
      </c>
      <c r="AS145" s="43">
        <v>131.34593993325916</v>
      </c>
      <c r="AT145" s="44">
        <v>0.193260055562266</v>
      </c>
      <c r="AU145" s="45">
        <v>14.704000000000001</v>
      </c>
      <c r="AV145" s="45">
        <v>91.9</v>
      </c>
      <c r="AW145" s="46">
        <v>0.496</v>
      </c>
      <c r="AX145" s="45">
        <v>3.1</v>
      </c>
      <c r="AY145" s="7" t="s">
        <v>121</v>
      </c>
      <c r="AZ145" s="47">
        <v>20.7</v>
      </c>
      <c r="BA145" s="48" t="s">
        <v>121</v>
      </c>
      <c r="BB145" s="49" t="s">
        <v>121</v>
      </c>
      <c r="BC145" s="194">
        <v>0</v>
      </c>
      <c r="BD145" s="7">
        <v>53.1</v>
      </c>
      <c r="BE145" s="7">
        <v>46.9</v>
      </c>
      <c r="BF145" s="195">
        <v>1.1321961620469083</v>
      </c>
      <c r="BG145" s="79">
        <v>0.38</v>
      </c>
      <c r="BH145" s="80">
        <v>2.375</v>
      </c>
      <c r="BI145" s="7" t="s">
        <v>121</v>
      </c>
      <c r="BJ145" s="7">
        <v>61.8</v>
      </c>
      <c r="BK145" s="48">
        <v>32.5</v>
      </c>
      <c r="BL145" s="81"/>
      <c r="BM145" s="80">
        <v>67</v>
      </c>
      <c r="BN145" s="49">
        <v>81.8</v>
      </c>
      <c r="BO145" s="49">
        <v>15782</v>
      </c>
      <c r="BP145" s="80">
        <v>18.200000000000003</v>
      </c>
      <c r="BQ145" s="561">
        <v>8.8012099999999993</v>
      </c>
      <c r="BR145" s="49">
        <v>27.5</v>
      </c>
      <c r="BS145" s="84">
        <v>2.4722499999999998</v>
      </c>
      <c r="BT145" s="49">
        <v>39.5</v>
      </c>
      <c r="BU145" s="84">
        <v>3.55105</v>
      </c>
      <c r="BV145" s="49">
        <v>30.9</v>
      </c>
      <c r="BW145" s="84">
        <v>2.7779099999999999</v>
      </c>
      <c r="BX145" s="80">
        <v>2.4</v>
      </c>
      <c r="BY145" s="82"/>
      <c r="BZ145" s="82"/>
      <c r="CA145" s="82"/>
      <c r="CB145" s="82"/>
      <c r="CC145" s="82"/>
      <c r="CD145" s="82">
        <v>94.7</v>
      </c>
      <c r="CE145" s="82">
        <v>7173</v>
      </c>
      <c r="CF145" s="45">
        <v>0.69620253164556967</v>
      </c>
      <c r="CG145" s="7"/>
      <c r="CH145" s="7"/>
      <c r="CI145" s="7" t="s">
        <v>1511</v>
      </c>
      <c r="CJ145" s="111" t="s">
        <v>1511</v>
      </c>
      <c r="CK145" s="35"/>
      <c r="CL145" s="122" t="s">
        <v>1997</v>
      </c>
      <c r="CM145" s="11"/>
      <c r="CN145" s="11"/>
      <c r="CO145" s="11"/>
      <c r="CP145" s="11"/>
      <c r="CQ145" s="9" t="s">
        <v>297</v>
      </c>
      <c r="CR145" t="s">
        <v>128</v>
      </c>
      <c r="CS145" s="9">
        <v>2</v>
      </c>
      <c r="CT145" s="7"/>
      <c r="CU145" s="7"/>
      <c r="CV145" s="7"/>
      <c r="CW145" s="7"/>
      <c r="CX145" s="7"/>
      <c r="CY145" s="7"/>
      <c r="CZ145" s="11">
        <v>16.399999999999999</v>
      </c>
      <c r="DA145" s="11" t="s">
        <v>38</v>
      </c>
      <c r="DB145" s="11">
        <v>2467</v>
      </c>
      <c r="DC145" s="11">
        <v>68.3</v>
      </c>
      <c r="DD145" s="11">
        <v>31.7</v>
      </c>
      <c r="DE145" s="11" t="s">
        <v>38</v>
      </c>
      <c r="DF145" s="11" t="s">
        <v>38</v>
      </c>
      <c r="DG145" s="11" t="s">
        <v>38</v>
      </c>
      <c r="DH145" s="11" t="s">
        <v>38</v>
      </c>
      <c r="DI145" s="11">
        <v>0</v>
      </c>
      <c r="DJ145" s="7" t="s">
        <v>451</v>
      </c>
      <c r="DK145" s="114"/>
      <c r="DL145" s="114"/>
      <c r="DM145" s="114"/>
      <c r="DN145" s="114"/>
      <c r="DO145" s="114"/>
      <c r="DP145" s="114"/>
      <c r="DQ145" s="114"/>
      <c r="DR145" s="114"/>
      <c r="DS145" s="114"/>
      <c r="DT145" s="114"/>
      <c r="DU145" s="114"/>
      <c r="DV145" s="114"/>
      <c r="DW145" s="114"/>
      <c r="DX145" s="114"/>
      <c r="DY145" s="114"/>
      <c r="DZ145" s="485">
        <v>11450</v>
      </c>
      <c r="EA145" s="790">
        <v>75</v>
      </c>
      <c r="EB145" s="790">
        <v>72310</v>
      </c>
      <c r="EC145" s="790">
        <v>4000</v>
      </c>
      <c r="ED145" s="790">
        <v>38220</v>
      </c>
      <c r="EE145" s="790">
        <v>15826</v>
      </c>
      <c r="EF145" s="791">
        <v>2016.2323999999999</v>
      </c>
      <c r="EG145" s="792">
        <v>14113.626799999998</v>
      </c>
      <c r="EH145" s="7"/>
      <c r="EI145" s="145">
        <v>2.0430000000000001</v>
      </c>
      <c r="EJ145" s="114"/>
      <c r="EK145" s="43">
        <v>21.886322776932651</v>
      </c>
      <c r="EL145" s="146">
        <v>2.0162323999999998</v>
      </c>
      <c r="EM145" s="147"/>
      <c r="EN145" s="114"/>
      <c r="EO145" s="114"/>
      <c r="EP145" s="114"/>
      <c r="EQ145" s="114"/>
      <c r="ER145" s="114"/>
      <c r="ES145" s="114"/>
      <c r="ET145" s="751"/>
      <c r="EU145" s="7"/>
      <c r="EV145" s="550"/>
      <c r="EW145" s="7"/>
    </row>
    <row r="146" spans="1:200" x14ac:dyDescent="0.3">
      <c r="A146" s="550">
        <v>257</v>
      </c>
      <c r="B146" s="7">
        <v>1</v>
      </c>
      <c r="C146" s="14">
        <v>11514</v>
      </c>
      <c r="D146" s="328" t="s">
        <v>1701</v>
      </c>
      <c r="E146" s="17" t="s">
        <v>1702</v>
      </c>
      <c r="F146" s="17">
        <v>5809040743</v>
      </c>
      <c r="G146" s="11">
        <v>61</v>
      </c>
      <c r="H146" s="17" t="s">
        <v>1703</v>
      </c>
      <c r="I146" s="469" t="s">
        <v>513</v>
      </c>
      <c r="J146" s="380" t="s">
        <v>35</v>
      </c>
      <c r="K146" s="17" t="s">
        <v>36</v>
      </c>
      <c r="L146" s="11">
        <v>20</v>
      </c>
      <c r="M146" s="17" t="s">
        <v>37</v>
      </c>
      <c r="N146" s="17" t="s">
        <v>38</v>
      </c>
      <c r="O146" s="11"/>
      <c r="P146" s="11" t="s">
        <v>654</v>
      </c>
      <c r="Q146" s="381"/>
      <c r="R146" s="617"/>
      <c r="S146" s="733" t="s">
        <v>1423</v>
      </c>
      <c r="T146" s="733"/>
      <c r="U146" s="632" t="s">
        <v>119</v>
      </c>
      <c r="V146" s="632"/>
      <c r="W146" s="617"/>
      <c r="X146" s="483"/>
      <c r="Y146" s="794"/>
      <c r="Z146" s="347" t="s">
        <v>698</v>
      </c>
      <c r="AA146" s="11"/>
      <c r="AB146" s="788">
        <v>13887</v>
      </c>
      <c r="AC146" s="788">
        <v>278000</v>
      </c>
      <c r="AD146" s="789"/>
      <c r="AE146" s="789"/>
      <c r="AF146" s="789" t="s">
        <v>444</v>
      </c>
      <c r="AG146" s="556">
        <v>10000</v>
      </c>
      <c r="AH146" s="554"/>
      <c r="AI146" s="550"/>
      <c r="AJ146" s="556"/>
      <c r="AK146" s="550"/>
      <c r="AL146" s="550"/>
      <c r="AM146" s="550"/>
      <c r="AN146" s="934">
        <v>5.5</v>
      </c>
      <c r="AO146" s="936">
        <v>2.1</v>
      </c>
      <c r="AP146" s="559">
        <v>92</v>
      </c>
      <c r="AQ146" s="41">
        <v>99.6</v>
      </c>
      <c r="AR146" s="42">
        <v>2.6190476190476191</v>
      </c>
      <c r="AS146" s="43">
        <v>240.95238095238096</v>
      </c>
      <c r="AT146" s="44">
        <v>5.8448459086078645E-2</v>
      </c>
      <c r="AU146" s="581">
        <v>5.1370000000000005</v>
      </c>
      <c r="AV146" s="45">
        <v>93.4</v>
      </c>
      <c r="AW146" s="582">
        <v>8.8000000000000009E-2</v>
      </c>
      <c r="AX146" s="581">
        <v>1.6</v>
      </c>
      <c r="AY146" s="550" t="s">
        <v>121</v>
      </c>
      <c r="AZ146" s="47">
        <v>16.3</v>
      </c>
      <c r="BA146" s="48" t="s">
        <v>121</v>
      </c>
      <c r="BB146" s="569">
        <v>3.3</v>
      </c>
      <c r="BC146" s="194">
        <v>1.04</v>
      </c>
      <c r="BD146" s="550">
        <v>71.2</v>
      </c>
      <c r="BE146" s="550">
        <v>28.1</v>
      </c>
      <c r="BF146" s="1009">
        <v>2.5338078291814945</v>
      </c>
      <c r="BG146" s="583">
        <v>0.2</v>
      </c>
      <c r="BH146" s="80">
        <v>3.6363636363636362</v>
      </c>
      <c r="BI146" s="550" t="s">
        <v>121</v>
      </c>
      <c r="BJ146" s="550">
        <v>34</v>
      </c>
      <c r="BK146" s="48">
        <v>35.1</v>
      </c>
      <c r="BL146" s="939"/>
      <c r="BM146" s="561">
        <v>51.5</v>
      </c>
      <c r="BN146" s="569">
        <v>85.3</v>
      </c>
      <c r="BO146" s="569">
        <v>18502</v>
      </c>
      <c r="BP146" s="561">
        <v>14.700000000000003</v>
      </c>
      <c r="BQ146" s="561">
        <v>2.0559000000000003</v>
      </c>
      <c r="BR146" s="569">
        <v>17.8</v>
      </c>
      <c r="BS146" s="564">
        <v>0.37380000000000002</v>
      </c>
      <c r="BT146" s="569">
        <v>33.700000000000003</v>
      </c>
      <c r="BU146" s="564">
        <v>0.70770000000000011</v>
      </c>
      <c r="BV146" s="569">
        <v>46.4</v>
      </c>
      <c r="BW146" s="564">
        <v>0.97439999999999993</v>
      </c>
      <c r="BX146" s="561">
        <v>7.0000000000000007E-2</v>
      </c>
      <c r="BY146" s="1047">
        <v>100</v>
      </c>
      <c r="BZ146" s="1047">
        <v>11980</v>
      </c>
      <c r="CA146" s="1047">
        <v>96.9</v>
      </c>
      <c r="CB146" s="1047">
        <v>7679</v>
      </c>
      <c r="CC146" s="1047">
        <v>85.2</v>
      </c>
      <c r="CD146" s="1047">
        <v>93</v>
      </c>
      <c r="CE146" s="1047">
        <v>7540</v>
      </c>
      <c r="CF146" s="45">
        <v>0.52818991097922852</v>
      </c>
      <c r="CG146" s="550"/>
      <c r="CH146" s="585">
        <v>5</v>
      </c>
      <c r="CI146" s="550" t="s">
        <v>1991</v>
      </c>
      <c r="CJ146" s="943" t="s">
        <v>1991</v>
      </c>
      <c r="CK146" s="554"/>
      <c r="CL146" s="1088" t="s">
        <v>1997</v>
      </c>
      <c r="CM146" s="11"/>
      <c r="CN146" s="11"/>
      <c r="CO146" s="11"/>
      <c r="CP146" s="11"/>
      <c r="CQ146" s="565" t="s">
        <v>297</v>
      </c>
      <c r="CR146" s="554" t="s">
        <v>444</v>
      </c>
      <c r="CS146" s="565">
        <v>2</v>
      </c>
      <c r="CT146" s="550"/>
      <c r="CU146" s="7"/>
      <c r="CV146" s="550"/>
      <c r="CW146" s="550"/>
      <c r="CX146" s="550"/>
      <c r="CY146" s="550"/>
      <c r="CZ146" s="11">
        <v>25.3</v>
      </c>
      <c r="DA146" s="11" t="s">
        <v>38</v>
      </c>
      <c r="DB146" s="11">
        <v>27855</v>
      </c>
      <c r="DC146" s="11">
        <v>95.1</v>
      </c>
      <c r="DD146" s="11">
        <v>4.9000000000000004</v>
      </c>
      <c r="DE146" s="11">
        <v>11</v>
      </c>
      <c r="DF146" s="11" t="s">
        <v>2023</v>
      </c>
      <c r="DG146" s="11" t="s">
        <v>38</v>
      </c>
      <c r="DH146" s="11">
        <v>4.51</v>
      </c>
      <c r="DI146" s="11">
        <v>0</v>
      </c>
      <c r="DJ146" s="550"/>
      <c r="DK146" s="566">
        <v>0</v>
      </c>
      <c r="DL146" s="567"/>
      <c r="DM146" s="567"/>
      <c r="DN146" s="550"/>
      <c r="DO146" s="550"/>
      <c r="DP146" s="550"/>
      <c r="DQ146" s="550"/>
      <c r="DR146" s="550"/>
      <c r="DS146" s="116">
        <v>41</v>
      </c>
      <c r="DT146" s="566">
        <v>2</v>
      </c>
      <c r="DU146" s="550"/>
      <c r="DV146" s="566">
        <v>3</v>
      </c>
      <c r="DW146" s="566">
        <v>2</v>
      </c>
      <c r="DX146" s="557"/>
      <c r="DY146" s="557"/>
      <c r="DZ146" s="485">
        <v>11514</v>
      </c>
      <c r="EA146" s="790">
        <v>75</v>
      </c>
      <c r="EB146" s="790">
        <v>209624</v>
      </c>
      <c r="EC146" s="790">
        <v>4000</v>
      </c>
      <c r="ED146" s="790">
        <v>38220</v>
      </c>
      <c r="EE146" s="790">
        <v>190470</v>
      </c>
      <c r="EF146" s="791">
        <v>24265.878000000001</v>
      </c>
      <c r="EG146" s="792">
        <v>485317.56</v>
      </c>
      <c r="EH146" s="7"/>
      <c r="EI146" s="595">
        <v>13.887</v>
      </c>
      <c r="EJ146" s="557"/>
      <c r="EK146" s="970">
        <v>90.86268747853299</v>
      </c>
      <c r="EL146" s="1095">
        <v>24.265878000000001</v>
      </c>
      <c r="EM146" s="986"/>
      <c r="EN146" s="557"/>
      <c r="EO146" s="557"/>
      <c r="EP146" s="557"/>
      <c r="EQ146" s="557"/>
      <c r="ER146" s="557"/>
      <c r="ES146" s="557"/>
      <c r="ET146" s="989"/>
      <c r="EU146" s="550"/>
      <c r="EV146" s="992">
        <v>11</v>
      </c>
      <c r="EW146" s="550"/>
      <c r="EX146" s="554"/>
      <c r="EY146" s="554"/>
      <c r="EZ146" s="554"/>
      <c r="FA146" s="554"/>
      <c r="FB146" s="554"/>
      <c r="FC146" s="554"/>
      <c r="FD146" s="554"/>
      <c r="FE146" s="554"/>
      <c r="FF146" s="554"/>
      <c r="FG146" s="554"/>
      <c r="FH146" s="554"/>
      <c r="FI146" s="554"/>
      <c r="FJ146" s="554"/>
      <c r="FK146" s="554"/>
      <c r="FL146" s="554"/>
      <c r="FM146" s="554"/>
      <c r="FN146" s="554"/>
      <c r="FO146" s="554"/>
      <c r="FP146" s="554"/>
      <c r="FQ146" s="554"/>
      <c r="FR146" s="554"/>
      <c r="FS146" s="554"/>
      <c r="FT146" s="554"/>
      <c r="FU146" s="554"/>
      <c r="FV146" s="554"/>
      <c r="FW146" s="554"/>
      <c r="FX146" s="554"/>
      <c r="FY146" s="554"/>
      <c r="FZ146" s="554"/>
      <c r="GA146" s="554"/>
      <c r="GB146" s="554"/>
      <c r="GC146" s="554"/>
      <c r="GD146" s="554"/>
      <c r="GE146" s="554"/>
      <c r="GF146" s="554"/>
      <c r="GG146" s="554"/>
      <c r="GH146" s="554"/>
      <c r="GI146" s="554"/>
      <c r="GJ146" s="554"/>
      <c r="GK146" s="554"/>
      <c r="GL146" s="554"/>
      <c r="GM146" s="554"/>
      <c r="GN146" s="554"/>
      <c r="GO146" s="554"/>
      <c r="GP146" s="554"/>
      <c r="GQ146" s="554"/>
      <c r="GR146" s="554"/>
    </row>
    <row r="147" spans="1:200" x14ac:dyDescent="0.3">
      <c r="A147" s="7">
        <v>259</v>
      </c>
      <c r="B147" s="7">
        <v>2</v>
      </c>
      <c r="C147" s="14">
        <v>11516</v>
      </c>
      <c r="D147" s="328" t="s">
        <v>1593</v>
      </c>
      <c r="E147" s="17" t="s">
        <v>1810</v>
      </c>
      <c r="F147" s="17">
        <v>6008271885</v>
      </c>
      <c r="G147" s="11">
        <v>59</v>
      </c>
      <c r="H147" s="17" t="s">
        <v>1703</v>
      </c>
      <c r="I147" s="469" t="s">
        <v>1575</v>
      </c>
      <c r="J147" s="380" t="s">
        <v>35</v>
      </c>
      <c r="K147" s="17" t="s">
        <v>36</v>
      </c>
      <c r="L147" s="11">
        <v>35</v>
      </c>
      <c r="M147" s="17">
        <v>10</v>
      </c>
      <c r="N147" s="17" t="s">
        <v>38</v>
      </c>
      <c r="O147" s="11"/>
      <c r="P147" s="11" t="s">
        <v>654</v>
      </c>
      <c r="Q147" s="381"/>
      <c r="R147" s="617"/>
      <c r="S147" s="733" t="s">
        <v>1423</v>
      </c>
      <c r="T147" s="733"/>
      <c r="U147" s="632" t="s">
        <v>119</v>
      </c>
      <c r="V147" s="632"/>
      <c r="W147" s="617"/>
      <c r="X147" s="483"/>
      <c r="Y147" s="794"/>
      <c r="Z147" s="347" t="s">
        <v>698</v>
      </c>
      <c r="AA147" s="11"/>
      <c r="AB147" s="788">
        <v>3631</v>
      </c>
      <c r="AC147" s="788">
        <v>127000</v>
      </c>
      <c r="AD147" s="789"/>
      <c r="AE147" s="789"/>
      <c r="AF147" s="789" t="s">
        <v>1973</v>
      </c>
      <c r="AG147" s="37">
        <v>10000</v>
      </c>
      <c r="AH147" s="12" t="s">
        <v>1974</v>
      </c>
      <c r="AI147" s="7"/>
      <c r="AJ147" s="37"/>
      <c r="AK147" s="7"/>
      <c r="AL147" s="7"/>
      <c r="AM147" s="7"/>
      <c r="AN147" s="411">
        <v>6.8</v>
      </c>
      <c r="AO147" s="39">
        <v>7</v>
      </c>
      <c r="AP147" s="40">
        <v>85.6</v>
      </c>
      <c r="AQ147" s="41">
        <v>99.399999999999991</v>
      </c>
      <c r="AR147" s="42">
        <v>0.97142857142857142</v>
      </c>
      <c r="AS147" s="43">
        <v>83.154285714285706</v>
      </c>
      <c r="AT147" s="44">
        <v>7.3434125269978404E-2</v>
      </c>
      <c r="AU147" s="45">
        <v>6.079200000000001</v>
      </c>
      <c r="AV147" s="45">
        <v>89.4</v>
      </c>
      <c r="AW147" s="46">
        <v>0.38079999999999997</v>
      </c>
      <c r="AX147" s="45">
        <v>5.6</v>
      </c>
      <c r="AY147" s="7" t="s">
        <v>121</v>
      </c>
      <c r="AZ147" s="47">
        <v>16.8</v>
      </c>
      <c r="BA147" s="48" t="s">
        <v>121</v>
      </c>
      <c r="BB147" s="49">
        <v>2.6</v>
      </c>
      <c r="BC147" s="194">
        <v>2.2200000000000002</v>
      </c>
      <c r="BD147" s="7">
        <v>85.6</v>
      </c>
      <c r="BE147" s="7">
        <v>14.1</v>
      </c>
      <c r="BF147" s="78">
        <v>6.0709219858156027</v>
      </c>
      <c r="BG147" s="79">
        <v>0.3</v>
      </c>
      <c r="BH147" s="80">
        <v>4.4117647058823533</v>
      </c>
      <c r="BI147" s="7" t="s">
        <v>121</v>
      </c>
      <c r="BJ147" s="7">
        <v>20.9</v>
      </c>
      <c r="BK147" s="48">
        <v>37.1</v>
      </c>
      <c r="BL147" s="81"/>
      <c r="BM147" s="80">
        <v>71.2</v>
      </c>
      <c r="BN147" s="49">
        <v>94.9</v>
      </c>
      <c r="BO147" s="49">
        <v>15384</v>
      </c>
      <c r="BP147" s="80">
        <v>5.0999999999999943</v>
      </c>
      <c r="BQ147" s="80">
        <v>6.8179999999999996</v>
      </c>
      <c r="BR147" s="49">
        <v>30.5</v>
      </c>
      <c r="BS147" s="84">
        <v>2.1349999999999998</v>
      </c>
      <c r="BT147" s="49">
        <v>40.700000000000003</v>
      </c>
      <c r="BU147" s="84">
        <v>2.8490000000000002</v>
      </c>
      <c r="BV147" s="49">
        <v>26.2</v>
      </c>
      <c r="BW147" s="84">
        <v>1.8340000000000001</v>
      </c>
      <c r="BX147" s="80">
        <v>0.16</v>
      </c>
      <c r="BY147" s="82">
        <v>89.9</v>
      </c>
      <c r="BZ147" s="82">
        <v>9332</v>
      </c>
      <c r="CA147" s="82">
        <v>90.2</v>
      </c>
      <c r="CB147" s="82">
        <v>7138</v>
      </c>
      <c r="CC147" s="82">
        <v>72</v>
      </c>
      <c r="CD147" s="82">
        <v>85.9</v>
      </c>
      <c r="CE147" s="82">
        <v>7203</v>
      </c>
      <c r="CF147" s="45">
        <v>0.74938574938574931</v>
      </c>
      <c r="CG147" s="7"/>
      <c r="CH147" s="121">
        <v>6</v>
      </c>
      <c r="CI147" s="7" t="s">
        <v>1991</v>
      </c>
      <c r="CJ147" s="111" t="s">
        <v>1991</v>
      </c>
      <c r="CK147" s="201" t="s">
        <v>1974</v>
      </c>
      <c r="CL147" s="122" t="s">
        <v>1997</v>
      </c>
      <c r="CM147" s="11"/>
      <c r="CN147" s="11"/>
      <c r="CO147" s="11"/>
      <c r="CP147" s="11"/>
      <c r="CQ147" s="9" t="s">
        <v>297</v>
      </c>
      <c r="CR147" t="s">
        <v>1973</v>
      </c>
      <c r="CS147" s="9">
        <v>2</v>
      </c>
      <c r="CT147" s="7"/>
      <c r="CU147" s="7"/>
      <c r="CV147" s="7"/>
      <c r="CW147" s="7"/>
      <c r="CX147" s="7"/>
      <c r="CY147" s="7"/>
      <c r="CZ147" s="11">
        <v>34.299999999999997</v>
      </c>
      <c r="DA147" s="11">
        <v>22.7</v>
      </c>
      <c r="DB147" s="11">
        <v>7337</v>
      </c>
      <c r="DC147" s="11">
        <v>85.6</v>
      </c>
      <c r="DD147" s="11">
        <v>14.4</v>
      </c>
      <c r="DE147" s="11">
        <v>16.899999999999999</v>
      </c>
      <c r="DF147" s="11">
        <v>43362</v>
      </c>
      <c r="DG147" s="11" t="s">
        <v>38</v>
      </c>
      <c r="DH147" s="11">
        <v>6.8</v>
      </c>
      <c r="DI147" s="11">
        <v>0</v>
      </c>
      <c r="DJ147" s="7"/>
      <c r="DK147" s="116">
        <v>0</v>
      </c>
      <c r="DL147" s="125"/>
      <c r="DM147" s="125"/>
      <c r="DN147" s="7"/>
      <c r="DO147" s="7">
        <v>3</v>
      </c>
      <c r="DP147" s="7"/>
      <c r="DQ147" s="7"/>
      <c r="DR147" s="7"/>
      <c r="DS147" s="116">
        <v>39.299999999999997</v>
      </c>
      <c r="DT147" s="116">
        <v>2</v>
      </c>
      <c r="DU147" s="7"/>
      <c r="DV147" s="116">
        <v>0</v>
      </c>
      <c r="DW147" s="116">
        <v>2</v>
      </c>
      <c r="DX147" s="114"/>
      <c r="DY147" s="114"/>
      <c r="DZ147" s="485">
        <v>11516</v>
      </c>
      <c r="EA147" s="790">
        <v>75</v>
      </c>
      <c r="EB147" s="790">
        <v>466675</v>
      </c>
      <c r="EC147" s="790">
        <v>4000</v>
      </c>
      <c r="ED147" s="790">
        <v>38220</v>
      </c>
      <c r="EE147" s="790">
        <v>31359</v>
      </c>
      <c r="EF147" s="791">
        <v>3995.1365999999998</v>
      </c>
      <c r="EG147" s="792">
        <v>139829.78099999999</v>
      </c>
      <c r="EH147" s="7"/>
      <c r="EI147" s="145">
        <v>3.6309999999999998</v>
      </c>
      <c r="EJ147" s="114"/>
      <c r="EK147" s="43">
        <v>6.7196657202549952</v>
      </c>
      <c r="EL147" s="146">
        <v>3.9951365999999999</v>
      </c>
      <c r="EM147" s="147"/>
      <c r="EN147" s="114"/>
      <c r="EO147" s="114"/>
      <c r="EP147" s="114"/>
      <c r="EQ147" s="114"/>
      <c r="ER147" s="114"/>
      <c r="ES147" s="114"/>
      <c r="ET147" s="751"/>
      <c r="EU147" s="7"/>
      <c r="EV147" s="992">
        <v>16.899999999999999</v>
      </c>
      <c r="EW147" s="7"/>
    </row>
    <row r="148" spans="1:200" x14ac:dyDescent="0.3">
      <c r="A148" s="7">
        <v>263</v>
      </c>
      <c r="B148" s="7">
        <v>1</v>
      </c>
      <c r="C148" s="14">
        <v>11576</v>
      </c>
      <c r="D148" s="328" t="s">
        <v>1772</v>
      </c>
      <c r="E148" s="17" t="s">
        <v>1773</v>
      </c>
      <c r="F148" s="17" t="s">
        <v>1774</v>
      </c>
      <c r="G148" s="11">
        <v>14</v>
      </c>
      <c r="H148" s="17" t="s">
        <v>1775</v>
      </c>
      <c r="I148" s="469" t="s">
        <v>1776</v>
      </c>
      <c r="J148" s="849" t="s">
        <v>1777</v>
      </c>
      <c r="K148" s="17" t="s">
        <v>36</v>
      </c>
      <c r="L148" s="11">
        <v>56</v>
      </c>
      <c r="M148" s="17" t="s">
        <v>653</v>
      </c>
      <c r="N148" s="17" t="s">
        <v>38</v>
      </c>
      <c r="O148" s="11"/>
      <c r="P148" s="11" t="s">
        <v>654</v>
      </c>
      <c r="Q148" s="381"/>
      <c r="R148" s="17" t="s">
        <v>1213</v>
      </c>
      <c r="S148" s="471" t="s">
        <v>441</v>
      </c>
      <c r="T148" s="471"/>
      <c r="U148" s="478" t="s">
        <v>699</v>
      </c>
      <c r="V148" s="479"/>
      <c r="W148" s="478"/>
      <c r="X148" s="480"/>
      <c r="Y148" s="794" t="s">
        <v>127</v>
      </c>
      <c r="Z148" s="347" t="s">
        <v>698</v>
      </c>
      <c r="AA148" s="11"/>
      <c r="AB148" s="788">
        <v>32432</v>
      </c>
      <c r="AC148" s="788">
        <v>1900000</v>
      </c>
      <c r="AD148" s="789"/>
      <c r="AE148" s="1189" t="s">
        <v>1971</v>
      </c>
      <c r="AF148" s="1190" t="s">
        <v>444</v>
      </c>
      <c r="AG148" s="556">
        <v>10000</v>
      </c>
      <c r="AI148" s="7"/>
      <c r="AJ148" s="37"/>
      <c r="AK148" s="7"/>
      <c r="AL148" s="7"/>
      <c r="AM148" s="7"/>
      <c r="AN148" s="411">
        <v>8.3000000000000007</v>
      </c>
      <c r="AO148" s="39">
        <v>3.6</v>
      </c>
      <c r="AP148" s="40">
        <v>87.4</v>
      </c>
      <c r="AQ148" s="41">
        <v>99.300000000000011</v>
      </c>
      <c r="AR148" s="42">
        <v>2.3055555555555558</v>
      </c>
      <c r="AS148" s="43">
        <v>201.50555555555559</v>
      </c>
      <c r="AT148" s="44">
        <v>9.1208791208791218E-2</v>
      </c>
      <c r="AU148" s="45">
        <v>7.3537999999999997</v>
      </c>
      <c r="AV148" s="45">
        <v>88.6</v>
      </c>
      <c r="AW148" s="46">
        <v>0.53120000000000001</v>
      </c>
      <c r="AX148" s="45">
        <v>6.4</v>
      </c>
      <c r="AY148" s="7" t="s">
        <v>121</v>
      </c>
      <c r="AZ148" s="47">
        <v>14</v>
      </c>
      <c r="BA148" s="48" t="s">
        <v>121</v>
      </c>
      <c r="BB148" s="49">
        <v>1.6</v>
      </c>
      <c r="BC148" s="194">
        <v>25.5</v>
      </c>
      <c r="BD148" s="7">
        <v>71.3</v>
      </c>
      <c r="BE148" s="7">
        <v>28.2</v>
      </c>
      <c r="BF148" s="78">
        <v>2.5283687943262412</v>
      </c>
      <c r="BG148" s="79">
        <v>0.38</v>
      </c>
      <c r="BH148" s="80">
        <v>4.5783132530120474</v>
      </c>
      <c r="BI148" s="7" t="s">
        <v>121</v>
      </c>
      <c r="BJ148" s="7">
        <v>40.6</v>
      </c>
      <c r="BK148" s="48">
        <v>31</v>
      </c>
      <c r="BL148" s="81"/>
      <c r="BM148" s="80">
        <v>78.900000000000006</v>
      </c>
      <c r="BN148" s="49">
        <v>88.9</v>
      </c>
      <c r="BO148" s="49">
        <v>19563</v>
      </c>
      <c r="BP148" s="80">
        <v>11.099999999999994</v>
      </c>
      <c r="BQ148" s="346">
        <v>3.4992000000000001</v>
      </c>
      <c r="BR148" s="49">
        <v>18.8</v>
      </c>
      <c r="BS148" s="84">
        <v>0.67680000000000007</v>
      </c>
      <c r="BT148" s="49">
        <v>60.1</v>
      </c>
      <c r="BU148" s="84">
        <v>2.1636000000000002</v>
      </c>
      <c r="BV148" s="49">
        <v>18.3</v>
      </c>
      <c r="BW148" s="84">
        <v>0.65880000000000005</v>
      </c>
      <c r="BX148" s="80">
        <v>0.03</v>
      </c>
      <c r="BY148" s="82">
        <v>99.9</v>
      </c>
      <c r="BZ148" s="82">
        <v>24886</v>
      </c>
      <c r="CA148" s="82">
        <v>100</v>
      </c>
      <c r="CB148" s="82">
        <v>17057</v>
      </c>
      <c r="CC148" s="82">
        <v>98.9</v>
      </c>
      <c r="CD148" s="82">
        <v>99.1</v>
      </c>
      <c r="CE148" s="82">
        <v>17266</v>
      </c>
      <c r="CF148" s="45">
        <v>0.31281198003327787</v>
      </c>
      <c r="CG148" s="7"/>
      <c r="CH148" s="121">
        <v>7</v>
      </c>
      <c r="CI148" s="7" t="s">
        <v>1991</v>
      </c>
      <c r="CJ148" s="111" t="s">
        <v>1991</v>
      </c>
      <c r="CK148" s="201" t="s">
        <v>2034</v>
      </c>
      <c r="CL148" s="122" t="s">
        <v>1997</v>
      </c>
      <c r="CM148" s="11"/>
      <c r="CN148" s="11"/>
      <c r="CO148" s="11"/>
      <c r="CP148" s="11"/>
      <c r="CQ148" s="565" t="s">
        <v>297</v>
      </c>
      <c r="CR148" s="12" t="s">
        <v>444</v>
      </c>
      <c r="CS148" s="9">
        <v>2</v>
      </c>
      <c r="CT148" s="7"/>
      <c r="CU148" s="49" t="s">
        <v>1776</v>
      </c>
      <c r="CV148" s="7"/>
      <c r="CW148" s="7"/>
      <c r="CX148" s="7"/>
      <c r="CY148" s="7"/>
      <c r="CZ148" s="11">
        <v>194.6</v>
      </c>
      <c r="DA148" s="11" t="s">
        <v>38</v>
      </c>
      <c r="DB148" s="11" t="s">
        <v>38</v>
      </c>
      <c r="DC148" s="11" t="s">
        <v>38</v>
      </c>
      <c r="DD148" s="11" t="s">
        <v>38</v>
      </c>
      <c r="DE148" s="11" t="s">
        <v>38</v>
      </c>
      <c r="DF148" s="11" t="s">
        <v>38</v>
      </c>
      <c r="DG148" s="11" t="s">
        <v>38</v>
      </c>
      <c r="DH148" s="11" t="s">
        <v>38</v>
      </c>
      <c r="DI148" s="11">
        <v>0</v>
      </c>
      <c r="DJ148" s="7"/>
      <c r="DK148" s="116"/>
      <c r="DL148" s="125"/>
      <c r="DM148" s="125"/>
      <c r="DN148" s="7">
        <v>80</v>
      </c>
      <c r="DO148" s="7">
        <v>3</v>
      </c>
      <c r="DP148" s="7">
        <v>1</v>
      </c>
      <c r="DQ148" s="7"/>
      <c r="DR148" s="7"/>
      <c r="DS148" s="116">
        <v>17.579999999999998</v>
      </c>
      <c r="DT148" s="116">
        <v>1</v>
      </c>
      <c r="DU148" s="7"/>
      <c r="DV148" s="116">
        <v>0</v>
      </c>
      <c r="DW148" s="116">
        <v>0</v>
      </c>
      <c r="DX148" s="114"/>
      <c r="DY148" s="114"/>
      <c r="DZ148" s="485">
        <v>11576</v>
      </c>
      <c r="EA148" s="790">
        <v>75</v>
      </c>
      <c r="EB148" s="790">
        <v>255843</v>
      </c>
      <c r="EC148" s="790">
        <v>4000</v>
      </c>
      <c r="ED148" s="790">
        <v>42120</v>
      </c>
      <c r="EE148" s="790">
        <v>229435</v>
      </c>
      <c r="EF148" s="791">
        <v>32212.673999999999</v>
      </c>
      <c r="EG148" s="792">
        <v>1803909.7439999999</v>
      </c>
      <c r="EH148" s="7"/>
      <c r="EI148" s="145">
        <v>32.432000000000002</v>
      </c>
      <c r="EJ148" s="114"/>
      <c r="EK148" s="43">
        <v>89.678044738374709</v>
      </c>
      <c r="EL148" s="146">
        <v>32.212674</v>
      </c>
      <c r="EM148" s="114"/>
      <c r="EN148" s="148" t="s">
        <v>421</v>
      </c>
      <c r="EO148" s="149" t="s">
        <v>579</v>
      </c>
      <c r="EP148" s="150" t="s">
        <v>421</v>
      </c>
      <c r="EQ148" s="149" t="s">
        <v>2156</v>
      </c>
      <c r="ER148" s="149" t="s">
        <v>2157</v>
      </c>
      <c r="ES148" s="987">
        <v>11576</v>
      </c>
      <c r="ET148" s="990" t="s">
        <v>712</v>
      </c>
      <c r="EU148" s="941" t="s">
        <v>2079</v>
      </c>
      <c r="EV148" s="161">
        <v>66.178877259711683</v>
      </c>
      <c r="EW148" s="595">
        <v>1.1769171249999977</v>
      </c>
      <c r="EX148" s="569" t="s">
        <v>121</v>
      </c>
      <c r="EY148" s="569" t="s">
        <v>121</v>
      </c>
      <c r="EZ148" s="569" t="s">
        <v>121</v>
      </c>
      <c r="FA148" s="569" t="s">
        <v>121</v>
      </c>
      <c r="FB148" s="569" t="s">
        <v>121</v>
      </c>
      <c r="FC148" s="569" t="s">
        <v>121</v>
      </c>
      <c r="FD148" s="591">
        <v>1803909.7439999999</v>
      </c>
      <c r="FE148" s="994">
        <v>57003.547910400004</v>
      </c>
      <c r="FF148" s="569" t="s">
        <v>121</v>
      </c>
      <c r="FG148" s="569" t="s">
        <v>121</v>
      </c>
      <c r="FH148" s="569" t="s">
        <v>121</v>
      </c>
      <c r="FI148" s="569" t="s">
        <v>121</v>
      </c>
      <c r="FJ148" s="994" t="s">
        <v>121</v>
      </c>
      <c r="FK148" s="569" t="s">
        <v>121</v>
      </c>
      <c r="FL148" s="569" t="s">
        <v>121</v>
      </c>
      <c r="FM148" s="946"/>
      <c r="FN148" s="569"/>
      <c r="FO148" s="569"/>
      <c r="FP148" s="569"/>
      <c r="FQ148" s="561">
        <v>86.7</v>
      </c>
      <c r="FR148" s="561">
        <v>99.6</v>
      </c>
      <c r="FS148" s="569">
        <v>9562</v>
      </c>
      <c r="FT148" s="569">
        <v>33.5</v>
      </c>
      <c r="FU148" s="569">
        <v>2060</v>
      </c>
      <c r="FV148" s="569">
        <v>23.8</v>
      </c>
      <c r="FW148" s="569">
        <v>3323</v>
      </c>
      <c r="FX148" s="569">
        <v>10.9</v>
      </c>
      <c r="FY148" s="569">
        <v>16697</v>
      </c>
      <c r="FZ148" s="569">
        <v>89.5</v>
      </c>
      <c r="GA148" s="569">
        <v>3765</v>
      </c>
      <c r="GB148" s="569">
        <v>95.1</v>
      </c>
      <c r="GC148" s="569">
        <v>8861</v>
      </c>
      <c r="GD148" s="561">
        <v>5.03</v>
      </c>
      <c r="GE148" s="569">
        <v>4.3899999999999997</v>
      </c>
      <c r="GF148" s="569"/>
      <c r="GG148" s="569"/>
      <c r="GH148" s="569"/>
      <c r="GI148" s="569"/>
      <c r="GJ148" s="569"/>
      <c r="GK148" s="569"/>
      <c r="GL148" s="569"/>
      <c r="GM148" s="569"/>
      <c r="GN148" s="569"/>
      <c r="GO148" s="569"/>
      <c r="GP148" s="569"/>
      <c r="GQ148" s="569"/>
      <c r="GR148" s="569">
        <v>3.16</v>
      </c>
    </row>
    <row r="149" spans="1:200" x14ac:dyDescent="0.3">
      <c r="A149" s="7">
        <v>275</v>
      </c>
      <c r="B149" s="7">
        <v>2</v>
      </c>
      <c r="C149" s="14">
        <v>11674</v>
      </c>
      <c r="D149" s="328" t="s">
        <v>1579</v>
      </c>
      <c r="E149" s="17" t="s">
        <v>982</v>
      </c>
      <c r="F149" s="17">
        <v>375515445</v>
      </c>
      <c r="G149" s="11">
        <v>82</v>
      </c>
      <c r="H149" s="17" t="s">
        <v>1623</v>
      </c>
      <c r="I149" s="469" t="s">
        <v>1575</v>
      </c>
      <c r="J149" s="380" t="s">
        <v>35</v>
      </c>
      <c r="K149" s="17" t="s">
        <v>36</v>
      </c>
      <c r="L149" s="11">
        <v>12</v>
      </c>
      <c r="M149" s="17" t="s">
        <v>37</v>
      </c>
      <c r="N149" s="17" t="s">
        <v>38</v>
      </c>
      <c r="O149" s="11"/>
      <c r="P149" s="11" t="s">
        <v>654</v>
      </c>
      <c r="Q149" s="381"/>
      <c r="R149" s="17" t="s">
        <v>1213</v>
      </c>
      <c r="S149" s="471" t="s">
        <v>441</v>
      </c>
      <c r="T149" s="471"/>
      <c r="U149" s="478" t="s">
        <v>442</v>
      </c>
      <c r="V149" s="479"/>
      <c r="W149" s="478"/>
      <c r="X149" s="480"/>
      <c r="Y149" s="794"/>
      <c r="Z149" s="347" t="s">
        <v>443</v>
      </c>
      <c r="AA149" s="11"/>
      <c r="AB149" s="788">
        <v>29000</v>
      </c>
      <c r="AC149" s="788">
        <v>347000</v>
      </c>
      <c r="AD149" s="789"/>
      <c r="AE149" s="789"/>
      <c r="AF149" s="789" t="s">
        <v>444</v>
      </c>
      <c r="AG149" s="556">
        <v>10000</v>
      </c>
      <c r="AI149" s="7"/>
      <c r="AJ149" s="37"/>
      <c r="AK149" s="7"/>
      <c r="AL149" s="7"/>
      <c r="AM149" s="7"/>
      <c r="AN149" s="934">
        <v>0.7</v>
      </c>
      <c r="AO149" s="39">
        <v>3.3</v>
      </c>
      <c r="AP149" s="40">
        <v>95.1</v>
      </c>
      <c r="AQ149" s="41">
        <v>99.1</v>
      </c>
      <c r="AR149" s="42">
        <v>0.21212121212121213</v>
      </c>
      <c r="AS149" s="43">
        <v>20.172727272727272</v>
      </c>
      <c r="AT149" s="44">
        <v>7.1138211382113826E-3</v>
      </c>
      <c r="AU149" s="46">
        <v>0.37519999999999998</v>
      </c>
      <c r="AV149" s="45">
        <v>53.6</v>
      </c>
      <c r="AW149" s="46">
        <v>0.28979999999999995</v>
      </c>
      <c r="AX149" s="45">
        <v>41.4</v>
      </c>
      <c r="AY149" s="7" t="s">
        <v>121</v>
      </c>
      <c r="AZ149" s="47">
        <v>13.9</v>
      </c>
      <c r="BA149" s="48" t="s">
        <v>121</v>
      </c>
      <c r="BB149" s="80">
        <v>0</v>
      </c>
      <c r="BC149" s="194">
        <v>1.22</v>
      </c>
      <c r="BD149" s="45">
        <v>35.1</v>
      </c>
      <c r="BE149" s="7">
        <v>68.8</v>
      </c>
      <c r="BF149" s="78">
        <v>0.51017441860465118</v>
      </c>
      <c r="BG149" s="79">
        <v>0</v>
      </c>
      <c r="BH149" s="80">
        <v>0</v>
      </c>
      <c r="BI149" s="7" t="s">
        <v>121</v>
      </c>
      <c r="BJ149" s="7" t="s">
        <v>121</v>
      </c>
      <c r="BK149" s="48" t="s">
        <v>121</v>
      </c>
      <c r="BL149" s="81"/>
      <c r="BM149" s="80">
        <v>73.7</v>
      </c>
      <c r="BN149" s="49">
        <v>94.9</v>
      </c>
      <c r="BO149" s="49">
        <v>9304</v>
      </c>
      <c r="BP149" s="80">
        <v>5.0999999999999943</v>
      </c>
      <c r="BQ149" s="561">
        <v>3.2439</v>
      </c>
      <c r="BR149" s="49">
        <v>9.5</v>
      </c>
      <c r="BS149" s="84">
        <v>0.3135</v>
      </c>
      <c r="BT149" s="49">
        <v>64.2</v>
      </c>
      <c r="BU149" s="84">
        <v>2.1185999999999998</v>
      </c>
      <c r="BV149" s="49">
        <v>24.6</v>
      </c>
      <c r="BW149" s="84">
        <v>0.81180000000000008</v>
      </c>
      <c r="BX149" s="80">
        <v>0.01</v>
      </c>
      <c r="BY149" s="82">
        <v>98.7</v>
      </c>
      <c r="BZ149" s="82">
        <v>11944</v>
      </c>
      <c r="CA149" s="82">
        <v>90.5</v>
      </c>
      <c r="CB149" s="82">
        <v>5361</v>
      </c>
      <c r="CC149" s="82">
        <v>71</v>
      </c>
      <c r="CD149" s="82">
        <v>86.6</v>
      </c>
      <c r="CE149" s="82">
        <v>5493</v>
      </c>
      <c r="CF149" s="45">
        <v>0.14797507788161993</v>
      </c>
      <c r="CG149" s="7"/>
      <c r="CH149" s="121">
        <v>6</v>
      </c>
      <c r="CI149" s="7" t="s">
        <v>1993</v>
      </c>
      <c r="CJ149" s="111" t="s">
        <v>1993</v>
      </c>
      <c r="CK149" s="201"/>
      <c r="CL149" s="122" t="s">
        <v>1997</v>
      </c>
      <c r="CM149" s="11"/>
      <c r="CN149" s="11"/>
      <c r="CO149" s="11"/>
      <c r="CP149" s="11"/>
      <c r="CQ149" s="565" t="s">
        <v>294</v>
      </c>
      <c r="CR149" t="s">
        <v>444</v>
      </c>
      <c r="CS149" s="9">
        <v>2</v>
      </c>
      <c r="CT149" s="7"/>
      <c r="CU149" s="7"/>
      <c r="CV149" s="7"/>
      <c r="CW149" s="7"/>
      <c r="CX149" s="7"/>
      <c r="CY149" s="7"/>
      <c r="CZ149" s="11">
        <v>19</v>
      </c>
      <c r="DA149" s="11">
        <v>22.7</v>
      </c>
      <c r="DB149" s="11">
        <v>31759</v>
      </c>
      <c r="DC149" s="11">
        <v>90.3</v>
      </c>
      <c r="DD149" s="11">
        <v>9.6999999999999993</v>
      </c>
      <c r="DE149" s="11">
        <v>10.4</v>
      </c>
      <c r="DF149" s="11">
        <v>30100</v>
      </c>
      <c r="DG149" s="11" t="s">
        <v>38</v>
      </c>
      <c r="DH149" s="11">
        <v>11.76</v>
      </c>
      <c r="DI149" s="11">
        <v>0</v>
      </c>
      <c r="DJ149" s="7"/>
      <c r="DK149" s="116"/>
      <c r="DL149" s="125"/>
      <c r="DM149" s="125"/>
      <c r="DN149" s="7"/>
      <c r="DO149" s="7"/>
      <c r="DP149" s="7"/>
      <c r="DQ149" s="7"/>
      <c r="DR149" s="7"/>
      <c r="DS149" s="116"/>
      <c r="DT149" s="116"/>
      <c r="DU149" s="7"/>
      <c r="DV149" s="116"/>
      <c r="DW149" s="116"/>
      <c r="DX149" s="557"/>
      <c r="DY149" s="114"/>
      <c r="DZ149" s="485">
        <v>11674</v>
      </c>
      <c r="EA149" s="790">
        <v>75</v>
      </c>
      <c r="EB149" s="790">
        <v>370578</v>
      </c>
      <c r="EC149" s="790">
        <v>4000</v>
      </c>
      <c r="ED149" s="790">
        <v>42120</v>
      </c>
      <c r="EE149" s="790">
        <v>206179</v>
      </c>
      <c r="EF149" s="791">
        <v>28947.531600000002</v>
      </c>
      <c r="EG149" s="792">
        <v>347370.37920000002</v>
      </c>
      <c r="EH149" s="7"/>
      <c r="EI149" s="145">
        <v>29</v>
      </c>
      <c r="EJ149" s="114"/>
      <c r="EK149" s="43">
        <v>55.637139819417236</v>
      </c>
      <c r="EL149" s="146">
        <v>28.947531600000001</v>
      </c>
      <c r="EM149" s="114"/>
      <c r="EN149" s="114"/>
      <c r="EO149" s="114"/>
      <c r="EP149" s="114"/>
      <c r="EQ149" s="114"/>
      <c r="ER149" s="114"/>
      <c r="ES149" s="557"/>
      <c r="ET149" s="989"/>
      <c r="EU149" s="550"/>
      <c r="EV149" s="992">
        <v>10.4</v>
      </c>
      <c r="EW149" s="550"/>
      <c r="EX149" s="554"/>
      <c r="EY149" s="554"/>
      <c r="EZ149" s="554"/>
      <c r="FA149" s="554"/>
      <c r="FB149" s="554"/>
      <c r="FC149" s="554"/>
      <c r="FD149" s="554"/>
      <c r="FE149" s="554"/>
      <c r="FF149" s="554"/>
      <c r="FG149" s="554"/>
      <c r="FH149" s="554"/>
      <c r="FI149" s="554"/>
      <c r="FJ149" s="554"/>
      <c r="FK149" s="554"/>
      <c r="FL149" s="554"/>
      <c r="FM149" s="554"/>
      <c r="FN149" s="554"/>
      <c r="FO149" s="554"/>
      <c r="FP149" s="554"/>
      <c r="FQ149" s="554"/>
      <c r="FR149" s="554"/>
      <c r="FS149" s="554"/>
      <c r="FT149" s="554"/>
      <c r="FU149" s="554"/>
      <c r="FV149" s="554"/>
      <c r="FW149" s="554"/>
      <c r="FX149" s="554"/>
      <c r="FY149" s="554"/>
      <c r="FZ149" s="554"/>
      <c r="GA149" s="554"/>
      <c r="GB149" s="554"/>
      <c r="GC149" s="554"/>
      <c r="GD149" s="554"/>
      <c r="GE149" s="554"/>
      <c r="GF149" s="554"/>
      <c r="GG149" s="554"/>
      <c r="GH149" s="554"/>
      <c r="GI149" s="554"/>
      <c r="GJ149" s="554"/>
      <c r="GK149" s="554"/>
      <c r="GL149" s="554"/>
      <c r="GM149" s="554"/>
      <c r="GN149" s="554"/>
      <c r="GO149" s="554"/>
      <c r="GP149" s="554"/>
      <c r="GQ149" s="554"/>
      <c r="GR149" s="554"/>
    </row>
    <row r="150" spans="1:200" x14ac:dyDescent="0.3">
      <c r="A150" s="7">
        <v>277</v>
      </c>
      <c r="B150" s="7">
        <v>1</v>
      </c>
      <c r="C150" s="14">
        <v>11680</v>
      </c>
      <c r="D150" s="328" t="s">
        <v>1766</v>
      </c>
      <c r="E150" s="17" t="s">
        <v>552</v>
      </c>
      <c r="F150" s="17" t="s">
        <v>1767</v>
      </c>
      <c r="G150" s="11">
        <v>59</v>
      </c>
      <c r="H150" s="17" t="s">
        <v>731</v>
      </c>
      <c r="I150" s="469" t="s">
        <v>1212</v>
      </c>
      <c r="J150" s="380" t="s">
        <v>35</v>
      </c>
      <c r="K150" s="17" t="s">
        <v>36</v>
      </c>
      <c r="L150" s="11">
        <v>6</v>
      </c>
      <c r="M150" s="17" t="s">
        <v>37</v>
      </c>
      <c r="N150" s="17" t="s">
        <v>38</v>
      </c>
      <c r="O150" s="11"/>
      <c r="P150" s="11" t="s">
        <v>654</v>
      </c>
      <c r="Q150" s="381"/>
      <c r="R150" s="17"/>
      <c r="S150" s="471" t="s">
        <v>441</v>
      </c>
      <c r="T150" s="471"/>
      <c r="U150" s="478" t="s">
        <v>442</v>
      </c>
      <c r="V150" s="479"/>
      <c r="W150" s="478"/>
      <c r="X150" s="480"/>
      <c r="Y150" s="794" t="s">
        <v>127</v>
      </c>
      <c r="Z150" s="347" t="s">
        <v>443</v>
      </c>
      <c r="AA150" s="11"/>
      <c r="AB150" s="788">
        <v>6857</v>
      </c>
      <c r="AC150" s="788">
        <v>41000</v>
      </c>
      <c r="AD150" s="789"/>
      <c r="AE150" s="789"/>
      <c r="AF150" s="789" t="s">
        <v>128</v>
      </c>
      <c r="AG150" s="556">
        <v>4000</v>
      </c>
      <c r="AI150" s="7"/>
      <c r="AJ150" s="37"/>
      <c r="AK150" s="7"/>
      <c r="AL150" s="7"/>
      <c r="AM150" s="7"/>
      <c r="AN150" s="411">
        <v>7.4</v>
      </c>
      <c r="AO150" s="39">
        <v>3.8</v>
      </c>
      <c r="AP150" s="40">
        <v>88.3</v>
      </c>
      <c r="AQ150" s="41">
        <v>99.5</v>
      </c>
      <c r="AR150" s="42">
        <v>1.9473684210526319</v>
      </c>
      <c r="AS150" s="43">
        <v>171.95263157894738</v>
      </c>
      <c r="AT150" s="44">
        <v>8.0347448425624329E-2</v>
      </c>
      <c r="AU150" s="45">
        <v>6.5416000000000007</v>
      </c>
      <c r="AV150" s="45">
        <v>88.4</v>
      </c>
      <c r="AW150" s="46">
        <v>0.48839999999999995</v>
      </c>
      <c r="AX150" s="45">
        <v>6.6</v>
      </c>
      <c r="AY150" s="7" t="s">
        <v>121</v>
      </c>
      <c r="AZ150" s="47">
        <v>25.3</v>
      </c>
      <c r="BA150" s="48" t="s">
        <v>121</v>
      </c>
      <c r="BB150" s="80">
        <v>0.14000000000000001</v>
      </c>
      <c r="BC150" s="194">
        <v>2.68</v>
      </c>
      <c r="BD150" s="45">
        <v>52.4</v>
      </c>
      <c r="BE150" s="7">
        <v>47.6</v>
      </c>
      <c r="BF150" s="195">
        <v>1.1008403361344536</v>
      </c>
      <c r="BG150" s="79">
        <v>0.1</v>
      </c>
      <c r="BH150" s="80">
        <v>1.3513513513513513</v>
      </c>
      <c r="BI150" s="7" t="s">
        <v>121</v>
      </c>
      <c r="BJ150" s="7">
        <v>53.9</v>
      </c>
      <c r="BK150" s="48">
        <v>62.2</v>
      </c>
      <c r="BL150" s="81"/>
      <c r="BM150" s="80">
        <v>50.8</v>
      </c>
      <c r="BN150" s="49">
        <v>88.5</v>
      </c>
      <c r="BO150" s="49">
        <v>10319</v>
      </c>
      <c r="BP150" s="80">
        <v>11.5</v>
      </c>
      <c r="BQ150" s="561">
        <v>3.6897999999999995</v>
      </c>
      <c r="BR150" s="49">
        <v>13.8</v>
      </c>
      <c r="BS150" s="84">
        <v>0.52439999999999998</v>
      </c>
      <c r="BT150" s="49">
        <v>37</v>
      </c>
      <c r="BU150" s="84">
        <v>1.4059999999999999</v>
      </c>
      <c r="BV150" s="49">
        <v>46.3</v>
      </c>
      <c r="BW150" s="84">
        <v>1.7593999999999996</v>
      </c>
      <c r="BX150" s="80">
        <v>0.01</v>
      </c>
      <c r="BY150" s="82">
        <v>100</v>
      </c>
      <c r="BZ150" s="82">
        <v>11001</v>
      </c>
      <c r="CA150" s="82">
        <v>99.2</v>
      </c>
      <c r="CB150" s="82">
        <v>6696</v>
      </c>
      <c r="CC150" s="82">
        <v>94.6</v>
      </c>
      <c r="CD150" s="82">
        <v>94.3</v>
      </c>
      <c r="CE150" s="82">
        <v>6716</v>
      </c>
      <c r="CF150" s="45">
        <v>0.37297297297297299</v>
      </c>
      <c r="CG150" s="7"/>
      <c r="CH150" s="121">
        <v>5</v>
      </c>
      <c r="CI150" s="7" t="s">
        <v>1993</v>
      </c>
      <c r="CJ150" s="111" t="s">
        <v>1993</v>
      </c>
      <c r="CK150" s="201"/>
      <c r="CL150" s="122" t="s">
        <v>1997</v>
      </c>
      <c r="CM150" s="11"/>
      <c r="CN150" s="11"/>
      <c r="CO150" s="11"/>
      <c r="CP150" s="11"/>
      <c r="CQ150" s="565" t="s">
        <v>294</v>
      </c>
      <c r="CR150" t="s">
        <v>128</v>
      </c>
      <c r="CS150" s="9">
        <v>2</v>
      </c>
      <c r="CT150" s="7"/>
      <c r="CU150" s="49" t="s">
        <v>1212</v>
      </c>
      <c r="CV150" s="7"/>
      <c r="CW150" s="7"/>
      <c r="CX150" s="7"/>
      <c r="CY150" s="7"/>
      <c r="CZ150" s="11" t="s">
        <v>38</v>
      </c>
      <c r="DA150" s="11" t="s">
        <v>38</v>
      </c>
      <c r="DB150" s="11">
        <v>14225</v>
      </c>
      <c r="DC150" s="11">
        <v>78.8</v>
      </c>
      <c r="DD150" s="11">
        <v>21.2</v>
      </c>
      <c r="DE150" s="11" t="s">
        <v>38</v>
      </c>
      <c r="DF150" s="11" t="s">
        <v>38</v>
      </c>
      <c r="DG150" s="11" t="s">
        <v>38</v>
      </c>
      <c r="DH150" s="11" t="s">
        <v>38</v>
      </c>
      <c r="DI150" s="11">
        <v>0</v>
      </c>
      <c r="DJ150" s="7"/>
      <c r="DK150" s="116">
        <v>0</v>
      </c>
      <c r="DL150" s="125"/>
      <c r="DM150" s="125"/>
      <c r="DN150" s="150">
        <v>12</v>
      </c>
      <c r="DO150" s="7">
        <v>2</v>
      </c>
      <c r="DP150" s="7">
        <v>1</v>
      </c>
      <c r="DQ150" s="7" t="s">
        <v>299</v>
      </c>
      <c r="DR150" s="7" t="s">
        <v>299</v>
      </c>
      <c r="DS150" s="116" t="s">
        <v>299</v>
      </c>
      <c r="DT150" s="116">
        <v>2</v>
      </c>
      <c r="DU150" s="7"/>
      <c r="DV150" s="116">
        <v>2</v>
      </c>
      <c r="DW150" s="116">
        <v>2</v>
      </c>
      <c r="DX150" s="114"/>
      <c r="DY150" s="114"/>
      <c r="DZ150" s="485">
        <v>11680</v>
      </c>
      <c r="EA150" s="790">
        <v>75</v>
      </c>
      <c r="EB150" s="790">
        <v>60494</v>
      </c>
      <c r="EC150" s="790">
        <v>4000</v>
      </c>
      <c r="ED150" s="790">
        <v>42120</v>
      </c>
      <c r="EE150" s="790">
        <v>48694</v>
      </c>
      <c r="EF150" s="791">
        <v>6836.6376</v>
      </c>
      <c r="EG150" s="792">
        <v>41019.825599999996</v>
      </c>
      <c r="EH150" s="7"/>
      <c r="EI150" s="145">
        <v>6.8570000000000002</v>
      </c>
      <c r="EJ150" s="114"/>
      <c r="EK150" s="43">
        <v>80.493933282639603</v>
      </c>
      <c r="EL150" s="146">
        <v>6.8366376000000004</v>
      </c>
      <c r="EM150" s="114"/>
      <c r="EN150" s="148" t="s">
        <v>423</v>
      </c>
      <c r="EO150" s="149" t="s">
        <v>2153</v>
      </c>
      <c r="EP150" s="150" t="s">
        <v>423</v>
      </c>
      <c r="EQ150" s="149" t="s">
        <v>2154</v>
      </c>
      <c r="ER150" s="149" t="s">
        <v>2155</v>
      </c>
      <c r="ES150" s="987">
        <v>11680</v>
      </c>
      <c r="ET150" s="990" t="s">
        <v>712</v>
      </c>
      <c r="EU150" s="941">
        <v>39.721182854400006</v>
      </c>
      <c r="EV150" s="941">
        <v>8.3421707712133593</v>
      </c>
      <c r="EW150" s="595">
        <v>0.34952350000000071</v>
      </c>
      <c r="EX150" s="569" t="s">
        <v>121</v>
      </c>
      <c r="EY150" s="569" t="s">
        <v>121</v>
      </c>
      <c r="EZ150" s="569" t="s">
        <v>121</v>
      </c>
      <c r="FA150" s="569" t="s">
        <v>121</v>
      </c>
      <c r="FB150" s="569" t="s">
        <v>121</v>
      </c>
      <c r="FC150" s="569" t="s">
        <v>121</v>
      </c>
      <c r="FD150" s="591">
        <v>41019.825599999996</v>
      </c>
      <c r="FE150" s="994">
        <v>2305.3141987200001</v>
      </c>
      <c r="FF150" s="569" t="s">
        <v>121</v>
      </c>
      <c r="FG150" s="569" t="s">
        <v>121</v>
      </c>
      <c r="FH150" s="569" t="s">
        <v>121</v>
      </c>
      <c r="FI150" s="569" t="s">
        <v>121</v>
      </c>
      <c r="FJ150" s="994" t="s">
        <v>121</v>
      </c>
      <c r="FK150" s="569" t="s">
        <v>121</v>
      </c>
      <c r="FL150" s="569" t="s">
        <v>121</v>
      </c>
      <c r="FM150" s="946"/>
      <c r="FN150" s="569"/>
      <c r="FO150" s="569"/>
      <c r="FP150" s="569"/>
      <c r="FQ150" s="561">
        <v>76.900000000000006</v>
      </c>
      <c r="FR150" s="561">
        <v>90.2</v>
      </c>
      <c r="FS150" s="569">
        <v>3405</v>
      </c>
      <c r="FT150" s="569">
        <v>7.35</v>
      </c>
      <c r="FU150" s="569">
        <v>3374</v>
      </c>
      <c r="FV150" s="569">
        <v>37.5</v>
      </c>
      <c r="FW150" s="569">
        <v>3194</v>
      </c>
      <c r="FX150" s="569">
        <v>3.71</v>
      </c>
      <c r="FY150" s="569">
        <v>20168</v>
      </c>
      <c r="FZ150" s="569">
        <v>72.3</v>
      </c>
      <c r="GA150" s="569">
        <v>2768</v>
      </c>
      <c r="GB150" s="569">
        <v>90.2</v>
      </c>
      <c r="GC150" s="569">
        <v>8287</v>
      </c>
      <c r="GD150" s="561">
        <v>11.6</v>
      </c>
      <c r="GE150" s="569">
        <v>3.29</v>
      </c>
      <c r="GF150" s="569"/>
      <c r="GG150" s="569"/>
      <c r="GH150" s="569"/>
      <c r="GI150" s="569"/>
      <c r="GJ150" s="569"/>
      <c r="GK150" s="569"/>
      <c r="GL150" s="569"/>
      <c r="GM150" s="569"/>
      <c r="GN150" s="569"/>
      <c r="GO150" s="569"/>
      <c r="GP150" s="569"/>
      <c r="GQ150" s="569"/>
      <c r="GR150" s="569">
        <v>5.62</v>
      </c>
    </row>
    <row r="151" spans="1:200" x14ac:dyDescent="0.3">
      <c r="A151" s="7">
        <v>282</v>
      </c>
      <c r="B151" s="7">
        <v>1</v>
      </c>
      <c r="C151" s="14">
        <v>11701</v>
      </c>
      <c r="D151" s="328" t="s">
        <v>1687</v>
      </c>
      <c r="E151" s="17" t="s">
        <v>975</v>
      </c>
      <c r="F151" s="17" t="s">
        <v>1688</v>
      </c>
      <c r="G151" s="11">
        <v>53</v>
      </c>
      <c r="H151" s="17" t="s">
        <v>1689</v>
      </c>
      <c r="I151" s="469" t="s">
        <v>1690</v>
      </c>
      <c r="J151" s="380" t="s">
        <v>35</v>
      </c>
      <c r="K151" s="17" t="s">
        <v>36</v>
      </c>
      <c r="L151" s="11">
        <v>22</v>
      </c>
      <c r="M151" s="17" t="s">
        <v>37</v>
      </c>
      <c r="N151" s="17" t="s">
        <v>38</v>
      </c>
      <c r="O151" s="11"/>
      <c r="P151" s="11" t="s">
        <v>734</v>
      </c>
      <c r="Q151" s="381"/>
      <c r="R151" s="17" t="s">
        <v>1213</v>
      </c>
      <c r="S151" s="471" t="s">
        <v>441</v>
      </c>
      <c r="T151" s="471"/>
      <c r="U151" s="478" t="s">
        <v>442</v>
      </c>
      <c r="V151" s="479"/>
      <c r="W151" s="478"/>
      <c r="X151" s="480"/>
      <c r="Y151" s="794"/>
      <c r="Z151" s="347" t="s">
        <v>443</v>
      </c>
      <c r="AA151" s="11"/>
      <c r="AB151" s="788">
        <v>13000</v>
      </c>
      <c r="AC151" s="788">
        <v>287000</v>
      </c>
      <c r="AD151" s="789"/>
      <c r="AE151" s="789"/>
      <c r="AF151" s="789" t="s">
        <v>444</v>
      </c>
      <c r="AG151" s="556">
        <v>10000</v>
      </c>
      <c r="AI151" s="7"/>
      <c r="AJ151" s="37"/>
      <c r="AK151" s="7"/>
      <c r="AL151" s="7"/>
      <c r="AM151" s="7"/>
      <c r="AN151" s="411">
        <v>5.4</v>
      </c>
      <c r="AO151" s="39">
        <v>2.1</v>
      </c>
      <c r="AP151" s="40">
        <v>92.5</v>
      </c>
      <c r="AQ151" s="41">
        <v>100</v>
      </c>
      <c r="AR151" s="42">
        <v>2.5714285714285716</v>
      </c>
      <c r="AS151" s="43">
        <v>237.85714285714286</v>
      </c>
      <c r="AT151" s="44">
        <v>5.7082452431289649E-2</v>
      </c>
      <c r="AU151" s="45">
        <v>4.9733999999999998</v>
      </c>
      <c r="AV151" s="45">
        <v>92.1</v>
      </c>
      <c r="AW151" s="46">
        <v>0.15659999999999999</v>
      </c>
      <c r="AX151" s="45">
        <v>2.9</v>
      </c>
      <c r="AY151" s="7" t="s">
        <v>121</v>
      </c>
      <c r="AZ151" s="47" t="s">
        <v>121</v>
      </c>
      <c r="BA151" s="48" t="s">
        <v>121</v>
      </c>
      <c r="BB151" s="80">
        <v>1.1499999999999999</v>
      </c>
      <c r="BC151" s="194">
        <v>0.22</v>
      </c>
      <c r="BD151" s="45">
        <v>74.400000000000006</v>
      </c>
      <c r="BE151" s="7">
        <v>25.6</v>
      </c>
      <c r="BF151" s="78">
        <v>2.90625</v>
      </c>
      <c r="BG151" s="79">
        <v>7.0000000000000007E-2</v>
      </c>
      <c r="BH151" s="80">
        <v>1.2962962962962963</v>
      </c>
      <c r="BI151" s="7" t="s">
        <v>121</v>
      </c>
      <c r="BJ151" s="7">
        <v>50.6</v>
      </c>
      <c r="BK151" s="48">
        <v>28.2</v>
      </c>
      <c r="BL151" s="81"/>
      <c r="BM151" s="80">
        <v>73.900000000000006</v>
      </c>
      <c r="BN151" s="49">
        <v>74.5</v>
      </c>
      <c r="BO151" s="49">
        <v>12238</v>
      </c>
      <c r="BP151" s="80">
        <v>25.5</v>
      </c>
      <c r="BQ151" s="561">
        <v>2.0601000000000003</v>
      </c>
      <c r="BR151" s="49">
        <v>21.3</v>
      </c>
      <c r="BS151" s="84">
        <v>0.44730000000000003</v>
      </c>
      <c r="BT151" s="49">
        <v>52.6</v>
      </c>
      <c r="BU151" s="84">
        <v>1.1046</v>
      </c>
      <c r="BV151" s="49">
        <v>24.2</v>
      </c>
      <c r="BW151" s="84">
        <v>0.50819999999999999</v>
      </c>
      <c r="BX151" s="80">
        <v>0.2</v>
      </c>
      <c r="BY151" s="82">
        <v>99.3</v>
      </c>
      <c r="BZ151" s="82">
        <v>9052</v>
      </c>
      <c r="CA151" s="82">
        <v>92.4</v>
      </c>
      <c r="CB151" s="82">
        <v>5410</v>
      </c>
      <c r="CC151" s="82">
        <v>89.7</v>
      </c>
      <c r="CD151" s="82">
        <v>91.4</v>
      </c>
      <c r="CE151" s="82">
        <v>6092</v>
      </c>
      <c r="CF151" s="45">
        <v>0.4049429657794677</v>
      </c>
      <c r="CG151" s="7"/>
      <c r="CH151" s="121">
        <v>5</v>
      </c>
      <c r="CI151" s="7" t="s">
        <v>1991</v>
      </c>
      <c r="CJ151" s="111" t="s">
        <v>1991</v>
      </c>
      <c r="CK151" s="201"/>
      <c r="CL151" s="122" t="s">
        <v>1997</v>
      </c>
      <c r="CM151" s="11"/>
      <c r="CN151" s="11"/>
      <c r="CO151" s="11"/>
      <c r="CP151" s="11"/>
      <c r="CQ151" s="565" t="s">
        <v>297</v>
      </c>
      <c r="CR151" t="s">
        <v>444</v>
      </c>
      <c r="CS151" s="9">
        <v>2</v>
      </c>
      <c r="CT151" s="7"/>
      <c r="CU151" s="7"/>
      <c r="CV151" s="7"/>
      <c r="CW151" s="7"/>
      <c r="CX151" s="7"/>
      <c r="CY151" s="7"/>
      <c r="CZ151" s="11" t="s">
        <v>38</v>
      </c>
      <c r="DA151" s="11" t="s">
        <v>38</v>
      </c>
      <c r="DB151" s="11">
        <v>16212</v>
      </c>
      <c r="DC151" s="11">
        <v>88.1</v>
      </c>
      <c r="DD151" s="11">
        <v>11.9</v>
      </c>
      <c r="DE151" s="11" t="s">
        <v>38</v>
      </c>
      <c r="DF151" s="11" t="s">
        <v>38</v>
      </c>
      <c r="DG151" s="11" t="s">
        <v>38</v>
      </c>
      <c r="DH151" s="11" t="s">
        <v>38</v>
      </c>
      <c r="DI151" s="11">
        <v>0</v>
      </c>
      <c r="DJ151" s="7"/>
      <c r="DK151" s="116" t="s">
        <v>525</v>
      </c>
      <c r="DL151" s="125"/>
      <c r="DM151" s="125"/>
      <c r="DN151" s="7"/>
      <c r="DO151" s="7"/>
      <c r="DP151" s="7"/>
      <c r="DQ151" s="7"/>
      <c r="DR151" s="7"/>
      <c r="DS151" s="116"/>
      <c r="DT151" s="116">
        <v>2</v>
      </c>
      <c r="DU151" s="7"/>
      <c r="DV151" s="116">
        <v>1</v>
      </c>
      <c r="DW151" s="116">
        <v>2</v>
      </c>
      <c r="DX151" s="114"/>
      <c r="DY151" s="114"/>
      <c r="DZ151" s="485">
        <v>11701</v>
      </c>
      <c r="EA151" s="790">
        <v>75</v>
      </c>
      <c r="EB151" s="790">
        <v>109034</v>
      </c>
      <c r="EC151" s="790">
        <v>4000</v>
      </c>
      <c r="ED151" s="790">
        <v>42120</v>
      </c>
      <c r="EE151" s="790">
        <v>93832</v>
      </c>
      <c r="EF151" s="791">
        <v>13174.012799999999</v>
      </c>
      <c r="EG151" s="792">
        <v>289828.28159999999</v>
      </c>
      <c r="EH151" s="7"/>
      <c r="EI151" s="145">
        <v>13</v>
      </c>
      <c r="EJ151" s="114"/>
      <c r="EK151" s="43">
        <v>86.057560027147488</v>
      </c>
      <c r="EL151" s="146">
        <v>13.174012799999998</v>
      </c>
      <c r="EM151" s="114"/>
      <c r="EN151" s="114"/>
      <c r="EO151" s="114"/>
      <c r="EP151" s="114"/>
      <c r="EQ151" s="114"/>
      <c r="ER151" s="114"/>
      <c r="ES151" s="557"/>
      <c r="ET151" s="989"/>
      <c r="EU151" s="550"/>
      <c r="EV151" s="550"/>
      <c r="EW151" s="550"/>
      <c r="EX151" s="554"/>
      <c r="EY151" s="554"/>
      <c r="EZ151" s="554"/>
      <c r="FA151" s="554"/>
      <c r="FB151" s="554"/>
      <c r="FC151" s="554"/>
      <c r="FD151" s="554"/>
      <c r="FE151" s="554"/>
      <c r="FF151" s="554"/>
      <c r="FG151" s="554"/>
      <c r="FH151" s="554"/>
      <c r="FI151" s="554"/>
      <c r="FJ151" s="554"/>
      <c r="FK151" s="554"/>
      <c r="FL151" s="554"/>
      <c r="FM151" s="554"/>
      <c r="FN151" s="554"/>
      <c r="FO151" s="554"/>
      <c r="FP151" s="554"/>
      <c r="FQ151" s="554"/>
      <c r="FR151" s="554"/>
      <c r="FS151" s="554"/>
      <c r="FT151" s="554"/>
      <c r="FU151" s="554"/>
      <c r="FV151" s="554"/>
      <c r="FW151" s="554"/>
      <c r="FX151" s="554"/>
      <c r="FY151" s="554"/>
      <c r="FZ151" s="554"/>
      <c r="GA151" s="554"/>
      <c r="GB151" s="554"/>
      <c r="GC151" s="554"/>
      <c r="GD151" s="554"/>
      <c r="GE151" s="554"/>
      <c r="GF151" s="554"/>
      <c r="GG151" s="554"/>
      <c r="GH151" s="554"/>
      <c r="GI151" s="554"/>
      <c r="GJ151" s="554"/>
      <c r="GK151" s="554"/>
      <c r="GL151" s="554"/>
      <c r="GM151" s="554"/>
      <c r="GN151" s="554"/>
      <c r="GO151" s="554"/>
      <c r="GP151" s="554"/>
      <c r="GQ151" s="554"/>
      <c r="GR151" s="554"/>
    </row>
    <row r="152" spans="1:200" x14ac:dyDescent="0.3">
      <c r="A152" s="7">
        <v>284</v>
      </c>
      <c r="B152" s="7">
        <v>1</v>
      </c>
      <c r="C152" s="14">
        <v>11711</v>
      </c>
      <c r="D152" s="328" t="s">
        <v>1838</v>
      </c>
      <c r="E152" s="17" t="s">
        <v>667</v>
      </c>
      <c r="F152" s="17" t="s">
        <v>1839</v>
      </c>
      <c r="G152" s="11">
        <v>9</v>
      </c>
      <c r="H152" s="17" t="s">
        <v>1840</v>
      </c>
      <c r="I152" s="469" t="s">
        <v>469</v>
      </c>
      <c r="J152" s="849" t="s">
        <v>433</v>
      </c>
      <c r="K152" s="17" t="s">
        <v>36</v>
      </c>
      <c r="L152" s="11">
        <v>8</v>
      </c>
      <c r="M152" s="17" t="s">
        <v>434</v>
      </c>
      <c r="N152" s="17" t="s">
        <v>38</v>
      </c>
      <c r="O152" s="11"/>
      <c r="P152" s="11" t="s">
        <v>734</v>
      </c>
      <c r="Q152" s="381"/>
      <c r="R152" s="17"/>
      <c r="S152" s="471" t="s">
        <v>441</v>
      </c>
      <c r="T152" s="471"/>
      <c r="U152" s="478" t="s">
        <v>442</v>
      </c>
      <c r="V152" s="479"/>
      <c r="W152" s="478"/>
      <c r="X152" s="480"/>
      <c r="Y152" s="794"/>
      <c r="Z152" s="347" t="s">
        <v>120</v>
      </c>
      <c r="AA152" s="11"/>
      <c r="AB152" s="788">
        <v>17978</v>
      </c>
      <c r="AC152" s="788">
        <v>134000</v>
      </c>
      <c r="AD152" s="789"/>
      <c r="AE152" s="789"/>
      <c r="AF152" s="789" t="s">
        <v>444</v>
      </c>
      <c r="AG152" s="556">
        <v>10000</v>
      </c>
      <c r="AI152" s="7"/>
      <c r="AJ152" s="37"/>
      <c r="AK152" s="7"/>
      <c r="AL152" s="7"/>
      <c r="AM152" s="7"/>
      <c r="AN152" s="934">
        <v>14.6</v>
      </c>
      <c r="AO152" s="39">
        <v>1.5</v>
      </c>
      <c r="AP152" s="40">
        <v>83.8</v>
      </c>
      <c r="AQ152" s="41">
        <v>99.9</v>
      </c>
      <c r="AR152" s="42">
        <v>9.7333333333333325</v>
      </c>
      <c r="AS152" s="43">
        <v>815.65333333333319</v>
      </c>
      <c r="AT152" s="44">
        <v>0.17116060961313012</v>
      </c>
      <c r="AU152" s="45">
        <v>12.9794</v>
      </c>
      <c r="AV152" s="45">
        <v>88.9</v>
      </c>
      <c r="AW152" s="46">
        <v>0.89059999999999984</v>
      </c>
      <c r="AX152" s="45">
        <v>6.1</v>
      </c>
      <c r="AY152" s="7" t="s">
        <v>121</v>
      </c>
      <c r="AZ152" s="47">
        <v>13.5</v>
      </c>
      <c r="BA152" s="48" t="s">
        <v>121</v>
      </c>
      <c r="BB152" s="80">
        <v>0.7</v>
      </c>
      <c r="BC152" s="194">
        <v>0.18</v>
      </c>
      <c r="BD152" s="45">
        <v>39.9</v>
      </c>
      <c r="BE152" s="7">
        <v>60.1</v>
      </c>
      <c r="BF152" s="195">
        <v>0.66389351081530779</v>
      </c>
      <c r="BG152" s="79">
        <v>0.4</v>
      </c>
      <c r="BH152" s="80">
        <v>2.7397260273972601</v>
      </c>
      <c r="BI152" s="7" t="s">
        <v>121</v>
      </c>
      <c r="BJ152" s="7">
        <v>34.299999999999997</v>
      </c>
      <c r="BK152" s="48">
        <v>10.1</v>
      </c>
      <c r="BL152" s="81"/>
      <c r="BM152" s="80">
        <v>63.3</v>
      </c>
      <c r="BN152" s="49">
        <v>68.599999999999994</v>
      </c>
      <c r="BO152" s="49">
        <v>15009</v>
      </c>
      <c r="BP152" s="80">
        <v>31.400000000000006</v>
      </c>
      <c r="BQ152" s="561">
        <v>1.4729999999999999</v>
      </c>
      <c r="BR152" s="49">
        <v>1.8</v>
      </c>
      <c r="BS152" s="84">
        <v>2.7000000000000003E-2</v>
      </c>
      <c r="BT152" s="49">
        <v>61.5</v>
      </c>
      <c r="BU152" s="84">
        <v>0.92249999999999999</v>
      </c>
      <c r="BV152" s="49">
        <v>34.9</v>
      </c>
      <c r="BW152" s="84">
        <v>0.52349999999999997</v>
      </c>
      <c r="BX152" s="80">
        <v>0.08</v>
      </c>
      <c r="BY152" s="82">
        <v>100</v>
      </c>
      <c r="BZ152" s="82">
        <v>8517</v>
      </c>
      <c r="CA152" s="82">
        <v>97.1</v>
      </c>
      <c r="CB152" s="82">
        <v>6655</v>
      </c>
      <c r="CC152" s="82">
        <v>88.1</v>
      </c>
      <c r="CD152" s="82">
        <v>90.6</v>
      </c>
      <c r="CE152" s="82">
        <v>7160</v>
      </c>
      <c r="CF152" s="45">
        <v>2.9268292682926831E-2</v>
      </c>
      <c r="CG152" s="7"/>
      <c r="CH152" s="121">
        <v>7</v>
      </c>
      <c r="CI152" s="7" t="s">
        <v>1993</v>
      </c>
      <c r="CJ152" s="111" t="s">
        <v>1993</v>
      </c>
      <c r="CK152" s="201"/>
      <c r="CL152" s="122" t="s">
        <v>1997</v>
      </c>
      <c r="CM152" s="11"/>
      <c r="CN152" s="11"/>
      <c r="CO152" s="11"/>
      <c r="CP152" s="11"/>
      <c r="CQ152" s="10" t="s">
        <v>294</v>
      </c>
      <c r="CR152" t="s">
        <v>444</v>
      </c>
      <c r="CS152" s="9">
        <v>2</v>
      </c>
      <c r="CT152" s="7"/>
      <c r="CU152" s="7"/>
      <c r="CV152" s="7"/>
      <c r="CW152" s="7"/>
      <c r="CX152" s="7"/>
      <c r="CY152" s="7"/>
      <c r="CZ152" s="11">
        <v>12.3</v>
      </c>
      <c r="DA152" s="11" t="s">
        <v>38</v>
      </c>
      <c r="DB152" s="11" t="s">
        <v>38</v>
      </c>
      <c r="DC152" s="11" t="s">
        <v>38</v>
      </c>
      <c r="DD152" s="11" t="s">
        <v>38</v>
      </c>
      <c r="DE152" s="11" t="s">
        <v>38</v>
      </c>
      <c r="DF152" s="11" t="s">
        <v>38</v>
      </c>
      <c r="DG152" s="11" t="s">
        <v>38</v>
      </c>
      <c r="DH152" s="11" t="s">
        <v>38</v>
      </c>
      <c r="DI152" s="11">
        <v>0</v>
      </c>
      <c r="DJ152" s="7"/>
      <c r="DK152" s="116"/>
      <c r="DL152" s="125"/>
      <c r="DM152" s="125"/>
      <c r="DN152" s="7"/>
      <c r="DO152" s="7"/>
      <c r="DP152" s="7"/>
      <c r="DQ152" s="7"/>
      <c r="DR152" s="7"/>
      <c r="DS152" s="116"/>
      <c r="DT152" s="116"/>
      <c r="DU152" s="7"/>
      <c r="DV152" s="116"/>
      <c r="DW152" s="116"/>
      <c r="DX152" s="557"/>
      <c r="DY152" s="114"/>
      <c r="DZ152" s="485">
        <v>11711</v>
      </c>
      <c r="EA152" s="790">
        <v>75</v>
      </c>
      <c r="EB152" s="790">
        <v>158347</v>
      </c>
      <c r="EC152" s="790">
        <v>4000</v>
      </c>
      <c r="ED152" s="790">
        <v>42120</v>
      </c>
      <c r="EE152" s="790">
        <v>128584</v>
      </c>
      <c r="EF152" s="791">
        <v>18053.193599999999</v>
      </c>
      <c r="EG152" s="792">
        <v>144425.54879999999</v>
      </c>
      <c r="EH152" s="7"/>
      <c r="EI152" s="145">
        <v>17.978000000000002</v>
      </c>
      <c r="EJ152" s="114"/>
      <c r="EK152" s="43">
        <v>81.203938186388129</v>
      </c>
      <c r="EL152" s="146">
        <v>18.0531936</v>
      </c>
      <c r="EM152" s="114"/>
      <c r="EN152" s="114"/>
      <c r="EO152" s="114"/>
      <c r="EP152" s="114"/>
      <c r="EQ152" s="114"/>
      <c r="ER152" s="114"/>
      <c r="ES152" s="557"/>
      <c r="ET152" s="989"/>
      <c r="EU152" s="550"/>
      <c r="EV152" s="550"/>
      <c r="EW152" s="550"/>
      <c r="EX152" s="554"/>
      <c r="EY152" s="554"/>
      <c r="EZ152" s="554"/>
      <c r="FA152" s="554"/>
      <c r="FB152" s="554"/>
      <c r="FC152" s="554"/>
      <c r="FD152" s="554"/>
      <c r="FE152" s="554"/>
      <c r="FF152" s="554"/>
      <c r="FG152" s="554"/>
      <c r="FH152" s="554"/>
      <c r="FI152" s="554"/>
      <c r="FJ152" s="554"/>
      <c r="FK152" s="554"/>
      <c r="FL152" s="554"/>
      <c r="FM152" s="554"/>
      <c r="FN152" s="554"/>
      <c r="FO152" s="554"/>
      <c r="FP152" s="554"/>
      <c r="FQ152" s="554"/>
      <c r="FR152" s="554"/>
      <c r="FS152" s="554"/>
      <c r="FT152" s="554"/>
      <c r="FU152" s="554"/>
      <c r="FV152" s="554"/>
      <c r="FW152" s="554"/>
      <c r="FX152" s="554"/>
      <c r="FY152" s="554"/>
      <c r="FZ152" s="554"/>
      <c r="GA152" s="554"/>
      <c r="GB152" s="554"/>
      <c r="GC152" s="554"/>
      <c r="GD152" s="554"/>
      <c r="GE152" s="554"/>
      <c r="GF152" s="554"/>
      <c r="GG152" s="554"/>
      <c r="GH152" s="554"/>
      <c r="GI152" s="554"/>
      <c r="GJ152" s="554"/>
      <c r="GK152" s="554"/>
      <c r="GL152" s="554"/>
      <c r="GM152" s="554"/>
      <c r="GN152" s="554"/>
      <c r="GO152" s="554"/>
      <c r="GP152" s="554"/>
      <c r="GQ152" s="554"/>
      <c r="GR152" s="554"/>
    </row>
    <row r="153" spans="1:200" x14ac:dyDescent="0.3">
      <c r="A153" s="7">
        <v>287</v>
      </c>
      <c r="B153" s="7">
        <v>1</v>
      </c>
      <c r="C153" s="14">
        <v>11730</v>
      </c>
      <c r="D153" s="328" t="s">
        <v>1833</v>
      </c>
      <c r="E153" s="17" t="s">
        <v>548</v>
      </c>
      <c r="F153" s="17" t="s">
        <v>1834</v>
      </c>
      <c r="G153" s="11">
        <v>65</v>
      </c>
      <c r="H153" s="17" t="s">
        <v>431</v>
      </c>
      <c r="I153" s="469" t="s">
        <v>1835</v>
      </c>
      <c r="J153" s="380" t="s">
        <v>35</v>
      </c>
      <c r="K153" s="17" t="s">
        <v>36</v>
      </c>
      <c r="L153" s="11">
        <v>28</v>
      </c>
      <c r="M153" s="17" t="s">
        <v>1836</v>
      </c>
      <c r="N153" s="17" t="s">
        <v>38</v>
      </c>
      <c r="O153" s="11"/>
      <c r="P153" s="11" t="s">
        <v>734</v>
      </c>
      <c r="Q153" s="381"/>
      <c r="R153" s="17"/>
      <c r="S153" s="471" t="s">
        <v>441</v>
      </c>
      <c r="T153" s="471"/>
      <c r="U153" s="478" t="s">
        <v>442</v>
      </c>
      <c r="V153" s="479"/>
      <c r="W153" s="478"/>
      <c r="X153" s="480"/>
      <c r="Y153" s="794"/>
      <c r="Z153" s="347" t="s">
        <v>443</v>
      </c>
      <c r="AA153" s="11"/>
      <c r="AB153" s="788">
        <v>6841</v>
      </c>
      <c r="AC153" s="788">
        <v>192000</v>
      </c>
      <c r="AD153" s="789"/>
      <c r="AE153" s="789"/>
      <c r="AF153" s="789" t="s">
        <v>128</v>
      </c>
      <c r="AG153" s="556">
        <v>10000</v>
      </c>
      <c r="AI153" s="7"/>
      <c r="AJ153" s="37"/>
      <c r="AK153" s="7"/>
      <c r="AL153" s="7"/>
      <c r="AM153" s="7"/>
      <c r="AN153" s="411">
        <v>2.6</v>
      </c>
      <c r="AO153" s="39">
        <v>12.6</v>
      </c>
      <c r="AP153" s="40">
        <v>84.2</v>
      </c>
      <c r="AQ153" s="41">
        <v>99.4</v>
      </c>
      <c r="AR153" s="42">
        <v>0.20634920634920637</v>
      </c>
      <c r="AS153" s="43">
        <v>17.374603174603177</v>
      </c>
      <c r="AT153" s="44">
        <v>2.6859504132231406E-2</v>
      </c>
      <c r="AU153" s="45">
        <v>2.3738000000000001</v>
      </c>
      <c r="AV153" s="45">
        <v>91.3</v>
      </c>
      <c r="AW153" s="46">
        <v>9.6200000000000008E-2</v>
      </c>
      <c r="AX153" s="45">
        <v>3.7</v>
      </c>
      <c r="AY153" s="7" t="s">
        <v>121</v>
      </c>
      <c r="AZ153" s="47">
        <v>4.0999999999999996</v>
      </c>
      <c r="BA153" s="48" t="s">
        <v>121</v>
      </c>
      <c r="BB153" s="80">
        <v>8.6</v>
      </c>
      <c r="BC153" s="194">
        <v>0.35</v>
      </c>
      <c r="BD153" s="45">
        <v>89.8</v>
      </c>
      <c r="BE153" s="7">
        <v>10.199999999999999</v>
      </c>
      <c r="BF153" s="78">
        <v>8.8039215686274517</v>
      </c>
      <c r="BG153" s="79">
        <v>0.06</v>
      </c>
      <c r="BH153" s="80">
        <v>2.3076923076923075</v>
      </c>
      <c r="BI153" s="7" t="s">
        <v>121</v>
      </c>
      <c r="BJ153" s="7">
        <v>63</v>
      </c>
      <c r="BK153" s="48">
        <v>41.1</v>
      </c>
      <c r="BL153" s="81"/>
      <c r="BM153" s="80">
        <v>82.199999999999989</v>
      </c>
      <c r="BN153" s="49">
        <v>93.4</v>
      </c>
      <c r="BO153" s="49">
        <v>18520</v>
      </c>
      <c r="BP153" s="80">
        <v>6.5999999999999943</v>
      </c>
      <c r="BQ153" s="346">
        <v>12.461399999999999</v>
      </c>
      <c r="BR153" s="49">
        <v>59.3</v>
      </c>
      <c r="BS153" s="84">
        <v>7.4717999999999991</v>
      </c>
      <c r="BT153" s="49">
        <v>22.9</v>
      </c>
      <c r="BU153" s="84">
        <v>2.8853999999999997</v>
      </c>
      <c r="BV153" s="49">
        <v>16.7</v>
      </c>
      <c r="BW153" s="84">
        <v>2.1042000000000001</v>
      </c>
      <c r="BX153" s="80">
        <v>0.1</v>
      </c>
      <c r="BY153" s="82">
        <v>99.6</v>
      </c>
      <c r="BZ153" s="82">
        <v>15239</v>
      </c>
      <c r="CA153" s="82">
        <v>98.4</v>
      </c>
      <c r="CB153" s="82">
        <v>10606</v>
      </c>
      <c r="CC153" s="82">
        <v>96.2</v>
      </c>
      <c r="CD153" s="82">
        <v>98.3</v>
      </c>
      <c r="CE153" s="82">
        <v>13086</v>
      </c>
      <c r="CF153" s="45">
        <v>2.589519650655022</v>
      </c>
      <c r="CG153" s="7"/>
      <c r="CH153" s="121">
        <v>5</v>
      </c>
      <c r="CI153" s="7" t="s">
        <v>1991</v>
      </c>
      <c r="CJ153" s="111" t="s">
        <v>1991</v>
      </c>
      <c r="CK153" s="201"/>
      <c r="CL153" s="122" t="s">
        <v>1997</v>
      </c>
      <c r="CM153" s="11"/>
      <c r="CN153" s="11"/>
      <c r="CO153" s="11"/>
      <c r="CP153" s="11"/>
      <c r="CQ153" s="10" t="s">
        <v>297</v>
      </c>
      <c r="CR153" t="s">
        <v>128</v>
      </c>
      <c r="CS153" s="9">
        <v>2</v>
      </c>
      <c r="CT153" s="7"/>
      <c r="CU153" s="7"/>
      <c r="CV153" s="7"/>
      <c r="CW153" s="7"/>
      <c r="CX153" s="7"/>
      <c r="CY153" s="7"/>
      <c r="CZ153" s="11" t="s">
        <v>38</v>
      </c>
      <c r="DA153" s="11" t="s">
        <v>38</v>
      </c>
      <c r="DB153" s="11">
        <v>12968</v>
      </c>
      <c r="DC153" s="11">
        <v>81.400000000000006</v>
      </c>
      <c r="DD153" s="11">
        <v>18.600000000000001</v>
      </c>
      <c r="DE153" s="11">
        <v>40.299999999999997</v>
      </c>
      <c r="DF153" s="11">
        <v>26963</v>
      </c>
      <c r="DG153" s="11" t="s">
        <v>38</v>
      </c>
      <c r="DH153" s="11">
        <v>3.89</v>
      </c>
      <c r="DI153" s="11">
        <v>0</v>
      </c>
      <c r="DJ153" s="7"/>
      <c r="DK153" s="116" t="s">
        <v>1075</v>
      </c>
      <c r="DL153" s="125"/>
      <c r="DM153" s="125"/>
      <c r="DN153" s="7"/>
      <c r="DO153" s="7">
        <v>3</v>
      </c>
      <c r="DP153" s="7"/>
      <c r="DQ153" s="7"/>
      <c r="DR153" s="7"/>
      <c r="DS153" s="116"/>
      <c r="DT153" s="116">
        <v>2</v>
      </c>
      <c r="DU153" s="7"/>
      <c r="DV153" s="116">
        <v>2</v>
      </c>
      <c r="DW153" s="116">
        <v>1</v>
      </c>
      <c r="DX153" s="114"/>
      <c r="DY153" s="114"/>
      <c r="DZ153" s="485">
        <v>11730</v>
      </c>
      <c r="EA153" s="790">
        <v>75</v>
      </c>
      <c r="EB153" s="790">
        <v>84511</v>
      </c>
      <c r="EC153" s="790">
        <v>4000</v>
      </c>
      <c r="ED153" s="790">
        <v>42120</v>
      </c>
      <c r="EE153" s="790">
        <v>49454</v>
      </c>
      <c r="EF153" s="791">
        <v>6943.3415999999997</v>
      </c>
      <c r="EG153" s="792">
        <v>194413.56479999999</v>
      </c>
      <c r="EH153" s="7"/>
      <c r="EI153" s="145">
        <v>6.8410000000000002</v>
      </c>
      <c r="EJ153" s="114"/>
      <c r="EK153" s="43">
        <v>58.517826081811833</v>
      </c>
      <c r="EL153" s="146">
        <v>6.9433416000000001</v>
      </c>
      <c r="EM153" s="114"/>
      <c r="EN153" s="114"/>
      <c r="EO153" s="114"/>
      <c r="EP153" s="114"/>
      <c r="EQ153" s="114"/>
      <c r="ER153" s="114"/>
      <c r="ES153" s="557"/>
      <c r="ET153" s="989"/>
      <c r="EU153" s="550"/>
      <c r="EV153" s="992">
        <v>40.299999999999997</v>
      </c>
      <c r="EW153" s="550"/>
      <c r="EX153" s="554"/>
      <c r="EY153" s="554"/>
      <c r="EZ153" s="554"/>
      <c r="FA153" s="554"/>
      <c r="FB153" s="554"/>
      <c r="FC153" s="554"/>
      <c r="FD153" s="554"/>
      <c r="FE153" s="554"/>
      <c r="FF153" s="554"/>
      <c r="FG153" s="554"/>
      <c r="FH153" s="554"/>
      <c r="FI153" s="554"/>
      <c r="FJ153" s="554"/>
      <c r="FK153" s="554"/>
      <c r="FL153" s="554"/>
      <c r="FM153" s="554"/>
      <c r="FN153" s="554"/>
      <c r="FO153" s="554"/>
      <c r="FP153" s="554"/>
      <c r="FQ153" s="554"/>
      <c r="FR153" s="554"/>
      <c r="FS153" s="554"/>
      <c r="FT153" s="554"/>
      <c r="FU153" s="554"/>
      <c r="FV153" s="554"/>
      <c r="FW153" s="554"/>
      <c r="FX153" s="554"/>
      <c r="FY153" s="554"/>
      <c r="FZ153" s="554"/>
      <c r="GA153" s="554"/>
      <c r="GB153" s="554"/>
      <c r="GC153" s="554"/>
      <c r="GD153" s="554"/>
      <c r="GE153" s="554"/>
      <c r="GF153" s="554"/>
      <c r="GG153" s="554"/>
      <c r="GH153" s="554"/>
      <c r="GI153" s="554"/>
      <c r="GJ153" s="554"/>
      <c r="GK153" s="554"/>
      <c r="GL153" s="554"/>
      <c r="GM153" s="554"/>
      <c r="GN153" s="554"/>
      <c r="GO153" s="554"/>
      <c r="GP153" s="554"/>
      <c r="GQ153" s="554"/>
      <c r="GR153" s="554"/>
    </row>
    <row r="154" spans="1:200" x14ac:dyDescent="0.3">
      <c r="A154" s="7">
        <v>289</v>
      </c>
      <c r="B154" s="7">
        <v>1</v>
      </c>
      <c r="C154" s="14">
        <v>11738</v>
      </c>
      <c r="D154" s="328" t="s">
        <v>1734</v>
      </c>
      <c r="E154" s="17" t="s">
        <v>34</v>
      </c>
      <c r="F154" s="17" t="s">
        <v>1735</v>
      </c>
      <c r="G154" s="11">
        <v>46</v>
      </c>
      <c r="H154" s="17" t="s">
        <v>1736</v>
      </c>
      <c r="I154" s="469" t="s">
        <v>1737</v>
      </c>
      <c r="J154" s="380" t="s">
        <v>35</v>
      </c>
      <c r="K154" s="17" t="s">
        <v>36</v>
      </c>
      <c r="L154" s="11">
        <v>3</v>
      </c>
      <c r="M154" s="17" t="s">
        <v>434</v>
      </c>
      <c r="N154" s="17" t="s">
        <v>38</v>
      </c>
      <c r="O154" s="11"/>
      <c r="P154" s="11" t="s">
        <v>734</v>
      </c>
      <c r="Q154" s="381"/>
      <c r="R154" s="17"/>
      <c r="S154" s="471" t="s">
        <v>441</v>
      </c>
      <c r="T154" s="471"/>
      <c r="U154" s="478" t="s">
        <v>442</v>
      </c>
      <c r="V154" s="479"/>
      <c r="W154" s="478"/>
      <c r="X154" s="480"/>
      <c r="Y154" s="794"/>
      <c r="Z154" s="347" t="s">
        <v>443</v>
      </c>
      <c r="AA154" s="11"/>
      <c r="AB154" s="788">
        <v>14792</v>
      </c>
      <c r="AC154" s="788">
        <v>44400</v>
      </c>
      <c r="AD154" s="789"/>
      <c r="AE154" s="789"/>
      <c r="AF154" s="789" t="s">
        <v>444</v>
      </c>
      <c r="AG154" s="556">
        <v>4000</v>
      </c>
      <c r="AI154" s="7"/>
      <c r="AJ154" s="37"/>
      <c r="AK154" s="7"/>
      <c r="AL154" s="7"/>
      <c r="AM154" s="7"/>
      <c r="AN154" s="934">
        <v>7.1</v>
      </c>
      <c r="AO154" s="39">
        <v>2.5</v>
      </c>
      <c r="AP154" s="40">
        <v>90.4</v>
      </c>
      <c r="AQ154" s="41">
        <v>100</v>
      </c>
      <c r="AR154" s="42">
        <v>2.84</v>
      </c>
      <c r="AS154" s="43">
        <v>256.73599999999999</v>
      </c>
      <c r="AT154" s="44">
        <v>7.6426264800861135E-2</v>
      </c>
      <c r="AU154" s="45">
        <v>6.5816999999999997</v>
      </c>
      <c r="AV154" s="45">
        <v>92.7</v>
      </c>
      <c r="AW154" s="46">
        <v>0.16329999999999997</v>
      </c>
      <c r="AX154" s="45">
        <v>2.2999999999999998</v>
      </c>
      <c r="AY154" s="7" t="s">
        <v>121</v>
      </c>
      <c r="AZ154" s="47">
        <v>7.2</v>
      </c>
      <c r="BA154" s="48" t="s">
        <v>121</v>
      </c>
      <c r="BB154" s="80">
        <v>0.8</v>
      </c>
      <c r="BC154" s="194">
        <v>0.12</v>
      </c>
      <c r="BD154" s="45">
        <v>69.599999999999994</v>
      </c>
      <c r="BE154" s="7">
        <v>30.4</v>
      </c>
      <c r="BF154" s="195">
        <v>2.2894736842105261</v>
      </c>
      <c r="BG154" s="79">
        <v>0.1</v>
      </c>
      <c r="BH154" s="80">
        <v>1.4084507042253522</v>
      </c>
      <c r="BI154" s="7" t="s">
        <v>121</v>
      </c>
      <c r="BJ154" s="7">
        <v>68.3</v>
      </c>
      <c r="BK154" s="48">
        <v>45.6</v>
      </c>
      <c r="BL154" s="81"/>
      <c r="BM154" s="80">
        <v>90.300000000000011</v>
      </c>
      <c r="BN154" s="49">
        <v>91.3</v>
      </c>
      <c r="BO154" s="49">
        <v>10009</v>
      </c>
      <c r="BP154" s="80">
        <v>8.7000000000000028</v>
      </c>
      <c r="BQ154" s="80">
        <v>2.4525000000000001</v>
      </c>
      <c r="BR154" s="49">
        <v>10.9</v>
      </c>
      <c r="BS154" s="84">
        <v>0.27250000000000002</v>
      </c>
      <c r="BT154" s="49">
        <v>79.400000000000006</v>
      </c>
      <c r="BU154" s="84">
        <v>1.9850000000000001</v>
      </c>
      <c r="BV154" s="49">
        <v>7.8</v>
      </c>
      <c r="BW154" s="84">
        <v>0.19500000000000001</v>
      </c>
      <c r="BX154" s="80">
        <v>0.05</v>
      </c>
      <c r="BY154" s="82">
        <v>97.1</v>
      </c>
      <c r="BZ154" s="82">
        <v>10163</v>
      </c>
      <c r="CA154" s="82">
        <v>98.1</v>
      </c>
      <c r="CB154" s="82">
        <v>7116</v>
      </c>
      <c r="CC154" s="82">
        <v>79</v>
      </c>
      <c r="CD154" s="82">
        <v>95.1</v>
      </c>
      <c r="CE154" s="82">
        <v>7247</v>
      </c>
      <c r="CF154" s="45">
        <v>0.13727959697732997</v>
      </c>
      <c r="CG154" s="7"/>
      <c r="CH154" s="121">
        <v>7</v>
      </c>
      <c r="CI154" s="7" t="s">
        <v>1993</v>
      </c>
      <c r="CJ154" s="111" t="s">
        <v>1993</v>
      </c>
      <c r="CK154" s="201"/>
      <c r="CL154" s="122" t="s">
        <v>1997</v>
      </c>
      <c r="CM154" s="11"/>
      <c r="CN154" s="11"/>
      <c r="CO154" s="11"/>
      <c r="CP154" s="11"/>
      <c r="CQ154" s="565" t="s">
        <v>294</v>
      </c>
      <c r="CR154" s="789" t="s">
        <v>444</v>
      </c>
      <c r="CS154" s="9">
        <v>2</v>
      </c>
      <c r="CT154" s="7"/>
      <c r="CU154" s="7"/>
      <c r="CV154" s="7"/>
      <c r="CW154" s="7"/>
      <c r="CX154" s="7"/>
      <c r="CY154" s="7"/>
      <c r="CZ154" s="11">
        <v>195.9</v>
      </c>
      <c r="DA154" s="11" t="s">
        <v>38</v>
      </c>
      <c r="DB154" s="11">
        <v>18201</v>
      </c>
      <c r="DC154" s="11">
        <v>88.1</v>
      </c>
      <c r="DD154" s="11">
        <v>11.9</v>
      </c>
      <c r="DE154" s="11">
        <v>92.3</v>
      </c>
      <c r="DF154" s="11">
        <v>39978</v>
      </c>
      <c r="DG154" s="11" t="s">
        <v>38</v>
      </c>
      <c r="DH154" s="11">
        <v>3.29</v>
      </c>
      <c r="DI154" s="11">
        <v>0</v>
      </c>
      <c r="DJ154" s="7"/>
      <c r="DK154" s="116" t="s">
        <v>2027</v>
      </c>
      <c r="DL154" s="125"/>
      <c r="DM154" s="125"/>
      <c r="DN154" s="7"/>
      <c r="DO154" s="7"/>
      <c r="DP154" s="7"/>
      <c r="DQ154" s="7"/>
      <c r="DR154" s="7"/>
      <c r="DS154" s="116"/>
      <c r="DT154" s="116"/>
      <c r="DU154" s="7"/>
      <c r="DV154" s="116"/>
      <c r="DW154" s="116"/>
      <c r="DX154" s="557"/>
      <c r="DY154" s="114"/>
      <c r="DZ154" s="485">
        <v>11738</v>
      </c>
      <c r="EA154" s="790">
        <v>75</v>
      </c>
      <c r="EB154" s="790">
        <v>111516</v>
      </c>
      <c r="EC154" s="790">
        <v>4000</v>
      </c>
      <c r="ED154" s="790">
        <v>42120</v>
      </c>
      <c r="EE154" s="790">
        <v>105733</v>
      </c>
      <c r="EF154" s="791">
        <v>14844.913199999999</v>
      </c>
      <c r="EG154" s="792">
        <v>44534.739600000001</v>
      </c>
      <c r="EH154" s="7"/>
      <c r="EI154" s="145">
        <v>14.792</v>
      </c>
      <c r="EJ154" s="114"/>
      <c r="EK154" s="43">
        <v>94.814197065891889</v>
      </c>
      <c r="EL154" s="146">
        <v>14.844913199999999</v>
      </c>
      <c r="EM154" s="114"/>
      <c r="EN154" s="114"/>
      <c r="EO154" s="114"/>
      <c r="EP154" s="114"/>
      <c r="EQ154" s="114"/>
      <c r="ER154" s="114"/>
      <c r="ES154" s="557"/>
      <c r="ET154" s="989"/>
      <c r="EU154" s="550"/>
      <c r="EV154" s="218">
        <v>92.3</v>
      </c>
      <c r="EW154" s="550"/>
      <c r="EX154" s="554"/>
      <c r="EY154" s="554"/>
      <c r="EZ154" s="554"/>
      <c r="FA154" s="554"/>
      <c r="FB154" s="554"/>
      <c r="FC154" s="554"/>
      <c r="FD154" s="554"/>
      <c r="FE154" s="554"/>
      <c r="FF154" s="554"/>
      <c r="FG154" s="554"/>
      <c r="FH154" s="554"/>
      <c r="FI154" s="554"/>
      <c r="FJ154" s="554"/>
      <c r="FK154" s="554"/>
      <c r="FL154" s="554"/>
      <c r="FM154" s="554"/>
      <c r="FN154" s="554"/>
      <c r="FO154" s="554"/>
      <c r="FP154" s="554"/>
      <c r="FQ154" s="554"/>
      <c r="FR154" s="554"/>
      <c r="FS154" s="554"/>
      <c r="FT154" s="554"/>
      <c r="FU154" s="554"/>
      <c r="FV154" s="554"/>
      <c r="FW154" s="554"/>
      <c r="FX154" s="554"/>
      <c r="FY154" s="554"/>
      <c r="FZ154" s="554"/>
      <c r="GA154" s="554"/>
      <c r="GB154" s="554"/>
      <c r="GC154" s="554"/>
      <c r="GD154" s="554"/>
      <c r="GE154" s="554"/>
      <c r="GF154" s="554"/>
      <c r="GG154" s="554"/>
      <c r="GH154" s="554"/>
      <c r="GI154" s="554"/>
      <c r="GJ154" s="554"/>
      <c r="GK154" s="554"/>
      <c r="GL154" s="554"/>
      <c r="GM154" s="554"/>
      <c r="GN154" s="554"/>
      <c r="GO154" s="554"/>
      <c r="GP154" s="554"/>
      <c r="GQ154" s="554"/>
      <c r="GR154" s="554"/>
    </row>
    <row r="155" spans="1:200" x14ac:dyDescent="0.3">
      <c r="A155" s="7">
        <v>290</v>
      </c>
      <c r="B155" s="7">
        <v>2</v>
      </c>
      <c r="C155" s="14">
        <v>11739</v>
      </c>
      <c r="D155" s="328" t="s">
        <v>1734</v>
      </c>
      <c r="E155" s="17" t="s">
        <v>34</v>
      </c>
      <c r="F155" s="17" t="s">
        <v>1735</v>
      </c>
      <c r="G155" s="11">
        <v>46</v>
      </c>
      <c r="H155" s="17" t="s">
        <v>1736</v>
      </c>
      <c r="I155" s="469" t="s">
        <v>1737</v>
      </c>
      <c r="J155" s="380" t="s">
        <v>35</v>
      </c>
      <c r="K155" s="17" t="s">
        <v>36</v>
      </c>
      <c r="L155" s="11">
        <v>3</v>
      </c>
      <c r="M155" s="17" t="s">
        <v>434</v>
      </c>
      <c r="N155" s="17" t="s">
        <v>38</v>
      </c>
      <c r="O155" s="11"/>
      <c r="P155" s="11" t="s">
        <v>734</v>
      </c>
      <c r="Q155" s="381"/>
      <c r="R155" s="17"/>
      <c r="S155" s="471" t="s">
        <v>441</v>
      </c>
      <c r="T155" s="471"/>
      <c r="U155" s="478" t="s">
        <v>442</v>
      </c>
      <c r="V155" s="479"/>
      <c r="W155" s="478"/>
      <c r="X155" s="480"/>
      <c r="Y155" s="794"/>
      <c r="Z155" s="347" t="s">
        <v>443</v>
      </c>
      <c r="AA155" s="11"/>
      <c r="AB155" s="788">
        <v>33911</v>
      </c>
      <c r="AC155" s="788">
        <v>101700</v>
      </c>
      <c r="AD155" s="789"/>
      <c r="AE155" s="789"/>
      <c r="AF155" s="789" t="s">
        <v>128</v>
      </c>
      <c r="AG155" s="556">
        <v>10000</v>
      </c>
      <c r="AI155" s="7"/>
      <c r="AJ155" s="37"/>
      <c r="AK155" s="7"/>
      <c r="AL155" s="7"/>
      <c r="AM155" s="7"/>
      <c r="AN155" s="411">
        <v>8.5</v>
      </c>
      <c r="AO155" s="39">
        <v>3.3</v>
      </c>
      <c r="AP155" s="40">
        <v>87.9</v>
      </c>
      <c r="AQ155" s="41">
        <v>99.7</v>
      </c>
      <c r="AR155" s="42">
        <v>2.5757575757575757</v>
      </c>
      <c r="AS155" s="43">
        <v>226.40909090909091</v>
      </c>
      <c r="AT155" s="44">
        <v>9.3201754385964911E-2</v>
      </c>
      <c r="AU155" s="45">
        <v>7.9645000000000001</v>
      </c>
      <c r="AV155" s="45">
        <v>93.7</v>
      </c>
      <c r="AW155" s="46">
        <v>0.1105</v>
      </c>
      <c r="AX155" s="45">
        <v>1.3</v>
      </c>
      <c r="AY155" s="7" t="s">
        <v>121</v>
      </c>
      <c r="AZ155" s="47">
        <v>28.4</v>
      </c>
      <c r="BA155" s="48" t="s">
        <v>121</v>
      </c>
      <c r="BB155" s="80">
        <v>0.9</v>
      </c>
      <c r="BC155" s="194">
        <v>0.28999999999999998</v>
      </c>
      <c r="BD155" s="45">
        <v>75</v>
      </c>
      <c r="BE155" s="7">
        <v>25</v>
      </c>
      <c r="BF155" s="78">
        <v>3</v>
      </c>
      <c r="BG155" s="79">
        <v>0.1</v>
      </c>
      <c r="BH155" s="80">
        <v>1.1764705882352942</v>
      </c>
      <c r="BI155" s="7" t="s">
        <v>121</v>
      </c>
      <c r="BJ155" s="7">
        <v>77.400000000000006</v>
      </c>
      <c r="BK155" s="48">
        <v>40.700000000000003</v>
      </c>
      <c r="BL155" s="81"/>
      <c r="BM155" s="80">
        <v>88.7</v>
      </c>
      <c r="BN155" s="49">
        <v>87.6</v>
      </c>
      <c r="BO155" s="49">
        <v>12164</v>
      </c>
      <c r="BP155" s="80">
        <v>12.400000000000006</v>
      </c>
      <c r="BQ155" s="346">
        <v>3.2471999999999999</v>
      </c>
      <c r="BR155" s="49">
        <v>31.1</v>
      </c>
      <c r="BS155" s="84">
        <v>1.0263</v>
      </c>
      <c r="BT155" s="49">
        <v>57.6</v>
      </c>
      <c r="BU155" s="84">
        <v>1.9007999999999998</v>
      </c>
      <c r="BV155" s="49">
        <v>9.6999999999999993</v>
      </c>
      <c r="BW155" s="84">
        <v>0.3201</v>
      </c>
      <c r="BX155" s="80">
        <v>0.1</v>
      </c>
      <c r="BY155" s="82">
        <v>99.9</v>
      </c>
      <c r="BZ155" s="82">
        <v>13287</v>
      </c>
      <c r="CA155" s="82">
        <v>99.4</v>
      </c>
      <c r="CB155" s="82">
        <v>9025</v>
      </c>
      <c r="CC155" s="82">
        <v>78.2</v>
      </c>
      <c r="CD155" s="82">
        <v>96.6</v>
      </c>
      <c r="CE155" s="82">
        <v>9768</v>
      </c>
      <c r="CF155" s="45">
        <v>0.53993055555555558</v>
      </c>
      <c r="CG155" s="7"/>
      <c r="CH155" s="121">
        <v>7</v>
      </c>
      <c r="CI155" s="7" t="s">
        <v>1993</v>
      </c>
      <c r="CJ155" s="111" t="s">
        <v>1993</v>
      </c>
      <c r="CK155" s="201"/>
      <c r="CL155" s="122" t="s">
        <v>1997</v>
      </c>
      <c r="CM155" s="11"/>
      <c r="CN155" s="11"/>
      <c r="CO155" s="11"/>
      <c r="CP155" s="11"/>
      <c r="CQ155" s="565" t="s">
        <v>294</v>
      </c>
      <c r="CR155" t="s">
        <v>128</v>
      </c>
      <c r="CS155" s="9">
        <v>2</v>
      </c>
      <c r="CT155" s="7"/>
      <c r="CU155" s="7"/>
      <c r="CV155" s="7"/>
      <c r="CW155" s="7"/>
      <c r="CX155" s="7"/>
      <c r="CY155" s="7"/>
      <c r="CZ155" s="11">
        <v>195.9</v>
      </c>
      <c r="DA155" s="11" t="s">
        <v>38</v>
      </c>
      <c r="DB155" s="11">
        <v>39383</v>
      </c>
      <c r="DC155" s="11">
        <v>87</v>
      </c>
      <c r="DD155" s="11">
        <v>13</v>
      </c>
      <c r="DE155" s="11">
        <v>81.3</v>
      </c>
      <c r="DF155" s="11">
        <v>24172</v>
      </c>
      <c r="DG155" s="11" t="s">
        <v>38</v>
      </c>
      <c r="DH155" s="11">
        <v>2.91</v>
      </c>
      <c r="DI155" s="11">
        <v>0</v>
      </c>
      <c r="DJ155" s="7"/>
      <c r="DK155" s="116"/>
      <c r="DL155" s="125"/>
      <c r="DM155" s="125"/>
      <c r="DN155" s="7"/>
      <c r="DO155" s="7"/>
      <c r="DP155" s="7"/>
      <c r="DQ155" s="7"/>
      <c r="DR155" s="7"/>
      <c r="DS155" s="116"/>
      <c r="DT155" s="116">
        <v>2</v>
      </c>
      <c r="DU155" s="7"/>
      <c r="DV155" s="116">
        <v>1</v>
      </c>
      <c r="DW155" s="116">
        <v>0</v>
      </c>
      <c r="DX155" s="114"/>
      <c r="DY155" s="114"/>
      <c r="DZ155" s="485">
        <v>11739</v>
      </c>
      <c r="EA155" s="790">
        <v>75</v>
      </c>
      <c r="EB155" s="790">
        <v>254806</v>
      </c>
      <c r="EC155" s="790">
        <v>4000</v>
      </c>
      <c r="ED155" s="790">
        <v>42120</v>
      </c>
      <c r="EE155" s="790">
        <v>244115</v>
      </c>
      <c r="EF155" s="791">
        <v>34273.745999999999</v>
      </c>
      <c r="EG155" s="792">
        <v>102821.238</v>
      </c>
      <c r="EH155" s="7"/>
      <c r="EI155" s="145">
        <v>33.911000000000001</v>
      </c>
      <c r="EJ155" s="114"/>
      <c r="EK155" s="43">
        <v>95.804258926398902</v>
      </c>
      <c r="EL155" s="146">
        <v>34.273746000000003</v>
      </c>
      <c r="EM155" s="114"/>
      <c r="EN155" s="114"/>
      <c r="EO155" s="114"/>
      <c r="EP155" s="114"/>
      <c r="EQ155" s="114"/>
      <c r="ER155" s="114"/>
      <c r="ES155" s="557"/>
      <c r="ET155" s="989"/>
      <c r="EU155" s="550"/>
      <c r="EV155" s="992">
        <v>81.3</v>
      </c>
      <c r="EW155" s="550"/>
      <c r="EX155" s="554"/>
      <c r="EY155" s="554"/>
      <c r="EZ155" s="554"/>
      <c r="FA155" s="554"/>
      <c r="FB155" s="554"/>
      <c r="FC155" s="554"/>
      <c r="FD155" s="554"/>
      <c r="FE155" s="554"/>
      <c r="FF155" s="554"/>
      <c r="FG155" s="554"/>
      <c r="FH155" s="554"/>
      <c r="FI155" s="554"/>
      <c r="FJ155" s="554"/>
      <c r="FK155" s="554"/>
      <c r="FL155" s="554"/>
      <c r="FM155" s="554"/>
      <c r="FN155" s="554"/>
      <c r="FO155" s="554"/>
      <c r="FP155" s="554"/>
      <c r="FQ155" s="554"/>
      <c r="FR155" s="554"/>
      <c r="FS155" s="554"/>
      <c r="FT155" s="554"/>
      <c r="FU155" s="554"/>
      <c r="FV155" s="554"/>
      <c r="FW155" s="554"/>
      <c r="FX155" s="554"/>
      <c r="FY155" s="554"/>
      <c r="FZ155" s="554"/>
      <c r="GA155" s="554"/>
      <c r="GB155" s="554"/>
      <c r="GC155" s="554"/>
      <c r="GD155" s="554"/>
      <c r="GE155" s="554"/>
      <c r="GF155" s="554"/>
      <c r="GG155" s="554"/>
      <c r="GH155" s="554"/>
      <c r="GI155" s="554"/>
      <c r="GJ155" s="554"/>
      <c r="GK155" s="554"/>
      <c r="GL155" s="554"/>
      <c r="GM155" s="554"/>
      <c r="GN155" s="554"/>
      <c r="GO155" s="554"/>
      <c r="GP155" s="554"/>
      <c r="GQ155" s="554"/>
      <c r="GR155" s="554"/>
    </row>
    <row r="156" spans="1:200" x14ac:dyDescent="0.3">
      <c r="A156" s="7">
        <v>291</v>
      </c>
      <c r="B156" s="7">
        <v>1</v>
      </c>
      <c r="C156" s="14">
        <v>11747</v>
      </c>
      <c r="D156" s="328" t="s">
        <v>1883</v>
      </c>
      <c r="E156" s="17" t="s">
        <v>1673</v>
      </c>
      <c r="F156" s="17" t="s">
        <v>1884</v>
      </c>
      <c r="G156" s="11">
        <v>81</v>
      </c>
      <c r="H156" s="17" t="s">
        <v>889</v>
      </c>
      <c r="I156" s="469" t="s">
        <v>1885</v>
      </c>
      <c r="J156" s="380" t="s">
        <v>35</v>
      </c>
      <c r="K156" s="17" t="s">
        <v>36</v>
      </c>
      <c r="L156" s="11">
        <v>6</v>
      </c>
      <c r="M156" s="17" t="s">
        <v>474</v>
      </c>
      <c r="N156" s="17" t="s">
        <v>38</v>
      </c>
      <c r="O156" s="11"/>
      <c r="P156" s="11" t="s">
        <v>734</v>
      </c>
      <c r="Q156" s="381"/>
      <c r="R156" s="17"/>
      <c r="S156" s="471" t="s">
        <v>441</v>
      </c>
      <c r="T156" s="471"/>
      <c r="U156" s="478" t="s">
        <v>442</v>
      </c>
      <c r="V156" s="479"/>
      <c r="W156" s="478"/>
      <c r="X156" s="480"/>
      <c r="Y156" s="794"/>
      <c r="Z156" s="347" t="s">
        <v>443</v>
      </c>
      <c r="AA156" s="11"/>
      <c r="AB156" s="788">
        <v>10920</v>
      </c>
      <c r="AC156" s="788">
        <v>65500</v>
      </c>
      <c r="AD156" s="789"/>
      <c r="AE156" s="789"/>
      <c r="AF156" s="789" t="s">
        <v>743</v>
      </c>
      <c r="AG156" s="37">
        <v>10000</v>
      </c>
      <c r="AI156" s="7"/>
      <c r="AJ156" s="37"/>
      <c r="AK156" s="7"/>
      <c r="AL156" s="7"/>
      <c r="AM156" s="7"/>
      <c r="AN156" s="934">
        <v>18.399999999999999</v>
      </c>
      <c r="AO156" s="39">
        <v>1.3</v>
      </c>
      <c r="AP156" s="40">
        <v>79.599999999999994</v>
      </c>
      <c r="AQ156" s="41">
        <v>99.3</v>
      </c>
      <c r="AR156" s="42">
        <v>14.153846153846152</v>
      </c>
      <c r="AS156" s="43">
        <v>1126.6461538461535</v>
      </c>
      <c r="AT156" s="44">
        <v>0.22744128553770088</v>
      </c>
      <c r="AU156" s="45">
        <v>16.302399999999999</v>
      </c>
      <c r="AV156" s="45">
        <v>88.6</v>
      </c>
      <c r="AW156" s="46">
        <v>1.1776</v>
      </c>
      <c r="AX156" s="45">
        <v>6.4</v>
      </c>
      <c r="AY156" s="7" t="s">
        <v>121</v>
      </c>
      <c r="AZ156" s="47">
        <v>7.7</v>
      </c>
      <c r="BA156" s="48" t="s">
        <v>121</v>
      </c>
      <c r="BB156" s="80">
        <v>1.4</v>
      </c>
      <c r="BC156" s="194">
        <v>0.45</v>
      </c>
      <c r="BD156" s="45">
        <v>39.5</v>
      </c>
      <c r="BE156" s="7">
        <v>70.099999999999994</v>
      </c>
      <c r="BF156" s="195">
        <v>0.56348074179743224</v>
      </c>
      <c r="BG156" s="79">
        <v>0.2</v>
      </c>
      <c r="BH156" s="80">
        <v>1.0869565217391306</v>
      </c>
      <c r="BI156" s="7" t="s">
        <v>121</v>
      </c>
      <c r="BJ156" s="7">
        <v>59.8</v>
      </c>
      <c r="BK156" s="48">
        <v>70.099999999999994</v>
      </c>
      <c r="BL156" s="81"/>
      <c r="BM156" s="80">
        <v>32.9</v>
      </c>
      <c r="BN156" s="49">
        <v>58.1</v>
      </c>
      <c r="BO156" s="49">
        <v>5750</v>
      </c>
      <c r="BP156" s="80">
        <v>41.9</v>
      </c>
      <c r="BQ156" s="561">
        <v>1.274</v>
      </c>
      <c r="BR156" s="49">
        <v>5.6</v>
      </c>
      <c r="BS156" s="84">
        <v>7.279999999999999E-2</v>
      </c>
      <c r="BT156" s="49">
        <v>27.3</v>
      </c>
      <c r="BU156" s="84">
        <v>0.35489999999999999</v>
      </c>
      <c r="BV156" s="49">
        <v>65.099999999999994</v>
      </c>
      <c r="BW156" s="84">
        <v>0.84629999999999994</v>
      </c>
      <c r="BX156" s="80">
        <v>0.2</v>
      </c>
      <c r="BY156" s="82">
        <v>78.900000000000006</v>
      </c>
      <c r="BZ156" s="82">
        <v>6882</v>
      </c>
      <c r="CA156" s="82">
        <v>92.5</v>
      </c>
      <c r="CB156" s="82">
        <v>5982</v>
      </c>
      <c r="CC156" s="82">
        <v>84.4</v>
      </c>
      <c r="CD156" s="82">
        <v>85.7</v>
      </c>
      <c r="CE156" s="82">
        <v>6000</v>
      </c>
      <c r="CF156" s="45">
        <v>0.20512820512820512</v>
      </c>
      <c r="CG156" s="7"/>
      <c r="CH156" s="121">
        <v>5</v>
      </c>
      <c r="CI156" s="7" t="s">
        <v>1993</v>
      </c>
      <c r="CJ156" s="111" t="s">
        <v>1993</v>
      </c>
      <c r="CK156" s="201"/>
      <c r="CL156" s="122" t="s">
        <v>1997</v>
      </c>
      <c r="CM156" s="11"/>
      <c r="CN156" s="11"/>
      <c r="CO156" s="11"/>
      <c r="CP156" s="11"/>
      <c r="CQ156" s="565" t="s">
        <v>294</v>
      </c>
      <c r="CR156" t="s">
        <v>743</v>
      </c>
      <c r="CS156" s="9">
        <v>2</v>
      </c>
      <c r="CT156" s="7"/>
      <c r="CU156" s="7"/>
      <c r="CV156" s="7"/>
      <c r="CW156" s="7"/>
      <c r="CX156" s="7"/>
      <c r="CY156" s="7"/>
      <c r="CZ156" s="11">
        <v>16.5</v>
      </c>
      <c r="DA156" s="11">
        <v>52.2</v>
      </c>
      <c r="DB156" s="11">
        <v>17</v>
      </c>
      <c r="DC156" s="11">
        <v>83.1</v>
      </c>
      <c r="DD156" s="11">
        <v>16.899999999999999</v>
      </c>
      <c r="DE156" s="11" t="s">
        <v>38</v>
      </c>
      <c r="DF156" s="11" t="s">
        <v>38</v>
      </c>
      <c r="DG156" s="11" t="s">
        <v>38</v>
      </c>
      <c r="DH156" s="11" t="s">
        <v>38</v>
      </c>
      <c r="DI156" s="11">
        <v>0</v>
      </c>
      <c r="DJ156" s="7"/>
      <c r="DK156" s="116"/>
      <c r="DL156" s="125"/>
      <c r="DM156" s="125"/>
      <c r="DN156" s="7"/>
      <c r="DO156" s="7"/>
      <c r="DP156" s="7"/>
      <c r="DQ156" s="7"/>
      <c r="DR156" s="7"/>
      <c r="DS156" s="116">
        <v>30.8</v>
      </c>
      <c r="DT156" s="116">
        <v>1</v>
      </c>
      <c r="DU156" s="7"/>
      <c r="DV156" s="116">
        <v>3</v>
      </c>
      <c r="DW156" s="116">
        <v>2</v>
      </c>
      <c r="DX156" s="557"/>
      <c r="DY156" s="114"/>
      <c r="DZ156" s="485">
        <v>11747</v>
      </c>
      <c r="EA156" s="790">
        <v>75</v>
      </c>
      <c r="EB156" s="790">
        <v>139915</v>
      </c>
      <c r="EC156" s="790">
        <v>4000</v>
      </c>
      <c r="ED156" s="790">
        <v>42120</v>
      </c>
      <c r="EE156" s="790">
        <v>76072</v>
      </c>
      <c r="EF156" s="791">
        <v>10680.5088</v>
      </c>
      <c r="EG156" s="792">
        <v>64083.052799999998</v>
      </c>
      <c r="EH156" s="7"/>
      <c r="EI156" s="145">
        <v>10.92</v>
      </c>
      <c r="EJ156" s="114"/>
      <c r="EK156" s="43">
        <v>54.370153307365186</v>
      </c>
      <c r="EL156" s="146">
        <v>10.6805088</v>
      </c>
      <c r="EM156" s="114"/>
      <c r="EN156" s="114"/>
      <c r="EO156" s="114"/>
      <c r="EP156" s="114"/>
      <c r="EQ156" s="114"/>
      <c r="ER156" s="114"/>
      <c r="ES156" s="557"/>
      <c r="ET156" s="989"/>
      <c r="EU156" s="550"/>
      <c r="EV156" s="11"/>
      <c r="EW156" s="550"/>
      <c r="EX156" s="554"/>
      <c r="EY156" s="554"/>
      <c r="EZ156" s="554"/>
      <c r="FA156" s="554"/>
      <c r="FB156" s="554"/>
      <c r="FC156" s="554"/>
      <c r="FD156" s="554"/>
      <c r="FE156" s="554"/>
      <c r="FF156" s="554"/>
      <c r="FG156" s="554"/>
      <c r="FH156" s="554"/>
      <c r="FI156" s="554"/>
      <c r="FJ156" s="554"/>
      <c r="FK156" s="554"/>
      <c r="FL156" s="554"/>
      <c r="FM156" s="554"/>
      <c r="FN156" s="554"/>
      <c r="FO156" s="554"/>
      <c r="FP156" s="554"/>
      <c r="FQ156" s="554"/>
      <c r="FR156" s="554"/>
      <c r="FS156" s="554"/>
      <c r="FT156" s="554"/>
      <c r="FU156" s="554"/>
      <c r="FV156" s="554"/>
      <c r="FW156" s="554"/>
      <c r="FX156" s="554"/>
      <c r="FY156" s="554"/>
      <c r="FZ156" s="554"/>
      <c r="GA156" s="554"/>
      <c r="GB156" s="554"/>
      <c r="GC156" s="554"/>
      <c r="GD156" s="554"/>
      <c r="GE156" s="554"/>
      <c r="GF156" s="554"/>
      <c r="GG156" s="554"/>
      <c r="GH156" s="554"/>
      <c r="GI156" s="554"/>
      <c r="GJ156" s="554"/>
      <c r="GK156" s="554"/>
      <c r="GL156" s="554"/>
      <c r="GM156" s="554"/>
      <c r="GN156" s="554"/>
      <c r="GO156" s="554"/>
      <c r="GP156" s="554"/>
      <c r="GQ156" s="554"/>
      <c r="GR156" s="554"/>
    </row>
    <row r="157" spans="1:200" x14ac:dyDescent="0.3">
      <c r="A157" s="7">
        <v>295</v>
      </c>
      <c r="B157" s="7">
        <v>1</v>
      </c>
      <c r="C157" s="14">
        <v>11770</v>
      </c>
      <c r="D157" s="328" t="s">
        <v>1605</v>
      </c>
      <c r="E157" s="17" t="s">
        <v>1606</v>
      </c>
      <c r="F157" s="17" t="s">
        <v>1607</v>
      </c>
      <c r="G157" s="11">
        <v>85</v>
      </c>
      <c r="H157" s="17" t="s">
        <v>1608</v>
      </c>
      <c r="I157" s="469" t="s">
        <v>1609</v>
      </c>
      <c r="J157" s="380" t="s">
        <v>35</v>
      </c>
      <c r="K157" s="17" t="s">
        <v>36</v>
      </c>
      <c r="L157" s="11">
        <v>11</v>
      </c>
      <c r="M157" s="17" t="s">
        <v>474</v>
      </c>
      <c r="N157" s="17" t="s">
        <v>38</v>
      </c>
      <c r="O157" s="11"/>
      <c r="P157" s="11" t="s">
        <v>1610</v>
      </c>
      <c r="Q157" s="381"/>
      <c r="R157" s="17"/>
      <c r="S157" s="471" t="s">
        <v>441</v>
      </c>
      <c r="T157" s="471"/>
      <c r="U157" s="478" t="s">
        <v>442</v>
      </c>
      <c r="V157" s="479"/>
      <c r="W157" s="478"/>
      <c r="X157" s="480"/>
      <c r="Y157" s="794"/>
      <c r="Z157" s="347" t="s">
        <v>443</v>
      </c>
      <c r="AA157" s="11"/>
      <c r="AB157" s="788">
        <v>15453</v>
      </c>
      <c r="AC157" s="788">
        <v>170000</v>
      </c>
      <c r="AD157" s="789"/>
      <c r="AE157" s="789"/>
      <c r="AF157" s="789" t="s">
        <v>444</v>
      </c>
      <c r="AG157" s="788">
        <v>10000</v>
      </c>
      <c r="AI157" s="7"/>
      <c r="AJ157" s="37"/>
      <c r="AK157" s="7"/>
      <c r="AL157" s="7"/>
      <c r="AM157" s="7"/>
      <c r="AN157" s="934">
        <v>0.7</v>
      </c>
      <c r="AO157" s="39">
        <v>3.7</v>
      </c>
      <c r="AP157" s="40">
        <v>95.6</v>
      </c>
      <c r="AQ157" s="41">
        <v>100</v>
      </c>
      <c r="AR157" s="42">
        <v>0.18918918918918917</v>
      </c>
      <c r="AS157" s="43">
        <v>18.086486486486482</v>
      </c>
      <c r="AT157" s="44">
        <v>7.0493454179254783E-3</v>
      </c>
      <c r="AU157" s="46">
        <v>0.54109999999999991</v>
      </c>
      <c r="AV157" s="45">
        <v>77.3</v>
      </c>
      <c r="AW157" s="46">
        <v>0.12389999999999998</v>
      </c>
      <c r="AX157" s="45">
        <v>17.7</v>
      </c>
      <c r="AY157" s="7" t="s">
        <v>121</v>
      </c>
      <c r="AZ157" s="47">
        <v>2.5</v>
      </c>
      <c r="BA157" s="48" t="s">
        <v>121</v>
      </c>
      <c r="BB157" s="80">
        <v>3.9</v>
      </c>
      <c r="BC157" s="194">
        <v>11.9</v>
      </c>
      <c r="BD157" s="45">
        <v>60.7</v>
      </c>
      <c r="BE157" s="7">
        <v>38.299999999999997</v>
      </c>
      <c r="BF157" s="195">
        <v>1.584856396866841</v>
      </c>
      <c r="BG157" s="79">
        <v>0.03</v>
      </c>
      <c r="BH157" s="80">
        <v>4.2857142857142856</v>
      </c>
      <c r="BI157" s="7" t="s">
        <v>121</v>
      </c>
      <c r="BJ157" s="7">
        <v>31.1</v>
      </c>
      <c r="BK157" s="48">
        <v>36.200000000000003</v>
      </c>
      <c r="BL157" s="81"/>
      <c r="BM157" s="80">
        <v>75.7</v>
      </c>
      <c r="BN157" s="49">
        <v>96.4</v>
      </c>
      <c r="BO157" s="49">
        <v>17478</v>
      </c>
      <c r="BP157" s="80">
        <v>3.5999999999999943</v>
      </c>
      <c r="BQ157" s="346">
        <v>3.6593</v>
      </c>
      <c r="BR157" s="49">
        <v>35.1</v>
      </c>
      <c r="BS157" s="84">
        <v>1.2987</v>
      </c>
      <c r="BT157" s="49">
        <v>40.6</v>
      </c>
      <c r="BU157" s="84">
        <v>1.5022</v>
      </c>
      <c r="BV157" s="49">
        <v>23.2</v>
      </c>
      <c r="BW157" s="84">
        <v>0.85840000000000005</v>
      </c>
      <c r="BX157" s="80">
        <v>0</v>
      </c>
      <c r="BY157" s="82">
        <v>99.8</v>
      </c>
      <c r="BZ157" s="82">
        <v>18747</v>
      </c>
      <c r="CA157" s="82">
        <v>98.9</v>
      </c>
      <c r="CB157" s="82">
        <v>11306</v>
      </c>
      <c r="CC157" s="82">
        <v>95.9</v>
      </c>
      <c r="CD157" s="82">
        <v>98.4</v>
      </c>
      <c r="CE157" s="82">
        <v>14036</v>
      </c>
      <c r="CF157" s="45">
        <v>0.8645320197044335</v>
      </c>
      <c r="CG157" s="7"/>
      <c r="CH157" s="121">
        <v>7</v>
      </c>
      <c r="CI157" s="7" t="s">
        <v>1993</v>
      </c>
      <c r="CJ157" s="111" t="s">
        <v>1993</v>
      </c>
      <c r="CK157" s="201"/>
      <c r="CL157" s="122" t="s">
        <v>1997</v>
      </c>
      <c r="CM157" s="11"/>
      <c r="CN157" s="11"/>
      <c r="CO157" s="11"/>
      <c r="CP157" s="11"/>
      <c r="CQ157" s="10" t="s">
        <v>294</v>
      </c>
      <c r="CR157" t="s">
        <v>444</v>
      </c>
      <c r="CS157" s="9">
        <v>2</v>
      </c>
      <c r="CT157" s="7"/>
      <c r="CU157" s="7"/>
      <c r="CV157" s="7"/>
      <c r="CW157" s="7"/>
      <c r="CX157" s="7"/>
      <c r="CY157" s="7"/>
      <c r="CZ157" s="11">
        <v>167.7</v>
      </c>
      <c r="DA157" s="11" t="s">
        <v>38</v>
      </c>
      <c r="DB157" s="11">
        <v>16148</v>
      </c>
      <c r="DC157" s="11">
        <v>92.6</v>
      </c>
      <c r="DD157" s="11">
        <v>7.4</v>
      </c>
      <c r="DE157" s="11" t="s">
        <v>38</v>
      </c>
      <c r="DF157" s="11" t="s">
        <v>38</v>
      </c>
      <c r="DG157" s="11" t="s">
        <v>38</v>
      </c>
      <c r="DH157" s="11" t="s">
        <v>38</v>
      </c>
      <c r="DI157" s="11">
        <v>0</v>
      </c>
      <c r="DJ157" s="7"/>
      <c r="DK157" s="114"/>
      <c r="DL157" s="114"/>
      <c r="DM157" s="114"/>
      <c r="DN157" s="114"/>
      <c r="DO157" s="114"/>
      <c r="DP157" s="114"/>
      <c r="DQ157" s="114"/>
      <c r="DR157" s="114"/>
      <c r="DS157" s="114"/>
      <c r="DT157" s="114"/>
      <c r="DU157" s="114"/>
      <c r="DV157" s="114"/>
      <c r="DW157" s="114"/>
      <c r="DX157" s="557"/>
      <c r="DY157" s="114"/>
      <c r="DZ157" s="485">
        <v>11770</v>
      </c>
      <c r="EA157" s="790">
        <v>75</v>
      </c>
      <c r="EB157" s="790">
        <v>305118</v>
      </c>
      <c r="EC157" s="790">
        <v>4000</v>
      </c>
      <c r="ED157" s="790">
        <v>42120</v>
      </c>
      <c r="EE157" s="790">
        <v>108510</v>
      </c>
      <c r="EF157" s="791">
        <v>15234.804</v>
      </c>
      <c r="EG157" s="792">
        <v>167582.84400000001</v>
      </c>
      <c r="EH157" s="7"/>
      <c r="EI157" s="145">
        <v>15.452999999999999</v>
      </c>
      <c r="EJ157" s="114"/>
      <c r="EK157" s="43">
        <v>35.563290268027451</v>
      </c>
      <c r="EL157" s="146">
        <v>15.234804</v>
      </c>
      <c r="EM157" s="114"/>
      <c r="EN157" s="114"/>
      <c r="EO157" s="114"/>
      <c r="EP157" s="114"/>
      <c r="EQ157" s="114"/>
      <c r="ER157" s="114"/>
      <c r="ES157" s="557"/>
      <c r="ET157" s="989"/>
      <c r="EU157" s="550"/>
      <c r="EV157" s="11"/>
      <c r="EW157" s="550"/>
      <c r="EX157" s="554"/>
      <c r="EY157" s="554"/>
      <c r="EZ157" s="554"/>
      <c r="FA157" s="554"/>
      <c r="FB157" s="554"/>
      <c r="FC157" s="554"/>
      <c r="FD157" s="554"/>
      <c r="FE157" s="554"/>
      <c r="FF157" s="554"/>
      <c r="FG157" s="554"/>
      <c r="FH157" s="554"/>
      <c r="FI157" s="554"/>
      <c r="FJ157" s="554"/>
      <c r="FK157" s="554"/>
      <c r="FL157" s="554"/>
      <c r="FM157" s="554"/>
      <c r="FN157" s="554"/>
      <c r="FO157" s="554"/>
      <c r="FP157" s="554"/>
      <c r="FQ157" s="554"/>
      <c r="FR157" s="554"/>
      <c r="FS157" s="554"/>
      <c r="FT157" s="554"/>
      <c r="FU157" s="554"/>
      <c r="FV157" s="554"/>
      <c r="FW157" s="554"/>
      <c r="FX157" s="554"/>
      <c r="FY157" s="554"/>
      <c r="FZ157" s="554"/>
      <c r="GA157" s="554"/>
      <c r="GB157" s="554"/>
      <c r="GC157" s="554"/>
      <c r="GD157" s="554"/>
      <c r="GE157" s="554"/>
      <c r="GF157" s="554"/>
      <c r="GG157" s="554"/>
      <c r="GH157" s="554"/>
      <c r="GI157" s="554"/>
      <c r="GJ157" s="554"/>
      <c r="GK157" s="554"/>
      <c r="GL157" s="554"/>
      <c r="GM157" s="554"/>
      <c r="GN157" s="554"/>
      <c r="GO157" s="554"/>
      <c r="GP157" s="554"/>
      <c r="GQ157" s="554"/>
      <c r="GR157" s="554"/>
    </row>
    <row r="158" spans="1:200" x14ac:dyDescent="0.3">
      <c r="A158" s="7">
        <v>297</v>
      </c>
      <c r="B158" s="7">
        <v>1</v>
      </c>
      <c r="C158" s="14">
        <v>11772</v>
      </c>
      <c r="D158" s="328" t="s">
        <v>1819</v>
      </c>
      <c r="E158" s="17" t="s">
        <v>516</v>
      </c>
      <c r="F158" s="17" t="s">
        <v>1820</v>
      </c>
      <c r="G158" s="11">
        <v>36</v>
      </c>
      <c r="H158" s="17" t="s">
        <v>1821</v>
      </c>
      <c r="I158" s="469" t="s">
        <v>1302</v>
      </c>
      <c r="J158" s="380" t="s">
        <v>35</v>
      </c>
      <c r="K158" s="17" t="s">
        <v>36</v>
      </c>
      <c r="L158" s="11">
        <v>13</v>
      </c>
      <c r="M158" s="17" t="s">
        <v>37</v>
      </c>
      <c r="N158" s="17" t="s">
        <v>38</v>
      </c>
      <c r="O158" s="11"/>
      <c r="P158" s="11" t="s">
        <v>1610</v>
      </c>
      <c r="Q158" s="381"/>
      <c r="R158" s="17" t="s">
        <v>1213</v>
      </c>
      <c r="S158" s="1150" t="s">
        <v>1976</v>
      </c>
      <c r="T158" s="1150"/>
      <c r="U158" s="1151" t="s">
        <v>1977</v>
      </c>
      <c r="V158" s="479"/>
      <c r="W158" s="478"/>
      <c r="X158" s="480"/>
      <c r="Y158" s="794"/>
      <c r="Z158" s="347" t="s">
        <v>443</v>
      </c>
      <c r="AA158" s="11"/>
      <c r="AB158" s="788">
        <v>21344</v>
      </c>
      <c r="AC158" s="788">
        <v>277000</v>
      </c>
      <c r="AD158" s="789"/>
      <c r="AE158" s="789"/>
      <c r="AF158" s="789" t="s">
        <v>128</v>
      </c>
      <c r="AG158" s="788">
        <v>10000</v>
      </c>
      <c r="AH158" s="481" t="s">
        <v>1978</v>
      </c>
      <c r="AI158" s="7"/>
      <c r="AJ158" s="37"/>
      <c r="AK158" s="7"/>
      <c r="AL158" s="7"/>
      <c r="AM158" s="7"/>
      <c r="AN158" s="411">
        <v>10</v>
      </c>
      <c r="AO158" s="39">
        <v>4.4000000000000004</v>
      </c>
      <c r="AP158" s="40">
        <v>85.1</v>
      </c>
      <c r="AQ158" s="41">
        <v>99.5</v>
      </c>
      <c r="AR158" s="42">
        <v>2.2727272727272725</v>
      </c>
      <c r="AS158" s="43">
        <v>193.40909090909088</v>
      </c>
      <c r="AT158" s="44">
        <v>0.11173184357541899</v>
      </c>
      <c r="AU158" s="45">
        <v>8.5</v>
      </c>
      <c r="AV158" s="45">
        <v>85</v>
      </c>
      <c r="AW158" s="46">
        <v>1</v>
      </c>
      <c r="AX158" s="45">
        <v>10</v>
      </c>
      <c r="AY158" s="7" t="s">
        <v>121</v>
      </c>
      <c r="AZ158" s="47">
        <v>15.1</v>
      </c>
      <c r="BA158" s="48" t="s">
        <v>121</v>
      </c>
      <c r="BB158" s="80" t="s">
        <v>121</v>
      </c>
      <c r="BC158" s="194">
        <v>0.55000000000000004</v>
      </c>
      <c r="BD158" s="45">
        <v>54.7</v>
      </c>
      <c r="BE158" s="7">
        <v>45.3</v>
      </c>
      <c r="BF158" s="195">
        <v>1.2075055187637971</v>
      </c>
      <c r="BG158" s="79">
        <v>1</v>
      </c>
      <c r="BH158" s="80">
        <v>10</v>
      </c>
      <c r="BI158" s="7" t="s">
        <v>121</v>
      </c>
      <c r="BJ158" s="7">
        <v>25.1</v>
      </c>
      <c r="BK158" s="48">
        <v>53.1</v>
      </c>
      <c r="BL158" s="81"/>
      <c r="BM158" s="80">
        <v>75.599999999999994</v>
      </c>
      <c r="BN158" s="49">
        <v>84.6</v>
      </c>
      <c r="BO158" s="49" t="s">
        <v>121</v>
      </c>
      <c r="BP158" s="80">
        <v>15.400000000000006</v>
      </c>
      <c r="BQ158" s="561">
        <v>4.3032000000000004</v>
      </c>
      <c r="BR158" s="49">
        <v>36.700000000000003</v>
      </c>
      <c r="BS158" s="84">
        <v>1.6148000000000002</v>
      </c>
      <c r="BT158" s="49">
        <v>38.9</v>
      </c>
      <c r="BU158" s="84">
        <v>1.7116</v>
      </c>
      <c r="BV158" s="49">
        <v>22.2</v>
      </c>
      <c r="BW158" s="84">
        <v>0.97680000000000011</v>
      </c>
      <c r="BX158" s="80" t="s">
        <v>121</v>
      </c>
      <c r="BY158" s="82">
        <v>100</v>
      </c>
      <c r="BZ158" s="82">
        <v>11907</v>
      </c>
      <c r="CA158" s="82">
        <v>45.1</v>
      </c>
      <c r="CB158" s="82">
        <v>6000</v>
      </c>
      <c r="CC158" s="82">
        <v>98.3</v>
      </c>
      <c r="CD158" s="82">
        <v>80.2</v>
      </c>
      <c r="CE158" s="82">
        <v>8262</v>
      </c>
      <c r="CF158" s="45">
        <v>0.94344473007712093</v>
      </c>
      <c r="CG158" s="7"/>
      <c r="CH158" s="121">
        <v>5</v>
      </c>
      <c r="CI158" s="7" t="s">
        <v>1991</v>
      </c>
      <c r="CJ158" s="111" t="s">
        <v>1991</v>
      </c>
      <c r="CK158" s="201"/>
      <c r="CL158" s="122" t="s">
        <v>1997</v>
      </c>
      <c r="CM158" s="11"/>
      <c r="CN158" s="11"/>
      <c r="CO158" s="11"/>
      <c r="CP158" s="11"/>
      <c r="CQ158" s="565" t="s">
        <v>297</v>
      </c>
      <c r="CR158" t="s">
        <v>128</v>
      </c>
      <c r="CS158" s="9">
        <v>2</v>
      </c>
      <c r="CT158" s="7"/>
      <c r="CU158" s="7"/>
      <c r="CV158" s="7"/>
      <c r="CW158" s="7"/>
      <c r="CX158" s="7"/>
      <c r="CY158" s="7"/>
      <c r="CZ158" s="11" t="s">
        <v>38</v>
      </c>
      <c r="DA158" s="11" t="s">
        <v>38</v>
      </c>
      <c r="DB158" s="11">
        <v>20752</v>
      </c>
      <c r="DC158" s="11">
        <v>80.099999999999994</v>
      </c>
      <c r="DD158" s="11">
        <v>19.899999999999999</v>
      </c>
      <c r="DE158" s="11" t="s">
        <v>38</v>
      </c>
      <c r="DF158" s="11" t="s">
        <v>38</v>
      </c>
      <c r="DG158" s="11" t="s">
        <v>38</v>
      </c>
      <c r="DH158" s="11" t="s">
        <v>38</v>
      </c>
      <c r="DI158" s="11">
        <v>0</v>
      </c>
      <c r="DJ158" s="7"/>
      <c r="DK158" s="114"/>
      <c r="DL158" s="114"/>
      <c r="DM158" s="114"/>
      <c r="DN158" s="114"/>
      <c r="DO158" s="114"/>
      <c r="DP158" s="114"/>
      <c r="DQ158" s="114"/>
      <c r="DR158" s="114"/>
      <c r="DS158" s="114"/>
      <c r="DT158" s="114"/>
      <c r="DU158" s="114"/>
      <c r="DV158" s="114"/>
      <c r="DW158" s="114"/>
      <c r="DX158" s="114"/>
      <c r="DY158" s="114"/>
      <c r="DZ158" s="485">
        <v>11772</v>
      </c>
      <c r="EA158" s="790">
        <v>75</v>
      </c>
      <c r="EB158" s="790">
        <v>158559</v>
      </c>
      <c r="EC158" s="790">
        <v>4000</v>
      </c>
      <c r="ED158" s="790">
        <v>42120</v>
      </c>
      <c r="EE158" s="790">
        <v>151020</v>
      </c>
      <c r="EF158" s="791">
        <v>21203.208000000002</v>
      </c>
      <c r="EG158" s="792">
        <v>275641.70400000003</v>
      </c>
      <c r="EH158" s="7"/>
      <c r="EI158" s="145">
        <v>21.344000000000001</v>
      </c>
      <c r="EJ158" s="114"/>
      <c r="EK158" s="43">
        <v>95.245303010235943</v>
      </c>
      <c r="EL158" s="146">
        <v>21.203208000000004</v>
      </c>
      <c r="EM158" s="114"/>
      <c r="EN158" s="114"/>
      <c r="EO158" s="114"/>
      <c r="EP158" s="114"/>
      <c r="EQ158" s="114"/>
      <c r="ER158" s="114"/>
      <c r="ES158" s="114"/>
      <c r="ET158" s="751"/>
      <c r="EU158" s="7"/>
      <c r="EV158" s="550"/>
      <c r="EW158" s="7"/>
    </row>
    <row r="159" spans="1:200" x14ac:dyDescent="0.3">
      <c r="A159" s="7">
        <v>299</v>
      </c>
      <c r="B159" s="7">
        <v>1</v>
      </c>
      <c r="C159" s="14">
        <v>11790</v>
      </c>
      <c r="D159" s="328" t="s">
        <v>1720</v>
      </c>
      <c r="E159" s="17" t="s">
        <v>636</v>
      </c>
      <c r="F159" s="17" t="s">
        <v>1727</v>
      </c>
      <c r="G159" s="11">
        <v>50</v>
      </c>
      <c r="H159" s="17" t="s">
        <v>1728</v>
      </c>
      <c r="I159" s="469" t="s">
        <v>1729</v>
      </c>
      <c r="J159" s="19" t="s">
        <v>35</v>
      </c>
      <c r="K159" s="17" t="s">
        <v>36</v>
      </c>
      <c r="L159" s="11">
        <v>42</v>
      </c>
      <c r="M159" s="17" t="s">
        <v>434</v>
      </c>
      <c r="N159" s="17" t="s">
        <v>38</v>
      </c>
      <c r="O159" s="11"/>
      <c r="P159" s="11" t="s">
        <v>1610</v>
      </c>
      <c r="Q159" s="381"/>
      <c r="R159" s="17"/>
      <c r="S159" s="471" t="s">
        <v>441</v>
      </c>
      <c r="T159" s="471"/>
      <c r="U159" s="478" t="s">
        <v>442</v>
      </c>
      <c r="V159" s="479"/>
      <c r="W159" s="478"/>
      <c r="X159" s="480"/>
      <c r="Y159" s="794"/>
      <c r="Z159" s="347" t="s">
        <v>120</v>
      </c>
      <c r="AA159" s="11"/>
      <c r="AB159" s="788">
        <v>8804</v>
      </c>
      <c r="AC159" s="788">
        <v>322000</v>
      </c>
      <c r="AD159" s="789"/>
      <c r="AE159" s="789"/>
      <c r="AF159" s="789" t="s">
        <v>444</v>
      </c>
      <c r="AG159" s="788">
        <v>10000</v>
      </c>
      <c r="AH159" s="481" t="s">
        <v>1154</v>
      </c>
      <c r="AI159" s="7"/>
      <c r="AJ159" s="37"/>
      <c r="AK159" s="7"/>
      <c r="AL159" s="7"/>
      <c r="AM159" s="7"/>
      <c r="AN159" s="411">
        <v>5.7</v>
      </c>
      <c r="AO159" s="39">
        <v>3.7</v>
      </c>
      <c r="AP159" s="40">
        <v>90.6</v>
      </c>
      <c r="AQ159" s="41">
        <v>100</v>
      </c>
      <c r="AR159" s="42">
        <v>1.5405405405405406</v>
      </c>
      <c r="AS159" s="43">
        <v>139.57297297297296</v>
      </c>
      <c r="AT159" s="44">
        <v>6.0445387062566282E-2</v>
      </c>
      <c r="AU159" s="45">
        <v>5.0673000000000004</v>
      </c>
      <c r="AV159" s="45">
        <v>88.9</v>
      </c>
      <c r="AW159" s="46">
        <v>0.34769999999999995</v>
      </c>
      <c r="AX159" s="45">
        <v>6.1</v>
      </c>
      <c r="AY159" s="7" t="s">
        <v>121</v>
      </c>
      <c r="AZ159" s="47">
        <v>20.5</v>
      </c>
      <c r="BA159" s="48" t="s">
        <v>121</v>
      </c>
      <c r="BB159" s="80">
        <v>3.2</v>
      </c>
      <c r="BC159" s="282">
        <v>0.63</v>
      </c>
      <c r="BD159" s="45">
        <v>70.7</v>
      </c>
      <c r="BE159" s="7">
        <v>29.3</v>
      </c>
      <c r="BF159" s="195">
        <v>2.4129692832764507</v>
      </c>
      <c r="BG159" s="79">
        <v>0.2</v>
      </c>
      <c r="BH159" s="80">
        <v>3.5087719298245612</v>
      </c>
      <c r="BI159" s="7" t="s">
        <v>121</v>
      </c>
      <c r="BJ159" s="7">
        <v>45.2</v>
      </c>
      <c r="BK159" s="48">
        <v>31.2</v>
      </c>
      <c r="BL159" s="81"/>
      <c r="BM159" s="80">
        <v>52.5</v>
      </c>
      <c r="BN159" s="49">
        <v>91.1</v>
      </c>
      <c r="BO159" s="49">
        <v>13951</v>
      </c>
      <c r="BP159" s="80">
        <v>8.9000000000000057</v>
      </c>
      <c r="BQ159" s="80">
        <v>3.6260000000000003</v>
      </c>
      <c r="BR159" s="49">
        <v>21.8</v>
      </c>
      <c r="BS159" s="84">
        <v>0.80660000000000009</v>
      </c>
      <c r="BT159" s="49">
        <v>30.7</v>
      </c>
      <c r="BU159" s="84">
        <v>1.1359000000000001</v>
      </c>
      <c r="BV159" s="49">
        <v>45.5</v>
      </c>
      <c r="BW159" s="84">
        <v>1.6835</v>
      </c>
      <c r="BX159" s="80">
        <v>0.1</v>
      </c>
      <c r="BY159" s="82">
        <v>100</v>
      </c>
      <c r="BZ159" s="82">
        <v>9080</v>
      </c>
      <c r="CA159" s="82">
        <v>99.6</v>
      </c>
      <c r="CB159" s="82">
        <v>6495</v>
      </c>
      <c r="CC159" s="82">
        <v>95.2</v>
      </c>
      <c r="CD159" s="82">
        <v>97</v>
      </c>
      <c r="CE159" s="82">
        <v>5838</v>
      </c>
      <c r="CF159" s="45">
        <v>0.71009771986970693</v>
      </c>
      <c r="CG159" s="7"/>
      <c r="CH159" s="121">
        <v>5</v>
      </c>
      <c r="CI159" s="7" t="s">
        <v>1991</v>
      </c>
      <c r="CJ159" s="111" t="s">
        <v>1991</v>
      </c>
      <c r="CK159" s="201"/>
      <c r="CL159" s="122" t="s">
        <v>1997</v>
      </c>
      <c r="CM159" s="11"/>
      <c r="CN159" s="11"/>
      <c r="CO159" s="11"/>
      <c r="CP159" s="11"/>
      <c r="CQ159" s="565" t="s">
        <v>297</v>
      </c>
      <c r="CR159" t="s">
        <v>444</v>
      </c>
      <c r="CS159" s="9">
        <v>2</v>
      </c>
      <c r="CT159" s="7"/>
      <c r="CU159" s="7"/>
      <c r="CV159" s="7"/>
      <c r="CW159" s="7"/>
      <c r="CX159" s="7"/>
      <c r="CY159" s="7"/>
      <c r="CZ159" s="11">
        <v>9.8000000000000007</v>
      </c>
      <c r="DA159" s="11" t="s">
        <v>38</v>
      </c>
      <c r="DB159" s="11">
        <v>13173</v>
      </c>
      <c r="DC159" s="11">
        <v>90.7</v>
      </c>
      <c r="DD159" s="11">
        <v>9.3000000000000007</v>
      </c>
      <c r="DE159" s="11" t="s">
        <v>38</v>
      </c>
      <c r="DF159" s="11" t="s">
        <v>38</v>
      </c>
      <c r="DG159" s="11" t="s">
        <v>38</v>
      </c>
      <c r="DH159" s="11" t="s">
        <v>38</v>
      </c>
      <c r="DI159" s="11">
        <v>0</v>
      </c>
      <c r="DJ159" s="7"/>
      <c r="DK159" s="114"/>
      <c r="DL159" s="114"/>
      <c r="DM159" s="114"/>
      <c r="DN159" s="114"/>
      <c r="DO159" s="7">
        <v>3</v>
      </c>
      <c r="DP159" s="114"/>
      <c r="DQ159" s="114"/>
      <c r="DR159" s="114"/>
      <c r="DS159" s="114"/>
      <c r="DT159" s="114"/>
      <c r="DU159" s="114"/>
      <c r="DV159" s="114"/>
      <c r="DW159" s="114"/>
      <c r="DX159" s="114"/>
      <c r="DY159" s="114"/>
      <c r="DZ159" s="485">
        <v>11790</v>
      </c>
      <c r="EA159" s="790">
        <v>75</v>
      </c>
      <c r="EB159" s="790">
        <v>71887</v>
      </c>
      <c r="EC159" s="790">
        <v>4000</v>
      </c>
      <c r="ED159" s="790">
        <v>42120</v>
      </c>
      <c r="EE159" s="790">
        <v>61189</v>
      </c>
      <c r="EF159" s="791">
        <v>8590.9356000000007</v>
      </c>
      <c r="EG159" s="792">
        <v>360819.29520000005</v>
      </c>
      <c r="EH159" s="7"/>
      <c r="EI159" s="145">
        <v>8.8040000000000003</v>
      </c>
      <c r="EJ159" s="114"/>
      <c r="EK159" s="43">
        <v>85.118310682042647</v>
      </c>
      <c r="EL159" s="146">
        <v>8.5909355999999999</v>
      </c>
      <c r="EM159" s="114"/>
      <c r="EN159" s="114"/>
      <c r="EO159" s="114"/>
      <c r="EP159" s="114"/>
      <c r="EQ159" s="114"/>
      <c r="ER159" s="114"/>
      <c r="ES159" s="557"/>
      <c r="ET159" s="989"/>
      <c r="EU159" s="550"/>
      <c r="EV159" s="550"/>
      <c r="EW159" s="550"/>
      <c r="EX159" s="554"/>
      <c r="EY159" s="554"/>
      <c r="EZ159" s="554"/>
      <c r="FA159" s="554"/>
      <c r="FB159" s="554"/>
      <c r="FC159" s="554"/>
      <c r="FD159" s="554"/>
      <c r="FE159" s="554"/>
      <c r="FF159" s="554"/>
      <c r="FG159" s="554"/>
      <c r="FH159" s="554"/>
      <c r="FI159" s="554"/>
      <c r="FJ159" s="554"/>
      <c r="FK159" s="554"/>
      <c r="FL159" s="554"/>
      <c r="FM159" s="554"/>
      <c r="FN159" s="554"/>
      <c r="FO159" s="554"/>
      <c r="FP159" s="554"/>
      <c r="FQ159" s="554"/>
      <c r="FR159" s="554"/>
      <c r="FS159" s="554"/>
      <c r="FT159" s="554"/>
      <c r="FU159" s="554"/>
      <c r="FV159" s="554"/>
      <c r="FW159" s="554"/>
      <c r="FX159" s="554"/>
      <c r="FY159" s="554"/>
      <c r="FZ159" s="554"/>
      <c r="GA159" s="554"/>
      <c r="GB159" s="554"/>
      <c r="GC159" s="554"/>
      <c r="GD159" s="554"/>
      <c r="GE159" s="554"/>
      <c r="GF159" s="554"/>
      <c r="GG159" s="554"/>
      <c r="GH159" s="554"/>
      <c r="GI159" s="554"/>
      <c r="GJ159" s="554"/>
      <c r="GK159" s="554"/>
      <c r="GL159" s="554"/>
      <c r="GM159" s="554"/>
      <c r="GN159" s="554"/>
      <c r="GO159" s="554"/>
      <c r="GP159" s="554"/>
      <c r="GQ159" s="554"/>
      <c r="GR159" s="554"/>
    </row>
    <row r="160" spans="1:200" x14ac:dyDescent="0.3">
      <c r="A160" s="7">
        <v>312</v>
      </c>
      <c r="B160" s="7">
        <v>2</v>
      </c>
      <c r="C160" s="14">
        <v>11818</v>
      </c>
      <c r="D160" s="328" t="s">
        <v>1687</v>
      </c>
      <c r="E160" s="17" t="s">
        <v>975</v>
      </c>
      <c r="F160" s="17" t="s">
        <v>1688</v>
      </c>
      <c r="G160" s="11">
        <v>53</v>
      </c>
      <c r="H160" s="17" t="s">
        <v>858</v>
      </c>
      <c r="I160" s="469" t="s">
        <v>1690</v>
      </c>
      <c r="J160" s="19" t="s">
        <v>35</v>
      </c>
      <c r="K160" s="17" t="s">
        <v>36</v>
      </c>
      <c r="L160" s="11">
        <v>6</v>
      </c>
      <c r="M160" s="17" t="s">
        <v>37</v>
      </c>
      <c r="N160" s="17" t="s">
        <v>38</v>
      </c>
      <c r="O160" s="11"/>
      <c r="P160" s="11" t="s">
        <v>659</v>
      </c>
      <c r="Q160" s="381"/>
      <c r="R160" s="17"/>
      <c r="S160" s="471" t="s">
        <v>441</v>
      </c>
      <c r="T160" s="471"/>
      <c r="U160" s="478" t="s">
        <v>442</v>
      </c>
      <c r="V160" s="479"/>
      <c r="W160" s="478"/>
      <c r="X160" s="480"/>
      <c r="Y160" s="794"/>
      <c r="Z160" s="347" t="s">
        <v>120</v>
      </c>
      <c r="AA160" s="11"/>
      <c r="AB160" s="788">
        <v>5296</v>
      </c>
      <c r="AC160" s="788">
        <v>31000</v>
      </c>
      <c r="AD160" s="789"/>
      <c r="AE160" s="789"/>
      <c r="AF160" s="789" t="s">
        <v>444</v>
      </c>
      <c r="AG160" s="788">
        <v>4000</v>
      </c>
      <c r="AH160" s="481"/>
      <c r="AI160" s="7" t="s">
        <v>1975</v>
      </c>
      <c r="AJ160" s="37"/>
      <c r="AK160" s="7"/>
      <c r="AL160" s="7"/>
      <c r="AM160" s="7"/>
      <c r="AN160" s="411">
        <v>8</v>
      </c>
      <c r="AO160" s="39">
        <v>6.4</v>
      </c>
      <c r="AP160" s="40">
        <v>85.5</v>
      </c>
      <c r="AQ160" s="41">
        <v>99.9</v>
      </c>
      <c r="AR160" s="42">
        <v>1.25</v>
      </c>
      <c r="AS160" s="43">
        <v>106.875</v>
      </c>
      <c r="AT160" s="44">
        <v>8.7051142546245908E-2</v>
      </c>
      <c r="AU160" s="45">
        <v>7.1520000000000001</v>
      </c>
      <c r="AV160" s="45">
        <v>89.4</v>
      </c>
      <c r="AW160" s="46">
        <v>0.44799999999999995</v>
      </c>
      <c r="AX160" s="45">
        <v>5.6</v>
      </c>
      <c r="AY160" s="7" t="s">
        <v>121</v>
      </c>
      <c r="AZ160" s="47">
        <v>7.7</v>
      </c>
      <c r="BA160" s="48" t="s">
        <v>121</v>
      </c>
      <c r="BB160" s="80">
        <v>1</v>
      </c>
      <c r="BC160" s="282">
        <v>0.18</v>
      </c>
      <c r="BD160" s="45">
        <v>77.8</v>
      </c>
      <c r="BE160" s="7">
        <v>22.2</v>
      </c>
      <c r="BF160" s="78">
        <v>3.5045045045045047</v>
      </c>
      <c r="BG160" s="79">
        <v>0.4</v>
      </c>
      <c r="BH160" s="80">
        <v>5</v>
      </c>
      <c r="BI160" s="7" t="s">
        <v>121</v>
      </c>
      <c r="BJ160" s="7">
        <v>34</v>
      </c>
      <c r="BK160" s="48">
        <v>36.1</v>
      </c>
      <c r="BL160" s="81"/>
      <c r="BM160" s="80">
        <v>85.6</v>
      </c>
      <c r="BN160" s="49">
        <v>93.5</v>
      </c>
      <c r="BO160" s="49">
        <v>13740</v>
      </c>
      <c r="BP160" s="80">
        <v>6.5</v>
      </c>
      <c r="BQ160" s="561">
        <v>6.3296000000000001</v>
      </c>
      <c r="BR160" s="49">
        <v>14</v>
      </c>
      <c r="BS160" s="84">
        <v>0.89600000000000013</v>
      </c>
      <c r="BT160" s="49">
        <v>71.599999999999994</v>
      </c>
      <c r="BU160" s="84">
        <v>4.5823999999999998</v>
      </c>
      <c r="BV160" s="49">
        <v>13.3</v>
      </c>
      <c r="BW160" s="84">
        <v>0.85120000000000007</v>
      </c>
      <c r="BX160" s="80">
        <v>0.05</v>
      </c>
      <c r="BY160" s="82">
        <v>99.5</v>
      </c>
      <c r="BZ160" s="82">
        <v>7472</v>
      </c>
      <c r="CA160" s="82">
        <v>98.7</v>
      </c>
      <c r="CB160" s="82">
        <v>5121</v>
      </c>
      <c r="CC160" s="82">
        <v>73.7</v>
      </c>
      <c r="CD160" s="82">
        <v>95.1</v>
      </c>
      <c r="CE160" s="82">
        <v>5184</v>
      </c>
      <c r="CF160" s="45">
        <v>0.19553072625698326</v>
      </c>
      <c r="CG160" s="7"/>
      <c r="CH160" s="7"/>
      <c r="CI160" s="7" t="s">
        <v>1991</v>
      </c>
      <c r="CJ160" s="111" t="s">
        <v>1991</v>
      </c>
      <c r="CK160" s="201"/>
      <c r="CL160" s="122" t="s">
        <v>1997</v>
      </c>
      <c r="CM160" s="11"/>
      <c r="CN160" s="11"/>
      <c r="CO160" s="11"/>
      <c r="CP160" s="11"/>
      <c r="CQ160" s="565" t="s">
        <v>297</v>
      </c>
      <c r="CR160" t="s">
        <v>444</v>
      </c>
      <c r="CS160" s="9">
        <v>2</v>
      </c>
      <c r="CT160" s="7"/>
      <c r="CU160" s="7"/>
      <c r="CV160" s="7"/>
      <c r="CW160" s="7"/>
      <c r="CX160" s="7"/>
      <c r="CY160" s="7"/>
      <c r="CZ160" s="11" t="s">
        <v>38</v>
      </c>
      <c r="DA160" s="11" t="s">
        <v>38</v>
      </c>
      <c r="DB160" s="11">
        <v>8654</v>
      </c>
      <c r="DC160" s="11">
        <v>75.8</v>
      </c>
      <c r="DD160" s="11">
        <v>24.2</v>
      </c>
      <c r="DE160" s="11" t="s">
        <v>38</v>
      </c>
      <c r="DF160" s="11" t="s">
        <v>38</v>
      </c>
      <c r="DG160" s="11" t="s">
        <v>38</v>
      </c>
      <c r="DH160" s="11" t="s">
        <v>38</v>
      </c>
      <c r="DI160" s="11">
        <v>0</v>
      </c>
      <c r="DJ160" s="7"/>
      <c r="DK160" s="114"/>
      <c r="DL160" s="114"/>
      <c r="DM160" s="114"/>
      <c r="DN160" s="114"/>
      <c r="DO160" s="114"/>
      <c r="DP160" s="114"/>
      <c r="DQ160" s="114"/>
      <c r="DR160" s="114"/>
      <c r="DS160" s="114"/>
      <c r="DT160" s="114"/>
      <c r="DU160" s="114"/>
      <c r="DV160" s="114"/>
      <c r="DW160" s="114"/>
      <c r="DX160" s="114"/>
      <c r="DY160" s="114"/>
      <c r="DZ160" s="485">
        <v>11818</v>
      </c>
      <c r="EA160" s="790">
        <v>75</v>
      </c>
      <c r="EB160" s="790">
        <v>50880</v>
      </c>
      <c r="EC160" s="790">
        <v>4000</v>
      </c>
      <c r="ED160" s="790">
        <v>42120</v>
      </c>
      <c r="EE160" s="790">
        <v>36804</v>
      </c>
      <c r="EF160" s="791">
        <v>5167.2816000000003</v>
      </c>
      <c r="EG160" s="792">
        <v>31003.689600000002</v>
      </c>
      <c r="EH160" s="7"/>
      <c r="EI160" s="145">
        <v>5.2960000000000003</v>
      </c>
      <c r="EJ160" s="114"/>
      <c r="EK160" s="43">
        <v>72.334905660377359</v>
      </c>
      <c r="EL160" s="146">
        <v>5.1672815999999999</v>
      </c>
      <c r="EM160" s="114"/>
      <c r="EN160" s="114"/>
      <c r="EO160" s="114"/>
      <c r="EP160" s="114"/>
      <c r="EQ160" s="114"/>
      <c r="ER160" s="114"/>
      <c r="ES160" s="557"/>
      <c r="ET160" s="989"/>
      <c r="EU160" s="550"/>
      <c r="EV160" s="550"/>
      <c r="EW160" s="550"/>
      <c r="EX160" s="554"/>
      <c r="EY160" s="554"/>
      <c r="EZ160" s="554"/>
      <c r="FA160" s="554"/>
      <c r="FB160" s="554"/>
      <c r="FC160" s="554"/>
      <c r="FD160" s="554"/>
      <c r="FE160" s="554"/>
      <c r="FF160" s="554"/>
      <c r="FG160" s="554"/>
      <c r="FH160" s="554"/>
      <c r="FI160" s="554"/>
      <c r="FJ160" s="554"/>
      <c r="FK160" s="554"/>
      <c r="FL160" s="554"/>
      <c r="FM160" s="554"/>
      <c r="FN160" s="554"/>
      <c r="FO160" s="554"/>
      <c r="FP160" s="554"/>
      <c r="FQ160" s="554"/>
      <c r="FR160" s="554"/>
      <c r="FS160" s="554"/>
      <c r="FT160" s="554"/>
      <c r="FU160" s="554"/>
      <c r="FV160" s="554"/>
      <c r="FW160" s="554"/>
      <c r="FX160" s="554"/>
      <c r="FY160" s="554"/>
      <c r="FZ160" s="554"/>
      <c r="GA160" s="554"/>
      <c r="GB160" s="554"/>
      <c r="GC160" s="554"/>
      <c r="GD160" s="554"/>
      <c r="GE160" s="554"/>
      <c r="GF160" s="554"/>
      <c r="GG160" s="554"/>
      <c r="GH160" s="554"/>
      <c r="GI160" s="554"/>
      <c r="GJ160" s="554"/>
      <c r="GK160" s="554"/>
      <c r="GL160" s="554"/>
      <c r="GM160" s="554"/>
      <c r="GN160" s="554"/>
      <c r="GO160" s="554"/>
      <c r="GP160" s="554"/>
      <c r="GQ160" s="554"/>
      <c r="GR160" s="554"/>
    </row>
    <row r="161" spans="1:200" x14ac:dyDescent="0.3">
      <c r="A161" s="7">
        <v>317</v>
      </c>
      <c r="B161" s="7">
        <v>1</v>
      </c>
      <c r="C161" s="14">
        <v>11827</v>
      </c>
      <c r="D161" s="328" t="s">
        <v>1845</v>
      </c>
      <c r="E161" s="17" t="s">
        <v>616</v>
      </c>
      <c r="F161" s="17" t="s">
        <v>1846</v>
      </c>
      <c r="G161" s="11">
        <v>43</v>
      </c>
      <c r="H161" s="17" t="s">
        <v>1847</v>
      </c>
      <c r="I161" s="469" t="s">
        <v>1848</v>
      </c>
      <c r="J161" s="380" t="s">
        <v>35</v>
      </c>
      <c r="K161" s="17" t="s">
        <v>36</v>
      </c>
      <c r="L161" s="11">
        <v>4</v>
      </c>
      <c r="M161" s="17" t="s">
        <v>37</v>
      </c>
      <c r="N161" s="17" t="s">
        <v>38</v>
      </c>
      <c r="O161" s="11"/>
      <c r="P161" s="11" t="s">
        <v>659</v>
      </c>
      <c r="Q161" s="381"/>
      <c r="R161" s="17"/>
      <c r="S161" s="471" t="s">
        <v>441</v>
      </c>
      <c r="T161" s="471"/>
      <c r="U161" s="478" t="s">
        <v>442</v>
      </c>
      <c r="V161" s="479"/>
      <c r="W161" s="478"/>
      <c r="X161" s="480"/>
      <c r="Y161" s="794" t="s">
        <v>1981</v>
      </c>
      <c r="Z161" s="347" t="s">
        <v>443</v>
      </c>
      <c r="AA161" s="11"/>
      <c r="AB161" s="788">
        <v>16063</v>
      </c>
      <c r="AC161" s="788">
        <v>64000</v>
      </c>
      <c r="AD161" s="789"/>
      <c r="AE161" s="789"/>
      <c r="AF161" s="789" t="s">
        <v>128</v>
      </c>
      <c r="AG161" s="177">
        <v>10000</v>
      </c>
      <c r="AH161" s="7"/>
      <c r="AI161" s="7"/>
      <c r="AJ161" s="37"/>
      <c r="AK161" s="7"/>
      <c r="AL161" s="7"/>
      <c r="AM161" s="7"/>
      <c r="AN161" s="411">
        <v>5.4</v>
      </c>
      <c r="AO161" s="39">
        <v>9.6999999999999993</v>
      </c>
      <c r="AP161" s="40">
        <v>83.5</v>
      </c>
      <c r="AQ161" s="41">
        <v>98.6</v>
      </c>
      <c r="AR161" s="42">
        <v>0.55670103092783518</v>
      </c>
      <c r="AS161" s="43">
        <v>46.484536082474236</v>
      </c>
      <c r="AT161" s="44">
        <v>5.7939914163090134E-2</v>
      </c>
      <c r="AU161" s="45">
        <v>4.0176000000000007</v>
      </c>
      <c r="AV161" s="45">
        <v>74.400000000000006</v>
      </c>
      <c r="AW161" s="46">
        <v>1.1124000000000001</v>
      </c>
      <c r="AX161" s="45">
        <v>20.6</v>
      </c>
      <c r="AY161" s="7" t="s">
        <v>121</v>
      </c>
      <c r="AZ161" s="47">
        <v>24.3</v>
      </c>
      <c r="BA161" s="48" t="s">
        <v>121</v>
      </c>
      <c r="BB161" s="80">
        <v>2</v>
      </c>
      <c r="BC161" s="282">
        <v>0.86</v>
      </c>
      <c r="BD161" s="45">
        <v>54.1</v>
      </c>
      <c r="BE161" s="7">
        <v>45.9</v>
      </c>
      <c r="BF161" s="195">
        <v>1.1786492374727668</v>
      </c>
      <c r="BG161" s="79">
        <v>0.2</v>
      </c>
      <c r="BH161" s="80">
        <v>3.7037037037037033</v>
      </c>
      <c r="BI161" s="7" t="s">
        <v>121</v>
      </c>
      <c r="BJ161" s="7">
        <v>41.7</v>
      </c>
      <c r="BK161" s="48">
        <v>53</v>
      </c>
      <c r="BL161" s="81"/>
      <c r="BM161" s="80">
        <v>81.7</v>
      </c>
      <c r="BN161" s="49">
        <v>83</v>
      </c>
      <c r="BO161" s="49">
        <v>18074</v>
      </c>
      <c r="BP161" s="80">
        <v>17</v>
      </c>
      <c r="BQ161" s="346">
        <v>9.5835999999999988</v>
      </c>
      <c r="BR161" s="49">
        <v>33.200000000000003</v>
      </c>
      <c r="BS161" s="84">
        <v>3.2204000000000002</v>
      </c>
      <c r="BT161" s="49">
        <v>48.5</v>
      </c>
      <c r="BU161" s="84">
        <v>4.7044999999999995</v>
      </c>
      <c r="BV161" s="49">
        <v>17.100000000000001</v>
      </c>
      <c r="BW161" s="84">
        <v>1.6587000000000001</v>
      </c>
      <c r="BX161" s="80">
        <v>0.02</v>
      </c>
      <c r="BY161" s="82">
        <v>99.4</v>
      </c>
      <c r="BZ161" s="82">
        <v>10671</v>
      </c>
      <c r="CA161" s="82">
        <v>99.9</v>
      </c>
      <c r="CB161" s="82">
        <v>8648</v>
      </c>
      <c r="CC161" s="82">
        <v>96.6</v>
      </c>
      <c r="CD161" s="82">
        <v>98.4</v>
      </c>
      <c r="CE161" s="82">
        <v>8943</v>
      </c>
      <c r="CF161" s="45">
        <v>0.68453608247422681</v>
      </c>
      <c r="CG161" s="7"/>
      <c r="CH161" s="121">
        <v>7</v>
      </c>
      <c r="CI161" s="7" t="s">
        <v>1991</v>
      </c>
      <c r="CJ161" s="111" t="s">
        <v>1991</v>
      </c>
      <c r="CK161" s="201"/>
      <c r="CL161" s="122" t="s">
        <v>1997</v>
      </c>
      <c r="CM161" s="11"/>
      <c r="CN161" s="11"/>
      <c r="CO161" s="11"/>
      <c r="CP161" s="11"/>
      <c r="CQ161" s="9" t="s">
        <v>297</v>
      </c>
      <c r="CR161" s="554" t="s">
        <v>128</v>
      </c>
      <c r="CS161" s="9">
        <v>2</v>
      </c>
      <c r="CT161" s="7"/>
      <c r="CU161" s="7"/>
      <c r="CV161" s="7"/>
      <c r="CW161" s="7"/>
      <c r="CX161" s="7"/>
      <c r="CY161" s="7"/>
      <c r="CZ161" s="11">
        <v>52</v>
      </c>
      <c r="DA161" s="11" t="s">
        <v>38</v>
      </c>
      <c r="DB161" s="11">
        <v>19877</v>
      </c>
      <c r="DC161" s="11">
        <v>82.1</v>
      </c>
      <c r="DD161" s="11">
        <v>17.899999999999999</v>
      </c>
      <c r="DE161" s="11" t="s">
        <v>38</v>
      </c>
      <c r="DF161" s="11" t="s">
        <v>38</v>
      </c>
      <c r="DG161" s="11" t="s">
        <v>38</v>
      </c>
      <c r="DH161" s="11" t="s">
        <v>38</v>
      </c>
      <c r="DI161" s="11">
        <v>0</v>
      </c>
      <c r="DJ161" s="7"/>
      <c r="DK161" s="114"/>
      <c r="DL161" s="114"/>
      <c r="DM161" s="114"/>
      <c r="DN161" s="114"/>
      <c r="DO161" s="114"/>
      <c r="DP161" s="114"/>
      <c r="DQ161" s="114"/>
      <c r="DR161" s="114"/>
      <c r="DS161" s="114"/>
      <c r="DT161" s="114"/>
      <c r="DU161" s="114"/>
      <c r="DV161" s="114"/>
      <c r="DW161" s="114"/>
      <c r="DX161" s="114"/>
      <c r="DY161" s="114"/>
      <c r="DZ161" s="485">
        <v>11827</v>
      </c>
      <c r="EA161" s="790">
        <v>75</v>
      </c>
      <c r="EB161" s="790">
        <v>125495</v>
      </c>
      <c r="EC161" s="790">
        <v>4000</v>
      </c>
      <c r="ED161" s="790">
        <v>42120</v>
      </c>
      <c r="EE161" s="790">
        <v>113913</v>
      </c>
      <c r="EF161" s="791">
        <v>15993.385199999999</v>
      </c>
      <c r="EG161" s="792">
        <v>63973.540799999995</v>
      </c>
      <c r="EH161" s="7"/>
      <c r="EI161" s="145">
        <v>16.062999999999999</v>
      </c>
      <c r="EJ161" s="114"/>
      <c r="EK161" s="43">
        <v>90.770947049683258</v>
      </c>
      <c r="EL161" s="146">
        <v>15.993385199999999</v>
      </c>
      <c r="EM161" s="114"/>
      <c r="EN161" s="114"/>
      <c r="EO161" s="114"/>
      <c r="EP161" s="114"/>
      <c r="EQ161" s="114"/>
      <c r="ER161" s="114"/>
      <c r="ES161" s="114"/>
      <c r="ET161" s="751"/>
      <c r="EU161" s="7"/>
      <c r="EV161" s="550"/>
      <c r="EW161" s="7"/>
    </row>
    <row r="162" spans="1:200" x14ac:dyDescent="0.3">
      <c r="A162" s="7">
        <v>352</v>
      </c>
      <c r="B162" s="7">
        <v>1</v>
      </c>
      <c r="C162" s="14">
        <v>11921</v>
      </c>
      <c r="D162" s="328" t="s">
        <v>1590</v>
      </c>
      <c r="E162" s="17" t="s">
        <v>1721</v>
      </c>
      <c r="F162" s="17" t="s">
        <v>1950</v>
      </c>
      <c r="G162" s="11">
        <v>62</v>
      </c>
      <c r="H162" s="17" t="s">
        <v>1151</v>
      </c>
      <c r="I162" s="469" t="s">
        <v>1951</v>
      </c>
      <c r="J162" s="380" t="s">
        <v>35</v>
      </c>
      <c r="K162" s="17" t="s">
        <v>36</v>
      </c>
      <c r="L162" s="11">
        <v>11</v>
      </c>
      <c r="M162" s="17" t="s">
        <v>1576</v>
      </c>
      <c r="N162" s="17" t="s">
        <v>38</v>
      </c>
      <c r="O162" s="11"/>
      <c r="P162" s="11" t="s">
        <v>665</v>
      </c>
      <c r="Q162" s="381"/>
      <c r="R162" s="17"/>
      <c r="S162" s="471" t="s">
        <v>441</v>
      </c>
      <c r="T162" s="471"/>
      <c r="U162" s="472" t="s">
        <v>500</v>
      </c>
      <c r="V162" s="448"/>
      <c r="W162" s="472"/>
      <c r="X162" s="473"/>
      <c r="Y162" s="794"/>
      <c r="Z162" s="347" t="s">
        <v>443</v>
      </c>
      <c r="AA162" s="11"/>
      <c r="AB162" s="788">
        <v>2248</v>
      </c>
      <c r="AC162" s="788">
        <v>25000</v>
      </c>
      <c r="AD162" s="789"/>
      <c r="AE162" s="789"/>
      <c r="AF162" s="789" t="s">
        <v>1990</v>
      </c>
      <c r="AG162" s="37">
        <v>4000</v>
      </c>
      <c r="AI162" s="7" t="s">
        <v>1154</v>
      </c>
      <c r="AJ162" s="37"/>
      <c r="AK162" s="7"/>
      <c r="AL162" s="7"/>
      <c r="AM162" s="7"/>
      <c r="AN162" s="411">
        <v>17.5</v>
      </c>
      <c r="AO162" s="39">
        <v>10.1</v>
      </c>
      <c r="AP162" s="40">
        <v>71.900000000000006</v>
      </c>
      <c r="AQ162" s="41">
        <v>99.5</v>
      </c>
      <c r="AR162" s="42">
        <v>1.7326732673267327</v>
      </c>
      <c r="AS162" s="43">
        <v>124.57920792079209</v>
      </c>
      <c r="AT162" s="44">
        <v>0.21341463414634146</v>
      </c>
      <c r="AU162" s="45">
        <v>14.7875</v>
      </c>
      <c r="AV162" s="45">
        <v>84.5</v>
      </c>
      <c r="AW162" s="46">
        <v>1.8374999999999999</v>
      </c>
      <c r="AX162" s="45">
        <v>10.5</v>
      </c>
      <c r="AY162" s="7" t="s">
        <v>121</v>
      </c>
      <c r="AZ162" s="47">
        <v>18.8</v>
      </c>
      <c r="BA162" s="48" t="s">
        <v>121</v>
      </c>
      <c r="BB162" s="80">
        <v>0.4</v>
      </c>
      <c r="BC162" s="194">
        <v>3</v>
      </c>
      <c r="BD162" s="45">
        <v>55.7</v>
      </c>
      <c r="BE162" s="7">
        <v>44.3</v>
      </c>
      <c r="BF162" s="195">
        <v>1.2573363431151243</v>
      </c>
      <c r="BG162" s="79">
        <v>0.3</v>
      </c>
      <c r="BH162" s="80">
        <v>1.7142857142857142</v>
      </c>
      <c r="BI162" s="7" t="s">
        <v>121</v>
      </c>
      <c r="BJ162" s="7">
        <v>24.9</v>
      </c>
      <c r="BK162" s="48">
        <v>40.700000000000003</v>
      </c>
      <c r="BL162" s="81"/>
      <c r="BM162" s="80">
        <v>62.6</v>
      </c>
      <c r="BN162" s="49">
        <v>83</v>
      </c>
      <c r="BO162" s="49">
        <v>14339</v>
      </c>
      <c r="BP162" s="80">
        <v>17</v>
      </c>
      <c r="BQ162" s="80">
        <v>9.6656999999999993</v>
      </c>
      <c r="BR162" s="49">
        <v>6.1</v>
      </c>
      <c r="BS162" s="84">
        <v>0.61609999999999987</v>
      </c>
      <c r="BT162" s="49">
        <v>56.5</v>
      </c>
      <c r="BU162" s="84">
        <v>5.7065000000000001</v>
      </c>
      <c r="BV162" s="49">
        <v>33.1</v>
      </c>
      <c r="BW162" s="84">
        <v>3.3431000000000002</v>
      </c>
      <c r="BX162" s="80">
        <v>0.5</v>
      </c>
      <c r="BY162" s="82">
        <v>98.6</v>
      </c>
      <c r="BZ162" s="82">
        <v>8087</v>
      </c>
      <c r="CA162" s="82">
        <v>96.7</v>
      </c>
      <c r="CB162" s="82">
        <v>5264</v>
      </c>
      <c r="CC162" s="82">
        <v>61.5</v>
      </c>
      <c r="CD162" s="82">
        <v>83</v>
      </c>
      <c r="CE162" s="82">
        <v>5028</v>
      </c>
      <c r="CF162" s="45">
        <v>0.1079646017699115</v>
      </c>
      <c r="CG162" s="7"/>
      <c r="CH162" s="121"/>
      <c r="CI162" s="7"/>
      <c r="CJ162" s="111" t="s">
        <v>2061</v>
      </c>
      <c r="CK162" s="201"/>
      <c r="CL162" s="122" t="s">
        <v>2071</v>
      </c>
      <c r="CM162" s="11"/>
      <c r="CN162" s="11"/>
      <c r="CO162" s="11"/>
      <c r="CP162" s="11"/>
      <c r="CQ162" s="565" t="s">
        <v>297</v>
      </c>
      <c r="CR162" t="s">
        <v>1990</v>
      </c>
      <c r="CS162" s="7"/>
      <c r="CT162" s="7"/>
      <c r="CU162" s="7"/>
      <c r="CV162" s="7"/>
      <c r="CW162" s="7"/>
      <c r="CX162" s="7"/>
      <c r="CY162" s="7"/>
      <c r="CZ162" s="11">
        <v>4.8</v>
      </c>
      <c r="DA162" s="11">
        <v>6.9</v>
      </c>
      <c r="DB162" s="11" t="s">
        <v>38</v>
      </c>
      <c r="DC162" s="11" t="s">
        <v>38</v>
      </c>
      <c r="DD162" s="11" t="s">
        <v>38</v>
      </c>
      <c r="DE162" s="11" t="s">
        <v>38</v>
      </c>
      <c r="DF162" s="11" t="s">
        <v>38</v>
      </c>
      <c r="DG162" s="11" t="s">
        <v>38</v>
      </c>
      <c r="DH162" s="11" t="s">
        <v>38</v>
      </c>
      <c r="DI162" s="11">
        <v>0</v>
      </c>
      <c r="DJ162" s="7" t="s">
        <v>451</v>
      </c>
      <c r="DK162" s="114"/>
      <c r="DL162" s="114"/>
      <c r="DM162" s="114"/>
      <c r="DN162" s="114"/>
      <c r="DO162" s="114"/>
      <c r="DP162" s="114"/>
      <c r="DQ162" s="114"/>
      <c r="DR162" s="114"/>
      <c r="DS162" s="114"/>
      <c r="DT162" s="114"/>
      <c r="DU162" s="114"/>
      <c r="DV162" s="114"/>
      <c r="DW162" s="114"/>
      <c r="DX162" s="114"/>
      <c r="DY162" s="114"/>
      <c r="DZ162" s="485">
        <v>11921</v>
      </c>
      <c r="EA162" s="790">
        <v>75</v>
      </c>
      <c r="EB162" s="790">
        <v>2786956</v>
      </c>
      <c r="EC162" s="790">
        <v>4000</v>
      </c>
      <c r="ED162" s="790">
        <v>40560</v>
      </c>
      <c r="EE162" s="790">
        <v>16340</v>
      </c>
      <c r="EF162" s="791">
        <v>2209.1680000000001</v>
      </c>
      <c r="EG162" s="792">
        <v>24300.848000000002</v>
      </c>
      <c r="EH162" s="7"/>
      <c r="EI162" s="145">
        <v>2.2480000000000002</v>
      </c>
      <c r="EJ162" s="114"/>
      <c r="EK162" s="43">
        <v>0.58630276186635166</v>
      </c>
      <c r="EL162" s="146">
        <v>2.209168</v>
      </c>
      <c r="EM162" s="114"/>
      <c r="EN162" s="114"/>
      <c r="EO162" s="114"/>
      <c r="EP162" s="114"/>
      <c r="EQ162" s="114"/>
      <c r="ER162" s="114"/>
      <c r="ES162" s="557"/>
      <c r="ET162" s="989"/>
      <c r="EU162" s="550"/>
      <c r="EV162" s="550"/>
      <c r="EW162" s="550"/>
      <c r="EX162" s="554"/>
      <c r="EY162" s="554"/>
      <c r="EZ162" s="554"/>
      <c r="FA162" s="554"/>
      <c r="FB162" s="554"/>
      <c r="FC162" s="554"/>
      <c r="FD162" s="554"/>
      <c r="FE162" s="554"/>
      <c r="FF162" s="554"/>
      <c r="FG162" s="554"/>
      <c r="FH162" s="554"/>
      <c r="FI162" s="554"/>
      <c r="FJ162" s="554"/>
      <c r="FK162" s="554"/>
      <c r="FL162" s="554"/>
      <c r="FM162" s="554"/>
      <c r="FN162" s="554"/>
      <c r="FO162" s="554"/>
      <c r="FP162" s="554"/>
      <c r="FQ162" s="554"/>
      <c r="FR162" s="554"/>
      <c r="FS162" s="554"/>
      <c r="FT162" s="554"/>
      <c r="FU162" s="554"/>
      <c r="FV162" s="554"/>
      <c r="FW162" s="554"/>
      <c r="FX162" s="554"/>
      <c r="FY162" s="554"/>
      <c r="FZ162" s="554"/>
      <c r="GA162" s="554"/>
      <c r="GB162" s="554"/>
      <c r="GC162" s="554"/>
      <c r="GD162" s="554"/>
      <c r="GE162" s="554"/>
      <c r="GF162" s="554"/>
      <c r="GG162" s="554"/>
      <c r="GH162" s="554"/>
      <c r="GI162" s="554"/>
      <c r="GJ162" s="554"/>
      <c r="GK162" s="554"/>
      <c r="GL162" s="554"/>
      <c r="GM162" s="554"/>
      <c r="GN162" s="554"/>
      <c r="GO162" s="554"/>
      <c r="GP162" s="554"/>
      <c r="GQ162" s="554"/>
      <c r="GR162" s="554"/>
    </row>
    <row r="163" spans="1:200" x14ac:dyDescent="0.3">
      <c r="A163" s="7">
        <v>359</v>
      </c>
      <c r="B163" s="7">
        <v>1</v>
      </c>
      <c r="C163" s="442">
        <v>11949</v>
      </c>
      <c r="D163" s="443" t="s">
        <v>1871</v>
      </c>
      <c r="E163" s="16" t="s">
        <v>1872</v>
      </c>
      <c r="F163" s="16" t="s">
        <v>1873</v>
      </c>
      <c r="G163" s="11">
        <v>62</v>
      </c>
      <c r="H163" s="16" t="s">
        <v>1304</v>
      </c>
      <c r="I163" s="54" t="s">
        <v>1874</v>
      </c>
      <c r="J163" s="19" t="s">
        <v>35</v>
      </c>
      <c r="K163" s="16" t="s">
        <v>36</v>
      </c>
      <c r="L163" s="20">
        <v>2</v>
      </c>
      <c r="M163" s="16" t="s">
        <v>474</v>
      </c>
      <c r="N163" s="16" t="s">
        <v>38</v>
      </c>
      <c r="O163" s="20"/>
      <c r="P163" s="20" t="s">
        <v>1875</v>
      </c>
      <c r="Q163" s="169"/>
      <c r="R163" s="16"/>
      <c r="S163" s="174" t="s">
        <v>441</v>
      </c>
      <c r="T163" s="174"/>
      <c r="U163" s="236" t="s">
        <v>500</v>
      </c>
      <c r="V163" s="237"/>
      <c r="W163" s="236"/>
      <c r="X163" s="236"/>
      <c r="Y163" s="54"/>
      <c r="Z163" s="20" t="s">
        <v>443</v>
      </c>
      <c r="AA163" s="11"/>
      <c r="AB163" s="670">
        <v>1367</v>
      </c>
      <c r="AC163" s="670">
        <v>2700</v>
      </c>
      <c r="AD163" s="671"/>
      <c r="AE163" s="671"/>
      <c r="AF163" s="789" t="s">
        <v>128</v>
      </c>
      <c r="AG163" s="670">
        <v>250</v>
      </c>
      <c r="AI163" s="7"/>
      <c r="AJ163" s="37"/>
      <c r="AK163" s="7"/>
      <c r="AL163" s="7"/>
      <c r="AM163" s="7"/>
      <c r="AN163" s="411">
        <v>4.5999999999999996</v>
      </c>
      <c r="AO163" s="39">
        <v>12.7</v>
      </c>
      <c r="AP163" s="40">
        <v>81</v>
      </c>
      <c r="AQ163" s="41">
        <v>98.3</v>
      </c>
      <c r="AR163" s="42">
        <v>0.36220472440944879</v>
      </c>
      <c r="AS163" s="43">
        <v>29.338582677165352</v>
      </c>
      <c r="AT163" s="44">
        <v>4.909284951974386E-2</v>
      </c>
      <c r="AU163" s="45">
        <v>3.8547999999999996</v>
      </c>
      <c r="AV163" s="45">
        <v>83.8</v>
      </c>
      <c r="AW163" s="46">
        <v>0.51519999999999999</v>
      </c>
      <c r="AX163" s="45">
        <v>11.2</v>
      </c>
      <c r="AY163" s="7" t="s">
        <v>121</v>
      </c>
      <c r="AZ163" s="235">
        <v>31.7</v>
      </c>
      <c r="BA163" s="48" t="s">
        <v>121</v>
      </c>
      <c r="BB163" s="80">
        <v>0.5</v>
      </c>
      <c r="BC163" s="194">
        <v>0.2</v>
      </c>
      <c r="BD163" s="45">
        <v>28.7</v>
      </c>
      <c r="BE163" s="7">
        <v>71.3</v>
      </c>
      <c r="BF163" s="78">
        <v>0.40252454417952316</v>
      </c>
      <c r="BG163" s="79">
        <v>0.1</v>
      </c>
      <c r="BH163" s="80">
        <v>2.1739130434782612</v>
      </c>
      <c r="BI163" s="7" t="s">
        <v>121</v>
      </c>
      <c r="BJ163" s="7">
        <v>30.6</v>
      </c>
      <c r="BK163" s="48">
        <v>58.4</v>
      </c>
      <c r="BL163" s="81"/>
      <c r="BM163" s="80">
        <v>93.5</v>
      </c>
      <c r="BN163" s="49">
        <v>96.9</v>
      </c>
      <c r="BO163" s="49">
        <v>13993</v>
      </c>
      <c r="BP163" s="80">
        <v>3.0999999999999943</v>
      </c>
      <c r="BQ163" s="80">
        <v>12.636500000000002</v>
      </c>
      <c r="BR163" s="49">
        <v>60.6</v>
      </c>
      <c r="BS163" s="84">
        <v>7.6962000000000002</v>
      </c>
      <c r="BT163" s="49">
        <v>32.9</v>
      </c>
      <c r="BU163" s="84">
        <v>4.1783000000000001</v>
      </c>
      <c r="BV163" s="49">
        <v>6</v>
      </c>
      <c r="BW163" s="84">
        <v>0.7619999999999999</v>
      </c>
      <c r="BX163" s="84">
        <v>1.0999999999999999E-2</v>
      </c>
      <c r="BY163" s="82">
        <v>99.1</v>
      </c>
      <c r="BZ163" s="82">
        <v>8337</v>
      </c>
      <c r="CA163" s="82">
        <v>94.9</v>
      </c>
      <c r="CB163" s="82">
        <v>4863</v>
      </c>
      <c r="CC163" s="82">
        <v>73.3</v>
      </c>
      <c r="CD163" s="82">
        <v>95.9</v>
      </c>
      <c r="CE163" s="82">
        <v>6798</v>
      </c>
      <c r="CF163" s="45">
        <v>1.8419452887537995</v>
      </c>
      <c r="CG163" s="7"/>
      <c r="CH163" s="7"/>
      <c r="CI163" s="7"/>
      <c r="CJ163" s="111" t="s">
        <v>1993</v>
      </c>
      <c r="CK163" s="201"/>
      <c r="CL163" s="122" t="s">
        <v>1997</v>
      </c>
      <c r="CM163" s="11"/>
      <c r="CN163" s="11"/>
      <c r="CO163" s="11"/>
      <c r="CP163" s="11"/>
      <c r="CQ163" s="9" t="s">
        <v>294</v>
      </c>
      <c r="CR163" t="s">
        <v>128</v>
      </c>
      <c r="CS163" s="9">
        <v>2</v>
      </c>
      <c r="CT163" s="7"/>
      <c r="CU163" s="7"/>
      <c r="CV163" s="7"/>
      <c r="CW163" s="7"/>
      <c r="CX163" s="7"/>
      <c r="CY163" s="7"/>
      <c r="CZ163" s="11" t="s">
        <v>38</v>
      </c>
      <c r="DA163" s="11" t="s">
        <v>38</v>
      </c>
      <c r="DB163" s="11">
        <v>2230</v>
      </c>
      <c r="DC163" s="11">
        <v>52.6</v>
      </c>
      <c r="DD163" s="11">
        <v>47.4</v>
      </c>
      <c r="DE163" s="11" t="s">
        <v>38</v>
      </c>
      <c r="DF163" s="11" t="s">
        <v>38</v>
      </c>
      <c r="DG163" s="11" t="s">
        <v>38</v>
      </c>
      <c r="DH163" s="11" t="s">
        <v>38</v>
      </c>
      <c r="DI163" s="11">
        <v>0</v>
      </c>
      <c r="DJ163" s="7"/>
      <c r="DK163" s="114"/>
      <c r="DL163" s="114"/>
      <c r="DM163" s="114"/>
      <c r="DN163" s="114"/>
      <c r="DO163" s="114"/>
      <c r="DP163" s="114"/>
      <c r="DQ163" s="114"/>
      <c r="DR163" s="114"/>
      <c r="DS163" s="114"/>
      <c r="DT163" s="114"/>
      <c r="DU163" s="114"/>
      <c r="DV163" s="114"/>
      <c r="DW163" s="114"/>
      <c r="DX163" s="114"/>
      <c r="DY163" s="114"/>
      <c r="DZ163" s="485">
        <v>11949</v>
      </c>
      <c r="EA163" s="954">
        <v>75</v>
      </c>
      <c r="EB163" s="954">
        <v>50404</v>
      </c>
      <c r="EC163" s="954">
        <v>4000</v>
      </c>
      <c r="ED163" s="954">
        <v>40560</v>
      </c>
      <c r="EE163" s="954">
        <v>9955</v>
      </c>
      <c r="EF163" s="715">
        <v>1345.9159999999999</v>
      </c>
      <c r="EG163" s="959">
        <v>2691.8319999999999</v>
      </c>
      <c r="EH163" s="7"/>
      <c r="EI163" s="145">
        <v>1.367</v>
      </c>
      <c r="EJ163" s="114"/>
      <c r="EK163" s="43">
        <v>19.750416633600508</v>
      </c>
      <c r="EL163" s="146">
        <v>1.3459159999999999</v>
      </c>
      <c r="EM163" s="114"/>
      <c r="EN163" s="114"/>
      <c r="EO163" s="114"/>
      <c r="EP163" s="114"/>
      <c r="EQ163" s="114"/>
      <c r="ER163" s="114"/>
      <c r="ES163" s="114"/>
      <c r="ET163" s="751"/>
      <c r="EU163" s="7"/>
      <c r="EV163" s="7"/>
      <c r="EW163" s="7"/>
    </row>
    <row r="164" spans="1:200" x14ac:dyDescent="0.3">
      <c r="A164" s="7">
        <v>371</v>
      </c>
      <c r="B164" s="7">
        <v>2</v>
      </c>
      <c r="C164" s="442">
        <v>11975</v>
      </c>
      <c r="D164" s="443" t="s">
        <v>1819</v>
      </c>
      <c r="E164" s="16" t="s">
        <v>516</v>
      </c>
      <c r="F164" s="16" t="s">
        <v>1820</v>
      </c>
      <c r="G164" s="11">
        <v>36</v>
      </c>
      <c r="H164" s="16" t="s">
        <v>1870</v>
      </c>
      <c r="I164" s="54" t="s">
        <v>1302</v>
      </c>
      <c r="J164" s="19" t="s">
        <v>35</v>
      </c>
      <c r="K164" s="16" t="s">
        <v>36</v>
      </c>
      <c r="L164" s="20">
        <v>16</v>
      </c>
      <c r="M164" s="16" t="s">
        <v>434</v>
      </c>
      <c r="N164" s="16" t="s">
        <v>38</v>
      </c>
      <c r="O164" s="20"/>
      <c r="P164" s="20" t="s">
        <v>482</v>
      </c>
      <c r="Q164" s="169"/>
      <c r="R164" s="16"/>
      <c r="S164" s="174" t="s">
        <v>441</v>
      </c>
      <c r="T164" s="174"/>
      <c r="U164" s="236" t="s">
        <v>500</v>
      </c>
      <c r="V164" s="237"/>
      <c r="W164" s="236"/>
      <c r="X164" s="236"/>
      <c r="Y164" s="54" t="s">
        <v>808</v>
      </c>
      <c r="Z164" s="20" t="s">
        <v>691</v>
      </c>
      <c r="AA164" s="11"/>
      <c r="AB164" s="670">
        <v>13056</v>
      </c>
      <c r="AC164" s="670">
        <v>209000</v>
      </c>
      <c r="AD164" s="671"/>
      <c r="AE164" s="671"/>
      <c r="AF164" s="671" t="s">
        <v>128</v>
      </c>
      <c r="AG164" s="37">
        <v>10000</v>
      </c>
      <c r="AI164" s="7"/>
      <c r="AJ164" s="37"/>
      <c r="AK164" s="7"/>
      <c r="AL164" s="7"/>
      <c r="AM164" s="7"/>
      <c r="AN164" s="411">
        <v>13.7</v>
      </c>
      <c r="AO164" s="39">
        <v>5.25</v>
      </c>
      <c r="AP164" s="40">
        <v>81</v>
      </c>
      <c r="AQ164" s="41">
        <v>99.95</v>
      </c>
      <c r="AR164" s="42">
        <v>2.6095238095238096</v>
      </c>
      <c r="AS164" s="43">
        <v>211.37142857142857</v>
      </c>
      <c r="AT164" s="44">
        <v>0.15884057971014492</v>
      </c>
      <c r="AU164" s="45">
        <v>12.84923</v>
      </c>
      <c r="AV164" s="45">
        <v>93.79</v>
      </c>
      <c r="AW164" s="46">
        <v>0.16576999999999997</v>
      </c>
      <c r="AX164" s="45">
        <v>1.21</v>
      </c>
      <c r="AY164" s="7" t="s">
        <v>121</v>
      </c>
      <c r="AZ164" s="235">
        <v>25.8</v>
      </c>
      <c r="BA164" s="48" t="s">
        <v>121</v>
      </c>
      <c r="BB164" s="80">
        <v>0.33</v>
      </c>
      <c r="BC164" s="194">
        <v>0.45</v>
      </c>
      <c r="BD164" s="45">
        <v>54.7</v>
      </c>
      <c r="BE164" s="7">
        <v>45.3</v>
      </c>
      <c r="BF164" s="195">
        <v>1.2075055187637971</v>
      </c>
      <c r="BG164" s="79">
        <v>0.62</v>
      </c>
      <c r="BH164" s="80">
        <v>4.5255474452554747</v>
      </c>
      <c r="BI164" s="7" t="s">
        <v>121</v>
      </c>
      <c r="BJ164" s="7">
        <v>46.9</v>
      </c>
      <c r="BK164" s="48">
        <v>52.4</v>
      </c>
      <c r="BL164" s="81"/>
      <c r="BM164" s="80">
        <v>73.300000000000011</v>
      </c>
      <c r="BN164" s="49">
        <v>80.2</v>
      </c>
      <c r="BO164" s="49">
        <v>15615</v>
      </c>
      <c r="BP164" s="80">
        <v>19.799999999999997</v>
      </c>
      <c r="BQ164" s="80">
        <v>5.1187500000000004</v>
      </c>
      <c r="BR164" s="49">
        <v>32.6</v>
      </c>
      <c r="BS164" s="84">
        <v>1.7115</v>
      </c>
      <c r="BT164" s="49">
        <v>40.700000000000003</v>
      </c>
      <c r="BU164" s="84">
        <v>2.1367500000000001</v>
      </c>
      <c r="BV164" s="49">
        <v>24.2</v>
      </c>
      <c r="BW164" s="84">
        <v>1.2705</v>
      </c>
      <c r="BX164" s="84">
        <v>6.9000000000000006E-2</v>
      </c>
      <c r="BY164" s="82">
        <v>99.4</v>
      </c>
      <c r="BZ164" s="82">
        <v>11272</v>
      </c>
      <c r="CA164" s="82">
        <v>98</v>
      </c>
      <c r="CB164" s="82">
        <v>8038</v>
      </c>
      <c r="CC164" s="82">
        <v>90.1</v>
      </c>
      <c r="CD164" s="82">
        <v>95.8</v>
      </c>
      <c r="CE164" s="82">
        <v>8701</v>
      </c>
      <c r="CF164" s="45">
        <v>0.80098280098280095</v>
      </c>
      <c r="CG164" s="7"/>
      <c r="CH164" s="121">
        <v>5</v>
      </c>
      <c r="CI164" s="7"/>
      <c r="CJ164" s="111" t="s">
        <v>1991</v>
      </c>
      <c r="CK164" s="201"/>
      <c r="CL164" s="122" t="s">
        <v>1997</v>
      </c>
      <c r="CM164" s="11"/>
      <c r="CN164" s="11"/>
      <c r="CO164" s="11"/>
      <c r="CP164" s="11"/>
      <c r="CQ164" s="565" t="s">
        <v>297</v>
      </c>
      <c r="CR164" t="s">
        <v>128</v>
      </c>
      <c r="CS164" s="9">
        <v>2</v>
      </c>
      <c r="CT164" s="7"/>
      <c r="CU164" s="7"/>
      <c r="CV164" s="7"/>
      <c r="CW164" s="7"/>
      <c r="CX164" s="7"/>
      <c r="CY164" s="7"/>
      <c r="CZ164" s="11" t="s">
        <v>38</v>
      </c>
      <c r="DA164" s="11" t="s">
        <v>38</v>
      </c>
      <c r="DB164" s="11">
        <v>14554</v>
      </c>
      <c r="DC164" s="11">
        <v>80.099999999999994</v>
      </c>
      <c r="DD164" s="11">
        <v>19.899999999999999</v>
      </c>
      <c r="DE164" s="11" t="s">
        <v>38</v>
      </c>
      <c r="DF164" s="11" t="s">
        <v>38</v>
      </c>
      <c r="DG164" s="11" t="s">
        <v>38</v>
      </c>
      <c r="DH164" s="11" t="s">
        <v>38</v>
      </c>
      <c r="DI164" s="11">
        <v>0</v>
      </c>
      <c r="DJ164" s="7"/>
      <c r="DK164" s="114"/>
      <c r="DL164" s="114"/>
      <c r="DM164" s="114"/>
      <c r="DN164" s="114"/>
      <c r="DO164" s="114"/>
      <c r="DP164" s="114"/>
      <c r="DQ164" s="114"/>
      <c r="DR164" s="114"/>
      <c r="DS164" s="114"/>
      <c r="DT164" s="114"/>
      <c r="DU164" s="114"/>
      <c r="DV164" s="114"/>
      <c r="DW164" s="114"/>
      <c r="DX164" s="114"/>
      <c r="DY164" s="114"/>
      <c r="DZ164" s="485">
        <v>11975</v>
      </c>
      <c r="EA164" s="119">
        <v>75</v>
      </c>
      <c r="EB164" s="119">
        <v>104016</v>
      </c>
      <c r="EC164" s="119">
        <v>4000</v>
      </c>
      <c r="ED164" s="119">
        <v>40560</v>
      </c>
      <c r="EE164" s="119">
        <v>97122</v>
      </c>
      <c r="EF164" s="715">
        <v>13130.894399999999</v>
      </c>
      <c r="EG164" s="120">
        <v>210094.31039999999</v>
      </c>
      <c r="EH164" s="7"/>
      <c r="EI164" s="145">
        <v>13.055999999999999</v>
      </c>
      <c r="EJ164" s="114"/>
      <c r="EK164" s="43">
        <v>93.372173511767414</v>
      </c>
      <c r="EL164" s="146">
        <v>13.130894399999999</v>
      </c>
      <c r="EM164" s="114"/>
      <c r="EN164" s="114"/>
      <c r="EO164" s="114"/>
      <c r="EP164" s="114"/>
      <c r="EQ164" s="114"/>
      <c r="ER164" s="114"/>
      <c r="ES164" s="114"/>
      <c r="ET164" s="751"/>
      <c r="EU164" s="7"/>
      <c r="EV164" s="7"/>
      <c r="EW164" s="7"/>
    </row>
    <row r="165" spans="1:200" x14ac:dyDescent="0.3">
      <c r="A165" s="7">
        <v>375</v>
      </c>
      <c r="B165" s="7">
        <v>1</v>
      </c>
      <c r="C165" s="14">
        <v>11995</v>
      </c>
      <c r="D165" s="328" t="s">
        <v>791</v>
      </c>
      <c r="E165" s="17" t="s">
        <v>819</v>
      </c>
      <c r="F165" s="17" t="s">
        <v>1596</v>
      </c>
      <c r="G165" s="11">
        <v>41</v>
      </c>
      <c r="H165" s="17" t="s">
        <v>1597</v>
      </c>
      <c r="I165" s="469" t="s">
        <v>921</v>
      </c>
      <c r="J165" s="380" t="s">
        <v>35</v>
      </c>
      <c r="K165" s="17" t="s">
        <v>36</v>
      </c>
      <c r="L165" s="11">
        <v>30</v>
      </c>
      <c r="M165" s="17" t="s">
        <v>434</v>
      </c>
      <c r="N165" s="17" t="s">
        <v>38</v>
      </c>
      <c r="O165" s="11"/>
      <c r="P165" s="11" t="s">
        <v>482</v>
      </c>
      <c r="Q165" s="381"/>
      <c r="R165" s="17"/>
      <c r="S165" s="471" t="s">
        <v>441</v>
      </c>
      <c r="T165" s="471"/>
      <c r="U165" s="472" t="s">
        <v>500</v>
      </c>
      <c r="V165" s="448"/>
      <c r="W165" s="472"/>
      <c r="X165" s="472"/>
      <c r="Y165" s="904"/>
      <c r="Z165" s="36" t="s">
        <v>120</v>
      </c>
      <c r="AA165" s="11"/>
      <c r="AB165" s="823">
        <v>19615</v>
      </c>
      <c r="AC165" s="823">
        <v>588000</v>
      </c>
      <c r="AD165" s="905"/>
      <c r="AE165" s="905"/>
      <c r="AF165" s="905" t="s">
        <v>444</v>
      </c>
      <c r="AG165" s="556">
        <v>10000</v>
      </c>
      <c r="AI165" s="7"/>
      <c r="AJ165" s="37"/>
      <c r="AK165" s="7"/>
      <c r="AL165" s="7"/>
      <c r="AM165" s="7"/>
      <c r="AN165" s="934">
        <v>2.02</v>
      </c>
      <c r="AO165" s="39">
        <v>2.1</v>
      </c>
      <c r="AP165" s="40">
        <v>95.9</v>
      </c>
      <c r="AQ165" s="41">
        <v>100.02000000000001</v>
      </c>
      <c r="AR165" s="42">
        <v>0.96190476190476182</v>
      </c>
      <c r="AS165" s="43">
        <v>92.24666666666667</v>
      </c>
      <c r="AT165" s="44">
        <v>2.0612244897959184E-2</v>
      </c>
      <c r="AU165" s="45">
        <v>1.8713280000000001</v>
      </c>
      <c r="AV165" s="45">
        <v>92.64</v>
      </c>
      <c r="AW165" s="46">
        <v>4.7671999999999999E-2</v>
      </c>
      <c r="AX165" s="45">
        <v>2.36</v>
      </c>
      <c r="AY165" s="7" t="s">
        <v>121</v>
      </c>
      <c r="AZ165" s="235">
        <v>11.1</v>
      </c>
      <c r="BA165" s="48" t="s">
        <v>121</v>
      </c>
      <c r="BB165" s="80">
        <v>0.87</v>
      </c>
      <c r="BC165" s="194">
        <v>1.52</v>
      </c>
      <c r="BD165" s="45">
        <v>57.2</v>
      </c>
      <c r="BE165" s="7">
        <v>42.1</v>
      </c>
      <c r="BF165" s="195">
        <v>1.3586698337292162</v>
      </c>
      <c r="BG165" s="79">
        <v>2.5999999999999999E-2</v>
      </c>
      <c r="BH165" s="80">
        <v>1.2871287128712872</v>
      </c>
      <c r="BI165" s="7" t="s">
        <v>121</v>
      </c>
      <c r="BJ165" s="7">
        <v>51.8</v>
      </c>
      <c r="BK165" s="48">
        <v>56.5</v>
      </c>
      <c r="BL165" s="81"/>
      <c r="BM165" s="80">
        <v>59.9</v>
      </c>
      <c r="BN165" s="49">
        <v>88.4</v>
      </c>
      <c r="BO165" s="49">
        <v>14252</v>
      </c>
      <c r="BP165" s="80">
        <v>11.599999999999994</v>
      </c>
      <c r="BQ165" s="561">
        <v>2.0475000000000003</v>
      </c>
      <c r="BR165" s="49">
        <v>18.899999999999999</v>
      </c>
      <c r="BS165" s="84">
        <v>0.39689999999999998</v>
      </c>
      <c r="BT165" s="49">
        <v>41</v>
      </c>
      <c r="BU165" s="84">
        <v>0.8610000000000001</v>
      </c>
      <c r="BV165" s="49">
        <v>37.6</v>
      </c>
      <c r="BW165" s="84">
        <v>0.78960000000000008</v>
      </c>
      <c r="BX165" s="84">
        <v>3.15E-3</v>
      </c>
      <c r="BY165" s="82">
        <v>95.5</v>
      </c>
      <c r="BZ165" s="82">
        <v>8312</v>
      </c>
      <c r="CA165" s="82">
        <v>90.1</v>
      </c>
      <c r="CB165" s="82">
        <v>6655</v>
      </c>
      <c r="CC165" s="82">
        <v>68.400000000000006</v>
      </c>
      <c r="CD165" s="82">
        <v>81.8</v>
      </c>
      <c r="CE165" s="82">
        <v>6000</v>
      </c>
      <c r="CF165" s="45">
        <v>0.46097560975609753</v>
      </c>
      <c r="CG165" s="7"/>
      <c r="CH165" s="310" t="s">
        <v>525</v>
      </c>
      <c r="CI165" s="7"/>
      <c r="CJ165" s="111" t="s">
        <v>1993</v>
      </c>
      <c r="CK165" s="201"/>
      <c r="CL165" s="122" t="s">
        <v>1997</v>
      </c>
      <c r="CM165" s="11"/>
      <c r="CN165" s="11"/>
      <c r="CO165" s="11"/>
      <c r="CP165" s="11"/>
      <c r="CQ165" s="565" t="s">
        <v>294</v>
      </c>
      <c r="CR165" t="s">
        <v>444</v>
      </c>
      <c r="CS165" s="9">
        <v>2</v>
      </c>
      <c r="CT165" s="7"/>
      <c r="CU165" s="7"/>
      <c r="CV165" s="7"/>
      <c r="CW165" s="7"/>
      <c r="CX165" s="7"/>
      <c r="CY165" s="7"/>
      <c r="CZ165" s="11" t="s">
        <v>38</v>
      </c>
      <c r="DA165" s="11" t="s">
        <v>38</v>
      </c>
      <c r="DB165" s="11">
        <v>25119</v>
      </c>
      <c r="DC165" s="11">
        <v>93.2</v>
      </c>
      <c r="DD165" s="11">
        <v>6.8</v>
      </c>
      <c r="DE165" s="11" t="s">
        <v>38</v>
      </c>
      <c r="DF165" s="11" t="s">
        <v>38</v>
      </c>
      <c r="DG165" s="11" t="s">
        <v>38</v>
      </c>
      <c r="DH165" s="11" t="s">
        <v>38</v>
      </c>
      <c r="DI165" s="11">
        <v>0</v>
      </c>
      <c r="DJ165" s="7"/>
      <c r="DK165" s="114"/>
      <c r="DL165" s="114"/>
      <c r="DM165" s="114"/>
      <c r="DN165" s="114"/>
      <c r="DO165" s="7">
        <v>3</v>
      </c>
      <c r="DP165" s="114"/>
      <c r="DQ165" s="114"/>
      <c r="DR165" s="114"/>
      <c r="DS165" s="114"/>
      <c r="DT165" s="114"/>
      <c r="DU165" s="114"/>
      <c r="DV165" s="114"/>
      <c r="DW165" s="114"/>
      <c r="DX165" s="557"/>
      <c r="DY165" s="114"/>
      <c r="DZ165" s="485">
        <v>11995</v>
      </c>
      <c r="EA165" s="808">
        <v>75</v>
      </c>
      <c r="EB165" s="808">
        <v>146218</v>
      </c>
      <c r="EC165" s="808">
        <v>4000</v>
      </c>
      <c r="ED165" s="808">
        <v>40560</v>
      </c>
      <c r="EE165" s="808">
        <v>139367</v>
      </c>
      <c r="EF165" s="809">
        <v>18842.418399999999</v>
      </c>
      <c r="EG165" s="959">
        <v>565272.55199999991</v>
      </c>
      <c r="EH165" s="7"/>
      <c r="EI165" s="145">
        <v>19.614999999999998</v>
      </c>
      <c r="EJ165" s="114"/>
      <c r="EK165" s="43">
        <v>95.314530358779351</v>
      </c>
      <c r="EL165" s="146">
        <v>18.8424184</v>
      </c>
      <c r="EM165" s="114"/>
      <c r="EN165" s="114"/>
      <c r="EO165" s="114"/>
      <c r="EP165" s="114"/>
      <c r="EQ165" s="114"/>
      <c r="ER165" s="114"/>
      <c r="ES165" s="557"/>
      <c r="ET165" s="989"/>
      <c r="EU165" s="550"/>
      <c r="EV165" s="550"/>
      <c r="EW165" s="550"/>
      <c r="EX165" s="554"/>
      <c r="EY165" s="554"/>
      <c r="EZ165" s="554"/>
      <c r="FA165" s="554"/>
      <c r="FB165" s="554"/>
      <c r="FC165" s="554"/>
      <c r="FD165" s="554"/>
      <c r="FE165" s="554"/>
      <c r="FF165" s="554"/>
      <c r="FG165" s="554"/>
      <c r="FH165" s="554"/>
      <c r="FI165" s="554"/>
      <c r="FJ165" s="554"/>
      <c r="FK165" s="554"/>
      <c r="FL165" s="554"/>
      <c r="FM165" s="554"/>
      <c r="FN165" s="554"/>
      <c r="FO165" s="554"/>
      <c r="FP165" s="554"/>
      <c r="FQ165" s="554"/>
      <c r="FR165" s="554"/>
      <c r="FS165" s="554"/>
      <c r="FT165" s="554"/>
      <c r="FU165" s="554"/>
      <c r="FV165" s="554"/>
      <c r="FW165" s="554"/>
      <c r="FX165" s="554"/>
      <c r="FY165" s="554"/>
      <c r="FZ165" s="554"/>
      <c r="GA165" s="554"/>
      <c r="GB165" s="554"/>
      <c r="GC165" s="554"/>
      <c r="GD165" s="554"/>
      <c r="GE165" s="554"/>
      <c r="GF165" s="554"/>
      <c r="GG165" s="554"/>
      <c r="GH165" s="554"/>
      <c r="GI165" s="554"/>
      <c r="GJ165" s="554"/>
      <c r="GK165" s="554"/>
      <c r="GL165" s="554"/>
      <c r="GM165" s="554"/>
      <c r="GN165" s="554"/>
      <c r="GO165" s="554"/>
      <c r="GP165" s="554"/>
      <c r="GQ165" s="554"/>
      <c r="GR165" s="554"/>
    </row>
    <row r="166" spans="1:200" x14ac:dyDescent="0.3">
      <c r="A166" s="7">
        <v>388</v>
      </c>
      <c r="B166" s="7">
        <v>2</v>
      </c>
      <c r="C166" s="14">
        <v>12054</v>
      </c>
      <c r="D166" s="328" t="s">
        <v>1676</v>
      </c>
      <c r="E166" s="17" t="s">
        <v>1487</v>
      </c>
      <c r="F166" s="17">
        <v>7703014275</v>
      </c>
      <c r="G166" s="11">
        <v>42</v>
      </c>
      <c r="H166" s="17" t="s">
        <v>1145</v>
      </c>
      <c r="I166" s="469" t="s">
        <v>432</v>
      </c>
      <c r="J166" s="380" t="s">
        <v>35</v>
      </c>
      <c r="K166" s="17" t="s">
        <v>36</v>
      </c>
      <c r="L166" s="11">
        <v>11</v>
      </c>
      <c r="M166" s="17" t="s">
        <v>37</v>
      </c>
      <c r="N166" s="17" t="s">
        <v>38</v>
      </c>
      <c r="O166" s="11"/>
      <c r="P166" s="11" t="s">
        <v>482</v>
      </c>
      <c r="Q166" s="381"/>
      <c r="R166" s="17"/>
      <c r="S166" s="471" t="s">
        <v>441</v>
      </c>
      <c r="T166" s="471"/>
      <c r="U166" s="472" t="s">
        <v>500</v>
      </c>
      <c r="V166" s="448"/>
      <c r="W166" s="472"/>
      <c r="X166" s="472"/>
      <c r="Y166" s="596"/>
      <c r="Z166" s="550" t="s">
        <v>443</v>
      </c>
      <c r="AA166" s="11"/>
      <c r="AB166" s="556">
        <v>45539</v>
      </c>
      <c r="AC166" s="556">
        <v>501000</v>
      </c>
      <c r="AD166" s="554"/>
      <c r="AE166" s="554"/>
      <c r="AF166" s="789" t="s">
        <v>444</v>
      </c>
      <c r="AG166" s="37">
        <v>10000</v>
      </c>
      <c r="AH166" t="s">
        <v>1972</v>
      </c>
      <c r="AJ166" s="37"/>
      <c r="AK166" s="7"/>
      <c r="AL166" s="7"/>
      <c r="AM166" s="7"/>
      <c r="AN166" s="934">
        <v>0.36</v>
      </c>
      <c r="AO166" s="39">
        <v>12.8</v>
      </c>
      <c r="AP166" s="40">
        <v>86.8</v>
      </c>
      <c r="AQ166" s="41">
        <v>99.96</v>
      </c>
      <c r="AR166" s="42">
        <v>2.8124999999999997E-2</v>
      </c>
      <c r="AS166" s="43">
        <v>2.4412499999999997</v>
      </c>
      <c r="AT166" s="44">
        <v>3.6144578313253013E-3</v>
      </c>
      <c r="AU166" s="45">
        <v>0.33076800000000001</v>
      </c>
      <c r="AV166" s="45">
        <v>91.88</v>
      </c>
      <c r="AW166" s="46">
        <v>1.1231999999999999E-2</v>
      </c>
      <c r="AX166" s="45">
        <v>3.12</v>
      </c>
      <c r="AY166" s="7" t="s">
        <v>121</v>
      </c>
      <c r="AZ166" s="235">
        <v>0</v>
      </c>
      <c r="BA166" s="48" t="s">
        <v>121</v>
      </c>
      <c r="BB166" s="80">
        <v>1.7999999999999999E-2</v>
      </c>
      <c r="BC166" s="194">
        <v>0.46</v>
      </c>
      <c r="BD166" s="45">
        <v>77.8</v>
      </c>
      <c r="BE166" s="7">
        <v>22.2</v>
      </c>
      <c r="BF166" s="78">
        <v>3.5045045045045047</v>
      </c>
      <c r="BG166" s="79">
        <v>6.1399999999999996E-3</v>
      </c>
      <c r="BH166" s="80">
        <v>1.7055555555555555</v>
      </c>
      <c r="BI166" s="7" t="s">
        <v>121</v>
      </c>
      <c r="BJ166" s="7">
        <v>14.9</v>
      </c>
      <c r="BK166" s="48">
        <v>32.299999999999997</v>
      </c>
      <c r="BL166" s="81"/>
      <c r="BM166" s="80">
        <v>97</v>
      </c>
      <c r="BN166" s="49">
        <v>98.8</v>
      </c>
      <c r="BO166" s="49">
        <v>9591</v>
      </c>
      <c r="BP166" s="80">
        <v>1.2000000000000028</v>
      </c>
      <c r="BQ166" s="561">
        <v>12.7296</v>
      </c>
      <c r="BR166" s="49">
        <v>13</v>
      </c>
      <c r="BS166" s="84">
        <v>1.6640000000000001</v>
      </c>
      <c r="BT166" s="49">
        <v>84</v>
      </c>
      <c r="BU166" s="84">
        <v>10.752000000000001</v>
      </c>
      <c r="BV166" s="49">
        <v>2.4500000000000002</v>
      </c>
      <c r="BW166" s="84">
        <v>0.31360000000000005</v>
      </c>
      <c r="BX166" s="84">
        <v>6.2599999999999999E-3</v>
      </c>
      <c r="BY166" s="82">
        <v>99.8</v>
      </c>
      <c r="BZ166" s="82">
        <v>7381</v>
      </c>
      <c r="CA166" s="82">
        <v>96</v>
      </c>
      <c r="CB166" s="82">
        <v>4253</v>
      </c>
      <c r="CC166" s="82">
        <v>76</v>
      </c>
      <c r="CD166" s="82">
        <v>95.6</v>
      </c>
      <c r="CE166" s="82">
        <v>4452</v>
      </c>
      <c r="CF166" s="45">
        <v>0.15476190476190477</v>
      </c>
      <c r="CG166" s="7"/>
      <c r="CH166" s="121">
        <v>5</v>
      </c>
      <c r="CI166" s="7"/>
      <c r="CJ166" s="111" t="s">
        <v>1991</v>
      </c>
      <c r="CK166" s="201"/>
      <c r="CL166" s="122" t="s">
        <v>2038</v>
      </c>
      <c r="CM166" s="11"/>
      <c r="CN166" s="11"/>
      <c r="CO166" s="11"/>
      <c r="CP166" s="11"/>
      <c r="CQ166" s="565" t="s">
        <v>297</v>
      </c>
      <c r="CR166" t="s">
        <v>444</v>
      </c>
      <c r="CS166" s="9">
        <v>2</v>
      </c>
      <c r="CT166" s="7"/>
      <c r="CU166" s="7"/>
      <c r="CV166" s="7"/>
      <c r="CW166" s="7"/>
      <c r="CX166" s="7"/>
      <c r="CY166" s="7"/>
      <c r="CZ166" s="11" t="s">
        <v>38</v>
      </c>
      <c r="DA166" s="11" t="s">
        <v>38</v>
      </c>
      <c r="DB166" s="11">
        <v>19040</v>
      </c>
      <c r="DC166" s="11">
        <v>85.1</v>
      </c>
      <c r="DD166" s="11">
        <v>14.9</v>
      </c>
      <c r="DE166" s="11" t="s">
        <v>38</v>
      </c>
      <c r="DF166" s="11" t="s">
        <v>38</v>
      </c>
      <c r="DG166" s="11" t="s">
        <v>38</v>
      </c>
      <c r="DH166" s="11" t="s">
        <v>38</v>
      </c>
      <c r="DI166" s="11">
        <v>0</v>
      </c>
      <c r="DJ166" s="7"/>
      <c r="DK166" s="114"/>
      <c r="DL166" s="114"/>
      <c r="DM166" s="114"/>
      <c r="DN166" s="114"/>
      <c r="DO166" s="114"/>
      <c r="DP166" s="114"/>
      <c r="DQ166" s="114"/>
      <c r="DR166" s="114"/>
      <c r="DS166" s="114"/>
      <c r="DT166" s="114"/>
      <c r="DU166" s="114"/>
      <c r="DV166" s="114"/>
      <c r="DW166" s="114"/>
      <c r="DX166" s="557"/>
      <c r="DY166" s="114"/>
      <c r="DZ166" s="485">
        <v>12054</v>
      </c>
      <c r="EA166" s="954">
        <v>75</v>
      </c>
      <c r="EB166" s="954">
        <v>356099</v>
      </c>
      <c r="EC166" s="954">
        <v>4000</v>
      </c>
      <c r="ED166" s="954">
        <v>40560</v>
      </c>
      <c r="EE166" s="954">
        <v>347951</v>
      </c>
      <c r="EF166" s="715">
        <v>47042.975200000001</v>
      </c>
      <c r="EG166" s="959">
        <v>517472.72720000002</v>
      </c>
      <c r="EH166" s="7"/>
      <c r="EI166" s="145">
        <v>45.539000000000001</v>
      </c>
      <c r="EJ166" s="114"/>
      <c r="EK166" s="43">
        <v>97.711872260242231</v>
      </c>
      <c r="EL166" s="146">
        <v>47.042975200000001</v>
      </c>
      <c r="EM166" s="114"/>
      <c r="EN166" s="114"/>
      <c r="EO166" s="114"/>
      <c r="EP166" s="114"/>
      <c r="EQ166" s="114"/>
      <c r="ER166" s="114"/>
      <c r="ES166" s="557"/>
      <c r="ET166" s="989"/>
      <c r="EU166" s="550"/>
      <c r="EV166" s="550"/>
      <c r="EW166" s="550"/>
      <c r="EX166" s="554"/>
      <c r="EY166" s="554"/>
      <c r="EZ166" s="554"/>
      <c r="FA166" s="554"/>
      <c r="FB166" s="554"/>
      <c r="FC166" s="554"/>
      <c r="FD166" s="554"/>
      <c r="FE166" s="554"/>
      <c r="FF166" s="554"/>
      <c r="FG166" s="554"/>
      <c r="FH166" s="554"/>
      <c r="FI166" s="554"/>
      <c r="FJ166" s="554"/>
      <c r="FK166" s="554"/>
      <c r="FL166" s="554"/>
      <c r="FM166" s="554"/>
      <c r="FN166" s="554"/>
      <c r="FO166" s="554"/>
      <c r="FP166" s="554"/>
      <c r="FQ166" s="554"/>
      <c r="FR166" s="554"/>
      <c r="FS166" s="554"/>
      <c r="FT166" s="554"/>
      <c r="FU166" s="554"/>
      <c r="FV166" s="554"/>
      <c r="FW166" s="554"/>
      <c r="FX166" s="554"/>
      <c r="FY166" s="554"/>
      <c r="FZ166" s="554"/>
      <c r="GA166" s="554"/>
      <c r="GB166" s="554"/>
      <c r="GC166" s="554"/>
      <c r="GD166" s="554"/>
      <c r="GE166" s="554"/>
      <c r="GF166" s="554"/>
      <c r="GG166" s="554"/>
      <c r="GH166" s="554"/>
      <c r="GI166" s="554"/>
      <c r="GJ166" s="554"/>
      <c r="GK166" s="554"/>
      <c r="GL166" s="554"/>
      <c r="GM166" s="554"/>
      <c r="GN166" s="554"/>
      <c r="GO166" s="554"/>
      <c r="GP166" s="554"/>
      <c r="GQ166" s="554"/>
      <c r="GR166" s="554"/>
    </row>
    <row r="167" spans="1:200" x14ac:dyDescent="0.3">
      <c r="A167" s="7">
        <v>390</v>
      </c>
      <c r="B167" s="7">
        <v>1</v>
      </c>
      <c r="C167" s="442">
        <v>12058</v>
      </c>
      <c r="D167" s="443" t="s">
        <v>1110</v>
      </c>
      <c r="E167" s="16" t="s">
        <v>803</v>
      </c>
      <c r="F167" s="16">
        <v>8104064463</v>
      </c>
      <c r="G167" s="11">
        <v>38</v>
      </c>
      <c r="H167" s="16" t="s">
        <v>1740</v>
      </c>
      <c r="I167" s="54" t="s">
        <v>1741</v>
      </c>
      <c r="J167" s="19" t="s">
        <v>35</v>
      </c>
      <c r="K167" s="16" t="s">
        <v>36</v>
      </c>
      <c r="L167" s="20">
        <v>23</v>
      </c>
      <c r="M167" s="16" t="s">
        <v>474</v>
      </c>
      <c r="N167" s="16" t="s">
        <v>475</v>
      </c>
      <c r="O167" s="20"/>
      <c r="P167" s="20" t="s">
        <v>482</v>
      </c>
      <c r="Q167" s="169"/>
      <c r="R167" s="16"/>
      <c r="S167" s="174" t="s">
        <v>441</v>
      </c>
      <c r="T167" s="174"/>
      <c r="U167" s="236" t="s">
        <v>500</v>
      </c>
      <c r="V167" s="237"/>
      <c r="W167" s="236"/>
      <c r="X167" s="236"/>
      <c r="Y167" s="54" t="s">
        <v>808</v>
      </c>
      <c r="Z167" s="20" t="s">
        <v>443</v>
      </c>
      <c r="AA167" s="11"/>
      <c r="AB167" s="670">
        <v>42934</v>
      </c>
      <c r="AC167" s="670">
        <v>987000</v>
      </c>
      <c r="AD167" s="671"/>
      <c r="AE167" s="671"/>
      <c r="AF167" s="789" t="s">
        <v>128</v>
      </c>
      <c r="AG167" s="670">
        <v>10000</v>
      </c>
      <c r="AJ167" s="37"/>
      <c r="AK167" s="7"/>
      <c r="AL167" s="7"/>
      <c r="AM167" s="7"/>
      <c r="AN167" s="411">
        <v>5.35</v>
      </c>
      <c r="AO167" s="39">
        <v>4.46</v>
      </c>
      <c r="AP167" s="40">
        <v>90.2</v>
      </c>
      <c r="AQ167" s="41">
        <v>100.01</v>
      </c>
      <c r="AR167" s="42">
        <v>1.1995515695067265</v>
      </c>
      <c r="AS167" s="43">
        <v>108.19955156950674</v>
      </c>
      <c r="AT167" s="44">
        <v>5.651806465244031E-2</v>
      </c>
      <c r="AU167" s="45">
        <v>4.9455399999999994</v>
      </c>
      <c r="AV167" s="45">
        <v>92.44</v>
      </c>
      <c r="AW167" s="46">
        <v>0.13696</v>
      </c>
      <c r="AX167" s="45">
        <v>2.56</v>
      </c>
      <c r="AY167" s="7" t="s">
        <v>121</v>
      </c>
      <c r="AZ167" s="235">
        <v>7.95</v>
      </c>
      <c r="BA167" s="48" t="s">
        <v>121</v>
      </c>
      <c r="BB167" s="80">
        <v>5.23</v>
      </c>
      <c r="BC167" s="194">
        <v>0.84</v>
      </c>
      <c r="BD167" s="45">
        <v>78.2</v>
      </c>
      <c r="BE167" s="7">
        <v>21.9</v>
      </c>
      <c r="BF167" s="78">
        <v>3.5707762557077629</v>
      </c>
      <c r="BG167" s="79">
        <v>0.22</v>
      </c>
      <c r="BH167" s="80">
        <v>4.1121495327102808</v>
      </c>
      <c r="BI167" s="7" t="s">
        <v>121</v>
      </c>
      <c r="BJ167" s="7">
        <v>12.4</v>
      </c>
      <c r="BK167" s="48">
        <v>10.9</v>
      </c>
      <c r="BL167" s="81"/>
      <c r="BM167" s="80">
        <v>92.6</v>
      </c>
      <c r="BN167" s="49">
        <v>93</v>
      </c>
      <c r="BO167" s="49">
        <v>12617</v>
      </c>
      <c r="BP167" s="80">
        <v>7</v>
      </c>
      <c r="BQ167" s="561">
        <v>4.4096020000000005</v>
      </c>
      <c r="BR167" s="49">
        <v>45.5</v>
      </c>
      <c r="BS167" s="84">
        <v>2.0293000000000001</v>
      </c>
      <c r="BT167" s="49">
        <v>47.1</v>
      </c>
      <c r="BU167" s="84">
        <v>2.10066</v>
      </c>
      <c r="BV167" s="49">
        <v>6.27</v>
      </c>
      <c r="BW167" s="84">
        <v>0.279642</v>
      </c>
      <c r="BX167" s="84">
        <v>0</v>
      </c>
      <c r="BY167" s="82">
        <v>98.2</v>
      </c>
      <c r="BZ167" s="82">
        <v>7381</v>
      </c>
      <c r="CA167" s="82">
        <v>96.7</v>
      </c>
      <c r="CB167" s="82">
        <v>5611</v>
      </c>
      <c r="CC167" s="82">
        <v>89.8</v>
      </c>
      <c r="CD167" s="82">
        <v>96.6</v>
      </c>
      <c r="CE167" s="82">
        <v>6262</v>
      </c>
      <c r="CF167" s="45">
        <v>0.96602972399150744</v>
      </c>
      <c r="CG167" s="7"/>
      <c r="CH167" s="121">
        <v>5</v>
      </c>
      <c r="CI167" s="7"/>
      <c r="CJ167" s="111" t="s">
        <v>1991</v>
      </c>
      <c r="CK167" s="201"/>
      <c r="CL167" s="122" t="s">
        <v>2006</v>
      </c>
      <c r="CM167" s="11"/>
      <c r="CN167" s="11"/>
      <c r="CO167" s="11"/>
      <c r="CP167" s="11"/>
      <c r="CQ167" s="565" t="s">
        <v>297</v>
      </c>
      <c r="CR167" t="s">
        <v>128</v>
      </c>
      <c r="CS167" s="9">
        <v>2</v>
      </c>
      <c r="CT167" s="7"/>
      <c r="CU167" s="7"/>
      <c r="CV167" s="7"/>
      <c r="CW167" s="7"/>
      <c r="CX167" s="7"/>
      <c r="CY167" s="7"/>
      <c r="CZ167" s="11">
        <v>51</v>
      </c>
      <c r="DA167" s="11" t="s">
        <v>38</v>
      </c>
      <c r="DB167" s="11">
        <v>59517</v>
      </c>
      <c r="DC167" s="11">
        <v>92.5</v>
      </c>
      <c r="DD167" s="11">
        <v>7.5</v>
      </c>
      <c r="DE167" s="11" t="s">
        <v>38</v>
      </c>
      <c r="DF167" s="11" t="s">
        <v>38</v>
      </c>
      <c r="DG167" s="11" t="s">
        <v>38</v>
      </c>
      <c r="DH167" s="11" t="s">
        <v>38</v>
      </c>
      <c r="DI167" s="11">
        <v>0</v>
      </c>
      <c r="DJ167" s="7"/>
      <c r="DK167" s="114"/>
      <c r="DL167" s="114"/>
      <c r="DM167" s="114"/>
      <c r="DN167" s="114"/>
      <c r="DO167" s="114"/>
      <c r="DP167" s="114"/>
      <c r="DQ167" s="114"/>
      <c r="DR167" s="114"/>
      <c r="DS167" s="114"/>
      <c r="DT167" s="114"/>
      <c r="DU167" s="114"/>
      <c r="DV167" s="114"/>
      <c r="DW167" s="114"/>
      <c r="DX167" s="114"/>
      <c r="DY167" s="114"/>
      <c r="DZ167" s="485">
        <v>12058</v>
      </c>
      <c r="EA167" s="954">
        <v>75</v>
      </c>
      <c r="EB167" s="954">
        <v>389997</v>
      </c>
      <c r="EC167" s="954">
        <v>4000</v>
      </c>
      <c r="ED167" s="954">
        <v>40560</v>
      </c>
      <c r="EE167" s="954">
        <v>317988</v>
      </c>
      <c r="EF167" s="715">
        <v>42991.977599999998</v>
      </c>
      <c r="EG167" s="959">
        <v>988815.48479999998</v>
      </c>
      <c r="EH167" s="7"/>
      <c r="EI167" s="145">
        <v>42.933999999999997</v>
      </c>
      <c r="EJ167" s="114"/>
      <c r="EK167" s="43">
        <v>81.536011815475504</v>
      </c>
      <c r="EL167" s="146">
        <v>42.991977599999998</v>
      </c>
      <c r="EM167" s="114"/>
      <c r="EN167" s="114"/>
      <c r="EO167" s="114"/>
      <c r="EP167" s="114"/>
      <c r="EQ167" s="114"/>
      <c r="ER167" s="114"/>
      <c r="ES167" s="557"/>
      <c r="ET167" s="989"/>
      <c r="EU167" s="550"/>
      <c r="EV167" s="550"/>
      <c r="EW167" s="550"/>
      <c r="EX167" s="554"/>
      <c r="EY167" s="554"/>
      <c r="EZ167" s="554"/>
      <c r="FA167" s="554"/>
      <c r="FB167" s="554"/>
      <c r="FC167" s="554"/>
      <c r="FD167" s="554"/>
      <c r="FE167" s="554"/>
      <c r="FF167" s="554"/>
      <c r="FG167" s="554"/>
      <c r="FH167" s="554"/>
      <c r="FI167" s="554"/>
      <c r="FJ167" s="554"/>
      <c r="FK167" s="554"/>
      <c r="FL167" s="554"/>
      <c r="FM167" s="554"/>
      <c r="FN167" s="554"/>
      <c r="FO167" s="554"/>
      <c r="FP167" s="554"/>
      <c r="FQ167" s="554"/>
      <c r="FR167" s="554"/>
      <c r="FS167" s="554"/>
      <c r="FT167" s="554"/>
      <c r="FU167" s="554"/>
      <c r="FV167" s="554"/>
      <c r="FW167" s="554"/>
      <c r="FX167" s="554"/>
      <c r="FY167" s="554"/>
      <c r="FZ167" s="554"/>
      <c r="GA167" s="554"/>
      <c r="GB167" s="554"/>
      <c r="GC167" s="554"/>
      <c r="GD167" s="554"/>
      <c r="GE167" s="554"/>
      <c r="GF167" s="554"/>
      <c r="GG167" s="554"/>
      <c r="GH167" s="554"/>
      <c r="GI167" s="554"/>
      <c r="GJ167" s="554"/>
      <c r="GK167" s="554"/>
      <c r="GL167" s="554"/>
      <c r="GM167" s="554"/>
      <c r="GN167" s="554"/>
      <c r="GO167" s="554"/>
      <c r="GP167" s="554"/>
      <c r="GQ167" s="554"/>
      <c r="GR167" s="554"/>
    </row>
    <row r="168" spans="1:200" x14ac:dyDescent="0.3">
      <c r="A168" s="7">
        <v>394</v>
      </c>
      <c r="B168" s="7">
        <v>1</v>
      </c>
      <c r="C168" s="442">
        <v>12076</v>
      </c>
      <c r="D168" s="443" t="s">
        <v>779</v>
      </c>
      <c r="E168" s="16" t="s">
        <v>456</v>
      </c>
      <c r="F168" s="16">
        <v>445510439</v>
      </c>
      <c r="G168" s="11">
        <v>75</v>
      </c>
      <c r="H168" s="16" t="s">
        <v>1880</v>
      </c>
      <c r="I168" s="54" t="s">
        <v>511</v>
      </c>
      <c r="J168" s="19" t="s">
        <v>35</v>
      </c>
      <c r="K168" s="16" t="s">
        <v>36</v>
      </c>
      <c r="L168" s="20">
        <v>11</v>
      </c>
      <c r="M168" s="16" t="s">
        <v>434</v>
      </c>
      <c r="N168" s="16" t="s">
        <v>38</v>
      </c>
      <c r="O168" s="20"/>
      <c r="P168" s="20" t="s">
        <v>482</v>
      </c>
      <c r="Q168" s="169"/>
      <c r="R168" s="16"/>
      <c r="S168" s="174" t="s">
        <v>441</v>
      </c>
      <c r="T168" s="174"/>
      <c r="U168" s="236" t="s">
        <v>500</v>
      </c>
      <c r="V168" s="237"/>
      <c r="W168" s="236"/>
      <c r="X168" s="236"/>
      <c r="Y168" s="54"/>
      <c r="Z168" s="20" t="s">
        <v>691</v>
      </c>
      <c r="AA168" s="11"/>
      <c r="AB168" s="556">
        <v>10857</v>
      </c>
      <c r="AC168" s="556">
        <v>119000</v>
      </c>
      <c r="AD168" s="554"/>
      <c r="AE168" s="554"/>
      <c r="AF168" s="554" t="s">
        <v>128</v>
      </c>
      <c r="AG168" s="37">
        <v>10000</v>
      </c>
      <c r="AJ168" s="37"/>
      <c r="AK168" s="7"/>
      <c r="AL168" s="7"/>
      <c r="AM168" s="7"/>
      <c r="AN168" s="934">
        <v>0.3</v>
      </c>
      <c r="AO168" s="39">
        <v>18.5</v>
      </c>
      <c r="AP168" s="40">
        <v>80.7</v>
      </c>
      <c r="AQ168" s="41">
        <v>99.5</v>
      </c>
      <c r="AR168" s="42">
        <v>1.6216216216216217E-2</v>
      </c>
      <c r="AS168" s="43">
        <v>1.3086486486486488</v>
      </c>
      <c r="AT168" s="44">
        <v>3.0241935483870967E-3</v>
      </c>
      <c r="AU168" s="45">
        <v>0.27449999999999997</v>
      </c>
      <c r="AV168" s="45">
        <v>91.5</v>
      </c>
      <c r="AW168" s="46">
        <v>1.0500000000000001E-2</v>
      </c>
      <c r="AX168" s="45">
        <v>3.5</v>
      </c>
      <c r="AY168" s="7" t="s">
        <v>121</v>
      </c>
      <c r="AZ168" s="235" t="s">
        <v>121</v>
      </c>
      <c r="BA168" s="48" t="s">
        <v>121</v>
      </c>
      <c r="BB168" s="80">
        <v>4.7</v>
      </c>
      <c r="BC168" s="194">
        <v>0.5</v>
      </c>
      <c r="BD168" s="45">
        <v>79.900000000000006</v>
      </c>
      <c r="BE168" s="7">
        <v>20.100000000000001</v>
      </c>
      <c r="BF168" s="78">
        <v>3.9751243781094527</v>
      </c>
      <c r="BG168" s="79">
        <v>0</v>
      </c>
      <c r="BH168" s="80">
        <v>0</v>
      </c>
      <c r="BI168" s="7" t="s">
        <v>121</v>
      </c>
      <c r="BJ168" s="7">
        <v>9.9</v>
      </c>
      <c r="BK168" s="48">
        <v>35.700000000000003</v>
      </c>
      <c r="BL168" s="81"/>
      <c r="BM168" s="80">
        <v>94.1</v>
      </c>
      <c r="BN168" s="49">
        <v>75.599999999999994</v>
      </c>
      <c r="BO168" s="49">
        <v>7336</v>
      </c>
      <c r="BP168" s="80">
        <v>24.400000000000006</v>
      </c>
      <c r="BQ168" s="80">
        <v>18.296500000000002</v>
      </c>
      <c r="BR168" s="49">
        <v>35.5</v>
      </c>
      <c r="BS168" s="84">
        <v>6.5674999999999999</v>
      </c>
      <c r="BT168" s="49">
        <v>58.6</v>
      </c>
      <c r="BU168" s="84">
        <v>10.841000000000001</v>
      </c>
      <c r="BV168" s="49">
        <v>4.8</v>
      </c>
      <c r="BW168" s="84">
        <v>0.88800000000000001</v>
      </c>
      <c r="BX168" s="84">
        <v>2.48E-3</v>
      </c>
      <c r="BY168" s="82">
        <v>99.8</v>
      </c>
      <c r="BZ168" s="82">
        <v>6736</v>
      </c>
      <c r="CA168" s="82">
        <v>97.1</v>
      </c>
      <c r="CB168" s="82">
        <v>3586</v>
      </c>
      <c r="CC168" s="82">
        <v>73.7</v>
      </c>
      <c r="CD168" s="82">
        <v>86.4</v>
      </c>
      <c r="CE168" s="82">
        <v>4892</v>
      </c>
      <c r="CF168" s="45">
        <v>0.60580204778156999</v>
      </c>
      <c r="CG168" s="7"/>
      <c r="CH168" s="121">
        <v>5</v>
      </c>
      <c r="CI168" s="7"/>
      <c r="CJ168" s="111" t="s">
        <v>1993</v>
      </c>
      <c r="CK168" s="201"/>
      <c r="CL168" s="122" t="s">
        <v>2047</v>
      </c>
      <c r="CM168" s="11"/>
      <c r="CN168" s="11"/>
      <c r="CO168" s="11"/>
      <c r="CP168" s="11"/>
      <c r="CQ168" s="565" t="s">
        <v>294</v>
      </c>
      <c r="CR168" t="s">
        <v>128</v>
      </c>
      <c r="CS168" s="9">
        <v>2</v>
      </c>
      <c r="CT168" s="7"/>
      <c r="CU168" s="7"/>
      <c r="CV168" s="7"/>
      <c r="CW168" s="7"/>
      <c r="CX168" s="7"/>
      <c r="CY168" s="7"/>
      <c r="CZ168" s="11" t="s">
        <v>38</v>
      </c>
      <c r="DA168" s="11" t="s">
        <v>38</v>
      </c>
      <c r="DB168" s="11">
        <v>11054</v>
      </c>
      <c r="DC168" s="11">
        <v>80.7</v>
      </c>
      <c r="DD168" s="11">
        <v>19.3</v>
      </c>
      <c r="DE168" s="11" t="s">
        <v>38</v>
      </c>
      <c r="DF168" s="11" t="s">
        <v>38</v>
      </c>
      <c r="DG168" s="11" t="s">
        <v>38</v>
      </c>
      <c r="DH168" s="11" t="s">
        <v>38</v>
      </c>
      <c r="DI168" s="11">
        <v>0</v>
      </c>
      <c r="DJ168" s="7"/>
      <c r="DK168" s="114"/>
      <c r="DL168" s="114"/>
      <c r="DM168" s="114"/>
      <c r="DN168" s="114"/>
      <c r="DO168" s="114"/>
      <c r="DP168" s="114"/>
      <c r="DQ168" s="114"/>
      <c r="DR168" s="114"/>
      <c r="DS168" s="114"/>
      <c r="DT168" s="114"/>
      <c r="DU168" s="114"/>
      <c r="DV168" s="114"/>
      <c r="DW168" s="114"/>
      <c r="DX168" s="557"/>
      <c r="DY168" s="114"/>
      <c r="DZ168" s="485">
        <v>12076</v>
      </c>
      <c r="EA168" s="119">
        <v>75</v>
      </c>
      <c r="EB168" s="119">
        <v>85579</v>
      </c>
      <c r="EC168" s="119">
        <v>4000</v>
      </c>
      <c r="ED168" s="119">
        <v>40560</v>
      </c>
      <c r="EE168" s="119">
        <v>81007</v>
      </c>
      <c r="EF168" s="715">
        <v>10952.146400000001</v>
      </c>
      <c r="EG168" s="120">
        <v>120473.61040000002</v>
      </c>
      <c r="EH168" s="7"/>
      <c r="EI168" s="145">
        <v>10.856999999999999</v>
      </c>
      <c r="EJ168" s="114"/>
      <c r="EK168" s="43">
        <v>94.657567861274373</v>
      </c>
      <c r="EL168" s="146">
        <v>10.952146400000002</v>
      </c>
      <c r="EM168" s="114"/>
      <c r="EN168" s="114"/>
      <c r="EO168" s="114"/>
      <c r="EP168" s="114"/>
      <c r="EQ168" s="114"/>
      <c r="ER168" s="114"/>
      <c r="ES168" s="557"/>
      <c r="ET168" s="989"/>
      <c r="EU168" s="550"/>
      <c r="EV168" s="550"/>
      <c r="EW168" s="550"/>
      <c r="EX168" s="554"/>
      <c r="EY168" s="554"/>
      <c r="EZ168" s="554"/>
      <c r="FA168" s="554"/>
      <c r="FB168" s="554"/>
      <c r="FC168" s="554"/>
      <c r="FD168" s="554"/>
      <c r="FE168" s="554"/>
      <c r="FF168" s="554"/>
      <c r="FG168" s="554"/>
      <c r="FH168" s="554"/>
      <c r="FI168" s="554"/>
      <c r="FJ168" s="554"/>
      <c r="FK168" s="554"/>
      <c r="FL168" s="554"/>
      <c r="FM168" s="554"/>
      <c r="FN168" s="554"/>
      <c r="FO168" s="554"/>
      <c r="FP168" s="554"/>
      <c r="FQ168" s="554"/>
      <c r="FR168" s="554"/>
      <c r="FS168" s="554"/>
      <c r="FT168" s="554"/>
      <c r="FU168" s="554"/>
      <c r="FV168" s="554"/>
      <c r="FW168" s="554"/>
      <c r="FX168" s="554"/>
      <c r="FY168" s="554"/>
      <c r="FZ168" s="554"/>
      <c r="GA168" s="554"/>
      <c r="GB168" s="554"/>
      <c r="GC168" s="554"/>
      <c r="GD168" s="554"/>
      <c r="GE168" s="554"/>
      <c r="GF168" s="554"/>
      <c r="GG168" s="554"/>
      <c r="GH168" s="554"/>
      <c r="GI168" s="554"/>
      <c r="GJ168" s="554"/>
      <c r="GK168" s="554"/>
      <c r="GL168" s="554"/>
      <c r="GM168" s="554"/>
      <c r="GN168" s="554"/>
      <c r="GO168" s="554"/>
      <c r="GP168" s="554"/>
      <c r="GQ168" s="554"/>
      <c r="GR168" s="554"/>
    </row>
    <row r="169" spans="1:200" x14ac:dyDescent="0.3">
      <c r="A169" s="7">
        <v>397</v>
      </c>
      <c r="B169" s="7">
        <v>1</v>
      </c>
      <c r="C169" s="14">
        <v>12085</v>
      </c>
      <c r="D169" s="328" t="s">
        <v>1593</v>
      </c>
      <c r="E169" s="17" t="s">
        <v>598</v>
      </c>
      <c r="F169" s="17">
        <v>5607160449</v>
      </c>
      <c r="G169" s="11">
        <v>63</v>
      </c>
      <c r="H169" s="17" t="s">
        <v>1594</v>
      </c>
      <c r="I169" s="469" t="s">
        <v>1595</v>
      </c>
      <c r="J169" s="380" t="s">
        <v>35</v>
      </c>
      <c r="K169" s="17" t="s">
        <v>36</v>
      </c>
      <c r="L169" s="11">
        <v>7</v>
      </c>
      <c r="M169" s="17" t="s">
        <v>434</v>
      </c>
      <c r="N169" s="17" t="s">
        <v>475</v>
      </c>
      <c r="O169" s="11"/>
      <c r="P169" s="11" t="s">
        <v>482</v>
      </c>
      <c r="Q169" s="381"/>
      <c r="R169" s="17"/>
      <c r="S169" s="471" t="s">
        <v>441</v>
      </c>
      <c r="T169" s="471"/>
      <c r="U169" s="472" t="s">
        <v>500</v>
      </c>
      <c r="V169" s="448"/>
      <c r="W169" s="472"/>
      <c r="X169" s="472"/>
      <c r="Y169" s="596"/>
      <c r="Z169" s="550" t="s">
        <v>443</v>
      </c>
      <c r="AA169" s="11"/>
      <c r="AB169" s="823">
        <v>50595</v>
      </c>
      <c r="AC169" s="823">
        <v>354000</v>
      </c>
      <c r="AD169" s="905"/>
      <c r="AE169" s="905"/>
      <c r="AF169" s="554" t="s">
        <v>128</v>
      </c>
      <c r="AG169" s="37">
        <v>10000</v>
      </c>
      <c r="AJ169" s="37"/>
      <c r="AK169" s="7"/>
      <c r="AL169" s="7"/>
      <c r="AM169" s="7"/>
      <c r="AN169" s="934">
        <v>0.49</v>
      </c>
      <c r="AO169" s="39">
        <v>3.4</v>
      </c>
      <c r="AP169" s="40">
        <v>96</v>
      </c>
      <c r="AQ169" s="41">
        <v>99.89</v>
      </c>
      <c r="AR169" s="42">
        <v>0.14411764705882352</v>
      </c>
      <c r="AS169" s="43">
        <v>13.835294117647058</v>
      </c>
      <c r="AT169" s="44">
        <v>4.9295774647887319E-3</v>
      </c>
      <c r="AU169" s="46">
        <v>0.44384200000000001</v>
      </c>
      <c r="AV169" s="45">
        <v>90.58</v>
      </c>
      <c r="AW169" s="46">
        <v>2.1658E-2</v>
      </c>
      <c r="AX169" s="45">
        <v>4.42</v>
      </c>
      <c r="AY169" s="7" t="s">
        <v>121</v>
      </c>
      <c r="AZ169" s="235">
        <v>3.39</v>
      </c>
      <c r="BA169" s="48" t="s">
        <v>121</v>
      </c>
      <c r="BB169" s="80">
        <v>1.92</v>
      </c>
      <c r="BC169" s="194">
        <v>0.63</v>
      </c>
      <c r="BD169" s="45">
        <v>84.6</v>
      </c>
      <c r="BE169" s="7">
        <v>15.4</v>
      </c>
      <c r="BF169" s="78">
        <v>5.4935064935064934</v>
      </c>
      <c r="BG169" s="79">
        <v>7.2700000000000004E-3</v>
      </c>
      <c r="BH169" s="80">
        <v>1.4836734693877554</v>
      </c>
      <c r="BI169" s="7" t="s">
        <v>121</v>
      </c>
      <c r="BJ169" s="7">
        <v>12.6</v>
      </c>
      <c r="BK169" s="48">
        <v>20.2</v>
      </c>
      <c r="BL169" s="81"/>
      <c r="BM169" s="80">
        <v>86.800000000000011</v>
      </c>
      <c r="BN169" s="49">
        <v>96.6</v>
      </c>
      <c r="BO169" s="49">
        <v>11727</v>
      </c>
      <c r="BP169" s="80">
        <v>3.4000000000000057</v>
      </c>
      <c r="BQ169" s="561">
        <v>3.3694000000000002</v>
      </c>
      <c r="BR169" s="49">
        <v>26.6</v>
      </c>
      <c r="BS169" s="84">
        <v>0.90439999999999998</v>
      </c>
      <c r="BT169" s="49">
        <v>60.2</v>
      </c>
      <c r="BU169" s="84">
        <v>2.0468000000000002</v>
      </c>
      <c r="BV169" s="49">
        <v>12.3</v>
      </c>
      <c r="BW169" s="84">
        <v>0.41820000000000002</v>
      </c>
      <c r="BX169" s="84">
        <v>9.7599999999999996E-3</v>
      </c>
      <c r="BY169" s="82">
        <v>99.1</v>
      </c>
      <c r="BZ169" s="82">
        <v>11656</v>
      </c>
      <c r="CA169" s="82">
        <v>100</v>
      </c>
      <c r="CB169" s="82">
        <v>9418</v>
      </c>
      <c r="CC169" s="82">
        <v>96.1</v>
      </c>
      <c r="CD169" s="82">
        <v>98.8</v>
      </c>
      <c r="CE169" s="82">
        <v>9621</v>
      </c>
      <c r="CF169" s="45">
        <v>0.44186046511627908</v>
      </c>
      <c r="CG169" s="7"/>
      <c r="CH169" s="121">
        <v>5</v>
      </c>
      <c r="CI169" s="7"/>
      <c r="CJ169" s="111" t="s">
        <v>1991</v>
      </c>
      <c r="CK169" s="201"/>
      <c r="CL169" s="122" t="s">
        <v>2006</v>
      </c>
      <c r="CM169" s="11"/>
      <c r="CN169" s="11"/>
      <c r="CO169" s="11"/>
      <c r="CP169" s="11"/>
      <c r="CQ169" s="10" t="s">
        <v>297</v>
      </c>
      <c r="CR169" t="s">
        <v>128</v>
      </c>
      <c r="CS169" s="9">
        <v>2</v>
      </c>
      <c r="CT169" s="7"/>
      <c r="CU169" s="7"/>
      <c r="CV169" s="7"/>
      <c r="CW169" s="7"/>
      <c r="CX169" s="7"/>
      <c r="CY169" s="7"/>
      <c r="CZ169" s="11">
        <v>48.2</v>
      </c>
      <c r="DA169" s="11" t="s">
        <v>38</v>
      </c>
      <c r="DB169" s="11">
        <v>59019</v>
      </c>
      <c r="DC169" s="11">
        <v>95.2</v>
      </c>
      <c r="DD169" s="11">
        <v>4.8</v>
      </c>
      <c r="DE169" s="11" t="s">
        <v>38</v>
      </c>
      <c r="DF169" s="11" t="s">
        <v>38</v>
      </c>
      <c r="DG169" s="11" t="s">
        <v>38</v>
      </c>
      <c r="DH169" s="11" t="s">
        <v>38</v>
      </c>
      <c r="DI169" s="11">
        <v>0</v>
      </c>
      <c r="DJ169" s="7"/>
      <c r="DK169" s="114"/>
      <c r="DL169" s="114"/>
      <c r="DM169" s="114"/>
      <c r="DN169" s="114"/>
      <c r="DO169" s="114"/>
      <c r="DP169" s="114"/>
      <c r="DQ169" s="114"/>
      <c r="DR169" s="114"/>
      <c r="DS169" s="114"/>
      <c r="DT169" s="114"/>
      <c r="DU169" s="114"/>
      <c r="DV169" s="114"/>
      <c r="DW169" s="114"/>
      <c r="DX169" s="557"/>
      <c r="DY169" s="114"/>
      <c r="DZ169" s="485">
        <v>12085</v>
      </c>
      <c r="EA169" s="954">
        <v>75</v>
      </c>
      <c r="EB169" s="954">
        <v>381117</v>
      </c>
      <c r="EC169" s="954">
        <v>4000</v>
      </c>
      <c r="ED169" s="954">
        <v>40560</v>
      </c>
      <c r="EE169" s="954">
        <v>372303</v>
      </c>
      <c r="EF169" s="715">
        <v>50335.365599999997</v>
      </c>
      <c r="EG169" s="959">
        <v>352347.55919999996</v>
      </c>
      <c r="EH169" s="7"/>
      <c r="EI169" s="145">
        <v>50.594999999999999</v>
      </c>
      <c r="EJ169" s="114"/>
      <c r="EK169" s="43">
        <v>97.687324364958798</v>
      </c>
      <c r="EL169" s="146">
        <v>50.335365599999996</v>
      </c>
      <c r="EM169" s="114"/>
      <c r="EN169" s="114"/>
      <c r="EO169" s="114"/>
      <c r="EP169" s="114"/>
      <c r="EQ169" s="114"/>
      <c r="ER169" s="114"/>
      <c r="ES169" s="557"/>
      <c r="ET169" s="989"/>
      <c r="EU169" s="550"/>
      <c r="EV169" s="550"/>
      <c r="EW169" s="550"/>
      <c r="EX169" s="554"/>
      <c r="EY169" s="554"/>
      <c r="EZ169" s="554"/>
      <c r="FA169" s="554"/>
      <c r="FB169" s="554"/>
      <c r="FC169" s="554"/>
      <c r="FD169" s="554"/>
      <c r="FE169" s="554"/>
      <c r="FF169" s="554"/>
      <c r="FG169" s="554"/>
      <c r="FH169" s="554"/>
      <c r="FI169" s="554"/>
      <c r="FJ169" s="554"/>
      <c r="FK169" s="554"/>
      <c r="FL169" s="554"/>
      <c r="FM169" s="554"/>
      <c r="FN169" s="554"/>
      <c r="FO169" s="554"/>
      <c r="FP169" s="554"/>
      <c r="FQ169" s="554"/>
      <c r="FR169" s="554"/>
      <c r="FS169" s="554"/>
      <c r="FT169" s="554"/>
      <c r="FU169" s="554"/>
      <c r="FV169" s="554"/>
      <c r="FW169" s="554"/>
      <c r="FX169" s="554"/>
      <c r="FY169" s="554"/>
      <c r="FZ169" s="554"/>
      <c r="GA169" s="554"/>
      <c r="GB169" s="554"/>
      <c r="GC169" s="554"/>
      <c r="GD169" s="554"/>
      <c r="GE169" s="554"/>
      <c r="GF169" s="554"/>
      <c r="GG169" s="554"/>
      <c r="GH169" s="554"/>
      <c r="GI169" s="554"/>
      <c r="GJ169" s="554"/>
      <c r="GK169" s="554"/>
      <c r="GL169" s="554"/>
      <c r="GM169" s="554"/>
      <c r="GN169" s="554"/>
      <c r="GO169" s="554"/>
      <c r="GP169" s="554"/>
      <c r="GQ169" s="554"/>
      <c r="GR169" s="554"/>
    </row>
    <row r="170" spans="1:200" x14ac:dyDescent="0.3">
      <c r="A170" s="7">
        <v>11</v>
      </c>
      <c r="B170" s="7">
        <v>1</v>
      </c>
      <c r="C170" s="14">
        <v>12150</v>
      </c>
      <c r="D170" s="328" t="s">
        <v>1586</v>
      </c>
      <c r="E170" s="17" t="s">
        <v>485</v>
      </c>
      <c r="F170" s="17">
        <v>7511025808</v>
      </c>
      <c r="G170" s="11">
        <v>45</v>
      </c>
      <c r="H170" s="17" t="s">
        <v>1108</v>
      </c>
      <c r="I170" s="469" t="s">
        <v>1587</v>
      </c>
      <c r="J170" s="380" t="s">
        <v>35</v>
      </c>
      <c r="K170" s="17" t="s">
        <v>36</v>
      </c>
      <c r="L170" s="11">
        <v>28</v>
      </c>
      <c r="M170" s="17" t="s">
        <v>474</v>
      </c>
      <c r="N170" s="17" t="s">
        <v>38</v>
      </c>
      <c r="O170" s="11"/>
      <c r="P170" s="11" t="s">
        <v>568</v>
      </c>
      <c r="Q170" s="381"/>
      <c r="R170" s="17"/>
      <c r="S170" s="471" t="s">
        <v>441</v>
      </c>
      <c r="T170" s="471"/>
      <c r="U170" s="472" t="s">
        <v>500</v>
      </c>
      <c r="V170" s="448"/>
      <c r="W170" s="472"/>
      <c r="X170" s="472"/>
      <c r="Y170" s="596"/>
      <c r="Z170" s="550" t="s">
        <v>691</v>
      </c>
      <c r="AA170" s="11"/>
      <c r="AB170" s="823">
        <v>44768</v>
      </c>
      <c r="AC170" s="823">
        <v>1253000</v>
      </c>
      <c r="AD170" s="905"/>
      <c r="AE170" s="905"/>
      <c r="AF170" s="554" t="s">
        <v>444</v>
      </c>
      <c r="AG170" s="556">
        <v>10000</v>
      </c>
      <c r="AJ170" s="37"/>
      <c r="AK170" s="7"/>
      <c r="AL170" s="7"/>
      <c r="AM170" s="7"/>
      <c r="AN170" s="934">
        <v>1.2</v>
      </c>
      <c r="AO170" s="39">
        <v>2.1</v>
      </c>
      <c r="AP170" s="40">
        <v>96.5</v>
      </c>
      <c r="AQ170" s="41">
        <v>99.8</v>
      </c>
      <c r="AR170" s="42">
        <v>0.5714285714285714</v>
      </c>
      <c r="AS170" s="43">
        <v>55.142857142857139</v>
      </c>
      <c r="AT170" s="44">
        <v>1.2170385395537525E-2</v>
      </c>
      <c r="AU170" s="46">
        <v>1.0751999999999999</v>
      </c>
      <c r="AV170" s="45">
        <v>89.6</v>
      </c>
      <c r="AW170" s="46">
        <v>6.480000000000001E-2</v>
      </c>
      <c r="AX170" s="45">
        <v>5.4</v>
      </c>
      <c r="AY170" s="7" t="s">
        <v>121</v>
      </c>
      <c r="AZ170" s="235">
        <v>1.6</v>
      </c>
      <c r="BA170" s="48" t="s">
        <v>121</v>
      </c>
      <c r="BB170" s="80">
        <v>6</v>
      </c>
      <c r="BC170" s="194">
        <v>0.3</v>
      </c>
      <c r="BD170" s="45">
        <v>92.3</v>
      </c>
      <c r="BE170" s="7">
        <v>7.7</v>
      </c>
      <c r="BF170" s="78">
        <v>11.987012987012987</v>
      </c>
      <c r="BG170" s="79">
        <v>0.1</v>
      </c>
      <c r="BH170" s="80">
        <v>8.3333333333333339</v>
      </c>
      <c r="BI170" s="7" t="s">
        <v>121</v>
      </c>
      <c r="BJ170" s="7">
        <v>23.5</v>
      </c>
      <c r="BK170" s="48">
        <v>12.7</v>
      </c>
      <c r="BL170" s="81"/>
      <c r="BM170" s="80">
        <v>86</v>
      </c>
      <c r="BN170" s="49">
        <v>97.1</v>
      </c>
      <c r="BO170" s="49">
        <v>15147</v>
      </c>
      <c r="BP170" s="80">
        <v>2.9000000000000057</v>
      </c>
      <c r="BQ170" s="561">
        <v>2.0727000000000002</v>
      </c>
      <c r="BR170" s="49">
        <v>38.1</v>
      </c>
      <c r="BS170" s="84">
        <v>0.80010000000000003</v>
      </c>
      <c r="BT170" s="49">
        <v>47.9</v>
      </c>
      <c r="BU170" s="84">
        <v>1.0059</v>
      </c>
      <c r="BV170" s="49">
        <v>12.7</v>
      </c>
      <c r="BW170" s="84">
        <v>0.26669999999999999</v>
      </c>
      <c r="BX170" s="84">
        <v>4.7499999999999999E-3</v>
      </c>
      <c r="BY170" s="82">
        <v>99.9</v>
      </c>
      <c r="BZ170" s="82">
        <v>11375</v>
      </c>
      <c r="CA170" s="82">
        <v>99.9</v>
      </c>
      <c r="CB170" s="82">
        <v>7633</v>
      </c>
      <c r="CC170" s="82">
        <v>99.4</v>
      </c>
      <c r="CD170" s="82">
        <v>99.5</v>
      </c>
      <c r="CE170" s="82">
        <v>8363</v>
      </c>
      <c r="CF170" s="45">
        <v>0.79540709812108568</v>
      </c>
      <c r="CG170" s="7"/>
      <c r="CH170" s="121">
        <v>5</v>
      </c>
      <c r="CI170" s="7"/>
      <c r="CJ170" s="111" t="s">
        <v>1991</v>
      </c>
      <c r="CK170" s="201"/>
      <c r="CL170" s="122" t="s">
        <v>2005</v>
      </c>
      <c r="CM170" s="11"/>
      <c r="CN170" s="11"/>
      <c r="CO170" s="11"/>
      <c r="CP170" s="11"/>
      <c r="CQ170" s="10" t="s">
        <v>297</v>
      </c>
      <c r="CR170" t="s">
        <v>444</v>
      </c>
      <c r="CS170" s="9">
        <v>2</v>
      </c>
      <c r="CT170" s="7"/>
      <c r="CU170" s="7"/>
      <c r="CV170" s="7"/>
      <c r="CW170" s="7"/>
      <c r="CX170" s="7"/>
      <c r="CY170" s="7"/>
      <c r="CZ170" s="11">
        <v>152.1</v>
      </c>
      <c r="DA170" s="11" t="s">
        <v>38</v>
      </c>
      <c r="DB170" s="11">
        <v>60402</v>
      </c>
      <c r="DC170" s="11">
        <v>95.3</v>
      </c>
      <c r="DD170" s="11">
        <v>4.7</v>
      </c>
      <c r="DE170" s="11" t="s">
        <v>38</v>
      </c>
      <c r="DF170" s="11" t="s">
        <v>38</v>
      </c>
      <c r="DG170" s="11" t="s">
        <v>38</v>
      </c>
      <c r="DH170" s="11" t="s">
        <v>38</v>
      </c>
      <c r="DI170" s="11">
        <v>0</v>
      </c>
      <c r="DJ170" s="7"/>
      <c r="DK170" s="114"/>
      <c r="DL170" s="114"/>
      <c r="DM170" s="114"/>
      <c r="DN170" s="114"/>
      <c r="DO170" s="7">
        <v>3</v>
      </c>
      <c r="DP170" s="114"/>
      <c r="DQ170" s="114"/>
      <c r="DR170" s="114"/>
      <c r="DS170" s="114"/>
      <c r="DT170" s="114"/>
      <c r="DU170" s="114"/>
      <c r="DV170" s="114"/>
      <c r="DW170" s="114"/>
      <c r="DX170" s="557"/>
      <c r="DY170" s="114"/>
      <c r="DZ170" s="485">
        <v>12150</v>
      </c>
      <c r="EA170" s="954">
        <v>75</v>
      </c>
      <c r="EB170" s="954">
        <v>495751</v>
      </c>
      <c r="EC170" s="954">
        <v>4000</v>
      </c>
      <c r="ED170" s="954">
        <v>40560</v>
      </c>
      <c r="EE170" s="954">
        <v>332245</v>
      </c>
      <c r="EF170" s="715">
        <v>44919.523999999998</v>
      </c>
      <c r="EG170" s="959">
        <v>1257746.672</v>
      </c>
      <c r="EH170" s="7"/>
      <c r="EI170" s="145">
        <v>44.768000000000001</v>
      </c>
      <c r="EJ170" s="114"/>
      <c r="EK170" s="43">
        <v>67.018523411954789</v>
      </c>
      <c r="EL170" s="146">
        <v>44.919523999999996</v>
      </c>
      <c r="EM170" s="114"/>
      <c r="EN170" s="114"/>
      <c r="EO170" s="114"/>
      <c r="EP170" s="114"/>
      <c r="EQ170" s="114"/>
      <c r="ER170" s="114"/>
      <c r="ES170" s="557"/>
      <c r="ET170" s="989"/>
      <c r="EU170" s="550"/>
      <c r="EV170" s="550"/>
      <c r="EW170" s="550"/>
      <c r="EX170" s="554"/>
      <c r="EY170" s="554"/>
      <c r="EZ170" s="554"/>
      <c r="FA170" s="554"/>
      <c r="FB170" s="554"/>
      <c r="FC170" s="554"/>
      <c r="FD170" s="554"/>
      <c r="FE170" s="554"/>
      <c r="FF170" s="554"/>
      <c r="FG170" s="554"/>
      <c r="FH170" s="554"/>
      <c r="FI170" s="554"/>
      <c r="FJ170" s="554"/>
      <c r="FK170" s="554"/>
      <c r="FL170" s="554"/>
      <c r="FM170" s="554"/>
      <c r="FN170" s="554"/>
      <c r="FO170" s="554"/>
      <c r="FP170" s="554"/>
      <c r="FQ170" s="554"/>
      <c r="FR170" s="554"/>
      <c r="FS170" s="554"/>
      <c r="FT170" s="554"/>
      <c r="FU170" s="554"/>
      <c r="FV170" s="554"/>
      <c r="FW170" s="554"/>
      <c r="FX170" s="554"/>
      <c r="FY170" s="554"/>
      <c r="FZ170" s="554"/>
      <c r="GA170" s="554"/>
      <c r="GB170" s="554"/>
      <c r="GC170" s="554"/>
      <c r="GD170" s="554"/>
      <c r="GE170" s="554"/>
      <c r="GF170" s="554"/>
      <c r="GG170" s="554"/>
      <c r="GH170" s="554"/>
      <c r="GI170" s="554"/>
      <c r="GJ170" s="554"/>
      <c r="GK170" s="554"/>
      <c r="GL170" s="554"/>
      <c r="GM170" s="554"/>
      <c r="GN170" s="554"/>
      <c r="GO170" s="554"/>
      <c r="GP170" s="554"/>
      <c r="GQ170" s="554"/>
      <c r="GR170" s="554"/>
    </row>
    <row r="171" spans="1:200" x14ac:dyDescent="0.3">
      <c r="A171" s="7">
        <v>14</v>
      </c>
      <c r="B171" s="7">
        <v>1</v>
      </c>
      <c r="C171" s="442">
        <v>12180</v>
      </c>
      <c r="D171" s="328" t="s">
        <v>1765</v>
      </c>
      <c r="E171" s="16" t="s">
        <v>853</v>
      </c>
      <c r="F171" s="16">
        <v>505630033</v>
      </c>
      <c r="G171" s="11">
        <v>70</v>
      </c>
      <c r="H171" s="16" t="s">
        <v>1642</v>
      </c>
      <c r="I171" s="54" t="s">
        <v>461</v>
      </c>
      <c r="J171" s="19" t="s">
        <v>35</v>
      </c>
      <c r="K171" s="16" t="s">
        <v>36</v>
      </c>
      <c r="L171" s="20">
        <v>11</v>
      </c>
      <c r="M171" s="16" t="s">
        <v>37</v>
      </c>
      <c r="N171" s="16" t="s">
        <v>38</v>
      </c>
      <c r="O171" s="20"/>
      <c r="P171" s="20" t="s">
        <v>568</v>
      </c>
      <c r="Q171" s="169"/>
      <c r="R171" s="16"/>
      <c r="S171" s="174" t="s">
        <v>441</v>
      </c>
      <c r="T171" s="174"/>
      <c r="U171" s="236" t="s">
        <v>500</v>
      </c>
      <c r="V171" s="237"/>
      <c r="W171" s="236"/>
      <c r="X171" s="236"/>
      <c r="Y171" s="54"/>
      <c r="Z171" s="20" t="s">
        <v>443</v>
      </c>
      <c r="AA171" s="11"/>
      <c r="AB171" s="177">
        <v>19627</v>
      </c>
      <c r="AC171" s="177">
        <v>216000</v>
      </c>
      <c r="AD171" s="178"/>
      <c r="AE171" s="178"/>
      <c r="AF171" s="554" t="s">
        <v>444</v>
      </c>
      <c r="AG171" s="37">
        <v>10000</v>
      </c>
      <c r="AJ171" s="37"/>
      <c r="AK171" s="7"/>
      <c r="AL171" s="7"/>
      <c r="AM171" s="7"/>
      <c r="AN171" s="934">
        <v>0.1</v>
      </c>
      <c r="AO171" s="39">
        <v>10.6</v>
      </c>
      <c r="AP171" s="40">
        <v>88.9</v>
      </c>
      <c r="AQ171" s="41">
        <v>99.600000000000009</v>
      </c>
      <c r="AR171" s="42">
        <v>9.4339622641509448E-3</v>
      </c>
      <c r="AS171" s="43">
        <v>0.83867924528301907</v>
      </c>
      <c r="AT171" s="44">
        <v>1.0050251256281408E-3</v>
      </c>
      <c r="AU171" s="45">
        <v>8.43E-2</v>
      </c>
      <c r="AV171" s="45">
        <v>84.3</v>
      </c>
      <c r="AW171" s="46">
        <v>1.0700000000000001E-2</v>
      </c>
      <c r="AX171" s="45">
        <v>10.7</v>
      </c>
      <c r="AY171" s="7" t="s">
        <v>121</v>
      </c>
      <c r="AZ171" s="235" t="s">
        <v>121</v>
      </c>
      <c r="BA171" s="48" t="s">
        <v>121</v>
      </c>
      <c r="BB171" s="80">
        <v>0.04</v>
      </c>
      <c r="BC171" s="194">
        <v>0.2</v>
      </c>
      <c r="BD171" s="45">
        <v>78.599999999999994</v>
      </c>
      <c r="BE171" s="7">
        <v>21.4</v>
      </c>
      <c r="BF171" s="78">
        <v>3.6728971962616823</v>
      </c>
      <c r="BG171" s="79">
        <v>0</v>
      </c>
      <c r="BH171" s="80">
        <v>0</v>
      </c>
      <c r="BI171" s="7" t="s">
        <v>121</v>
      </c>
      <c r="BJ171" s="7" t="s">
        <v>121</v>
      </c>
      <c r="BK171" s="550" t="s">
        <v>121</v>
      </c>
      <c r="BL171" s="81"/>
      <c r="BM171" s="80">
        <v>94.9</v>
      </c>
      <c r="BN171" s="49">
        <v>97.6</v>
      </c>
      <c r="BO171" s="49">
        <v>11585</v>
      </c>
      <c r="BP171" s="80">
        <v>2.4000000000000057</v>
      </c>
      <c r="BQ171" s="561">
        <v>10.5152</v>
      </c>
      <c r="BR171" s="49">
        <v>18.600000000000001</v>
      </c>
      <c r="BS171" s="84">
        <v>1.9716</v>
      </c>
      <c r="BT171" s="49">
        <v>76.3</v>
      </c>
      <c r="BU171" s="84">
        <v>8.0877999999999997</v>
      </c>
      <c r="BV171" s="49">
        <v>4.3</v>
      </c>
      <c r="BW171" s="84">
        <v>0.45579999999999998</v>
      </c>
      <c r="BX171" s="84">
        <v>1.5399999999999999E-3</v>
      </c>
      <c r="BY171" s="82">
        <v>98.7</v>
      </c>
      <c r="BZ171" s="82">
        <v>6092</v>
      </c>
      <c r="CA171" s="82">
        <v>95.5</v>
      </c>
      <c r="CB171" s="82">
        <v>3323</v>
      </c>
      <c r="CC171" s="82">
        <v>94.2</v>
      </c>
      <c r="CD171" s="82">
        <v>95.7</v>
      </c>
      <c r="CE171" s="82">
        <v>3586</v>
      </c>
      <c r="CF171" s="45">
        <v>0.24377457404980343</v>
      </c>
      <c r="CG171" s="7"/>
      <c r="CH171" s="121">
        <v>5</v>
      </c>
      <c r="CI171" s="7"/>
      <c r="CJ171" s="111" t="s">
        <v>1993</v>
      </c>
      <c r="CK171" s="201"/>
      <c r="CL171" s="122" t="s">
        <v>2030</v>
      </c>
      <c r="CM171" s="11"/>
      <c r="CN171" s="11"/>
      <c r="CO171" s="11"/>
      <c r="CP171" s="11"/>
      <c r="CQ171" s="565" t="s">
        <v>294</v>
      </c>
      <c r="CR171" t="s">
        <v>444</v>
      </c>
      <c r="CS171" s="9">
        <v>2</v>
      </c>
      <c r="CT171" s="7"/>
      <c r="CU171" s="7"/>
      <c r="CV171" s="7"/>
      <c r="CW171" s="7"/>
      <c r="CX171" s="7"/>
      <c r="CY171" s="7"/>
      <c r="CZ171" s="11" t="s">
        <v>38</v>
      </c>
      <c r="DA171" s="11" t="s">
        <v>38</v>
      </c>
      <c r="DB171" s="11">
        <v>20573</v>
      </c>
      <c r="DC171" s="11">
        <v>84.6</v>
      </c>
      <c r="DD171" s="11">
        <v>15.4</v>
      </c>
      <c r="DE171" s="11" t="s">
        <v>38</v>
      </c>
      <c r="DF171" s="11" t="s">
        <v>38</v>
      </c>
      <c r="DG171" s="11" t="s">
        <v>38</v>
      </c>
      <c r="DH171" s="11" t="s">
        <v>38</v>
      </c>
      <c r="DI171" s="11">
        <v>0</v>
      </c>
      <c r="DJ171" s="7"/>
      <c r="DK171" s="114"/>
      <c r="DL171" s="114"/>
      <c r="DM171" s="114"/>
      <c r="DN171" s="114"/>
      <c r="DO171" s="114"/>
      <c r="DP171" s="114"/>
      <c r="DQ171" s="114"/>
      <c r="DR171" s="114"/>
      <c r="DS171" s="114"/>
      <c r="DT171" s="114"/>
      <c r="DU171" s="114"/>
      <c r="DV171" s="114"/>
      <c r="DW171" s="114"/>
      <c r="DX171" s="557"/>
      <c r="DY171" s="114"/>
      <c r="DZ171" s="485">
        <v>12180</v>
      </c>
      <c r="EA171" s="954">
        <v>75</v>
      </c>
      <c r="EB171" s="954">
        <v>148268</v>
      </c>
      <c r="EC171" s="954">
        <v>4000</v>
      </c>
      <c r="ED171" s="954">
        <v>40560</v>
      </c>
      <c r="EE171" s="119">
        <v>145219</v>
      </c>
      <c r="EF171" s="715">
        <v>19633.608799999998</v>
      </c>
      <c r="EG171" s="120">
        <v>215969.69679999998</v>
      </c>
      <c r="EH171" s="7"/>
      <c r="EI171" s="145">
        <v>19.626999999999999</v>
      </c>
      <c r="EJ171" s="114"/>
      <c r="EK171" s="43">
        <v>97.943588636792839</v>
      </c>
      <c r="EL171" s="146">
        <v>19.633608799999998</v>
      </c>
      <c r="EM171" s="114"/>
      <c r="EN171" s="114"/>
      <c r="EO171" s="114"/>
      <c r="EP171" s="114"/>
      <c r="EQ171" s="114"/>
      <c r="ER171" s="114"/>
      <c r="ES171" s="557"/>
      <c r="ET171" s="989"/>
      <c r="EU171" s="550"/>
      <c r="EV171" s="11"/>
      <c r="EW171" s="550"/>
      <c r="EX171" s="554"/>
      <c r="EY171" s="554"/>
      <c r="EZ171" s="554"/>
      <c r="FA171" s="554"/>
      <c r="FB171" s="554"/>
      <c r="FC171" s="554"/>
      <c r="FD171" s="554"/>
      <c r="FE171" s="554"/>
      <c r="FF171" s="554"/>
      <c r="FG171" s="554"/>
      <c r="FH171" s="554"/>
      <c r="FI171" s="554"/>
      <c r="FJ171" s="554"/>
      <c r="FK171" s="554"/>
      <c r="FL171" s="554"/>
      <c r="FM171" s="554"/>
      <c r="FN171" s="554"/>
      <c r="FO171" s="554"/>
      <c r="FP171" s="554"/>
      <c r="FQ171" s="554"/>
      <c r="FR171" s="554"/>
      <c r="FS171" s="554"/>
      <c r="FT171" s="554"/>
      <c r="FU171" s="554"/>
      <c r="FV171" s="554"/>
      <c r="FW171" s="554"/>
      <c r="FX171" s="554"/>
      <c r="FY171" s="554"/>
      <c r="FZ171" s="554"/>
      <c r="GA171" s="554"/>
      <c r="GB171" s="554"/>
      <c r="GC171" s="554"/>
      <c r="GD171" s="554"/>
      <c r="GE171" s="554"/>
      <c r="GF171" s="554"/>
      <c r="GG171" s="554"/>
      <c r="GH171" s="554"/>
      <c r="GI171" s="554"/>
      <c r="GJ171" s="554"/>
      <c r="GK171" s="554"/>
      <c r="GL171" s="554"/>
      <c r="GM171" s="554"/>
      <c r="GN171" s="554"/>
      <c r="GO171" s="554"/>
      <c r="GP171" s="554"/>
      <c r="GQ171" s="554"/>
      <c r="GR171" s="554"/>
    </row>
    <row r="172" spans="1:200" x14ac:dyDescent="0.3">
      <c r="A172" s="7">
        <v>16</v>
      </c>
      <c r="B172" s="7">
        <v>1</v>
      </c>
      <c r="C172" s="14">
        <v>12182</v>
      </c>
      <c r="D172" s="328" t="s">
        <v>1641</v>
      </c>
      <c r="E172" s="17" t="s">
        <v>636</v>
      </c>
      <c r="F172" s="17">
        <v>7310295377</v>
      </c>
      <c r="G172" s="11">
        <v>47</v>
      </c>
      <c r="H172" s="17" t="s">
        <v>1642</v>
      </c>
      <c r="I172" s="469" t="s">
        <v>1643</v>
      </c>
      <c r="J172" s="380" t="s">
        <v>35</v>
      </c>
      <c r="K172" s="17" t="s">
        <v>36</v>
      </c>
      <c r="L172" s="11">
        <v>40</v>
      </c>
      <c r="M172" s="17" t="s">
        <v>37</v>
      </c>
      <c r="N172" s="17" t="s">
        <v>38</v>
      </c>
      <c r="O172" s="11"/>
      <c r="P172" s="11" t="s">
        <v>568</v>
      </c>
      <c r="Q172" s="381"/>
      <c r="R172" s="17"/>
      <c r="S172" s="471" t="s">
        <v>441</v>
      </c>
      <c r="T172" s="471"/>
      <c r="U172" s="472" t="s">
        <v>500</v>
      </c>
      <c r="V172" s="448"/>
      <c r="W172" s="472"/>
      <c r="X172" s="472"/>
      <c r="Y172" s="596"/>
      <c r="Z172" s="550" t="s">
        <v>443</v>
      </c>
      <c r="AA172" s="11"/>
      <c r="AB172" s="556">
        <v>36267</v>
      </c>
      <c r="AC172" s="556">
        <v>1450000</v>
      </c>
      <c r="AD172" s="554"/>
      <c r="AE172" s="554"/>
      <c r="AF172" s="554" t="s">
        <v>444</v>
      </c>
      <c r="AG172" s="37">
        <v>10000</v>
      </c>
      <c r="AJ172" s="37"/>
      <c r="AK172" s="7"/>
      <c r="AL172" s="7"/>
      <c r="AM172" s="7"/>
      <c r="AN172" s="934">
        <v>1.2</v>
      </c>
      <c r="AO172" s="39">
        <v>3.4</v>
      </c>
      <c r="AP172" s="40">
        <v>94.8</v>
      </c>
      <c r="AQ172" s="41">
        <v>99.399999999999991</v>
      </c>
      <c r="AR172" s="42">
        <v>0.35294117647058826</v>
      </c>
      <c r="AS172" s="43">
        <v>33.458823529411767</v>
      </c>
      <c r="AT172" s="44">
        <v>1.2219959266802444E-2</v>
      </c>
      <c r="AU172" s="46">
        <v>1.0955999999999999</v>
      </c>
      <c r="AV172" s="45">
        <v>91.3</v>
      </c>
      <c r="AW172" s="46">
        <v>4.4400000000000002E-2</v>
      </c>
      <c r="AX172" s="45">
        <v>3.7</v>
      </c>
      <c r="AY172" s="7" t="s">
        <v>121</v>
      </c>
      <c r="AZ172" s="235" t="s">
        <v>121</v>
      </c>
      <c r="BA172" s="48" t="s">
        <v>121</v>
      </c>
      <c r="BB172" s="80">
        <v>9.6</v>
      </c>
      <c r="BC172" s="194">
        <v>0.3</v>
      </c>
      <c r="BD172" s="45">
        <v>59.8</v>
      </c>
      <c r="BE172" s="7">
        <v>40.200000000000003</v>
      </c>
      <c r="BF172" s="195">
        <v>1.4875621890547261</v>
      </c>
      <c r="BG172" s="79">
        <v>0.1</v>
      </c>
      <c r="BH172" s="80">
        <v>8.3333333333333339</v>
      </c>
      <c r="BI172" s="7" t="s">
        <v>121</v>
      </c>
      <c r="BJ172" s="7">
        <v>10.9</v>
      </c>
      <c r="BK172" s="48">
        <v>6.8</v>
      </c>
      <c r="BL172" s="81"/>
      <c r="BM172" s="80">
        <v>89.2</v>
      </c>
      <c r="BN172" s="49">
        <v>89.4</v>
      </c>
      <c r="BO172" s="49">
        <v>12849</v>
      </c>
      <c r="BP172" s="80">
        <v>10.599999999999994</v>
      </c>
      <c r="BQ172" s="561">
        <v>3.3761999999999999</v>
      </c>
      <c r="BR172" s="49">
        <v>32.1</v>
      </c>
      <c r="BS172" s="84">
        <v>1.0913999999999999</v>
      </c>
      <c r="BT172" s="49">
        <v>57.1</v>
      </c>
      <c r="BU172" s="84">
        <v>1.9413999999999998</v>
      </c>
      <c r="BV172" s="49">
        <v>10.1</v>
      </c>
      <c r="BW172" s="84">
        <v>0.34339999999999998</v>
      </c>
      <c r="BX172" s="84">
        <v>2.8900000000000002E-3</v>
      </c>
      <c r="BY172" s="82">
        <v>99.2</v>
      </c>
      <c r="BZ172" s="82">
        <v>5543</v>
      </c>
      <c r="CA172" s="82">
        <v>98.7</v>
      </c>
      <c r="CB172" s="82">
        <v>4575</v>
      </c>
      <c r="CC172" s="82">
        <v>91</v>
      </c>
      <c r="CD172" s="82">
        <v>97.8</v>
      </c>
      <c r="CE172" s="82">
        <v>4646</v>
      </c>
      <c r="CF172" s="45">
        <v>0.56217162872154114</v>
      </c>
      <c r="CG172" s="7"/>
      <c r="CH172" s="121">
        <v>5</v>
      </c>
      <c r="CI172" s="7"/>
      <c r="CJ172" s="111" t="s">
        <v>1991</v>
      </c>
      <c r="CK172" s="201"/>
      <c r="CL172" s="122" t="s">
        <v>2011</v>
      </c>
      <c r="CM172" s="11"/>
      <c r="CN172" s="11"/>
      <c r="CO172" s="11"/>
      <c r="CP172" s="11"/>
      <c r="CQ172" s="565" t="s">
        <v>297</v>
      </c>
      <c r="CR172" t="s">
        <v>444</v>
      </c>
      <c r="CS172" s="9">
        <v>2</v>
      </c>
      <c r="CT172" s="7"/>
      <c r="CU172" s="7"/>
      <c r="CV172" s="7"/>
      <c r="CW172" s="7"/>
      <c r="CX172" s="7"/>
      <c r="CY172" s="7"/>
      <c r="CZ172" s="11">
        <v>157.5</v>
      </c>
      <c r="DA172" s="11" t="s">
        <v>38</v>
      </c>
      <c r="DB172" s="11">
        <v>48311</v>
      </c>
      <c r="DC172" s="11">
        <v>93</v>
      </c>
      <c r="DD172" s="11">
        <v>7</v>
      </c>
      <c r="DE172" s="11" t="s">
        <v>38</v>
      </c>
      <c r="DF172" s="11" t="s">
        <v>38</v>
      </c>
      <c r="DG172" s="11" t="s">
        <v>38</v>
      </c>
      <c r="DH172" s="11" t="s">
        <v>38</v>
      </c>
      <c r="DI172" s="11">
        <v>0</v>
      </c>
      <c r="DJ172" s="7"/>
      <c r="DK172" s="114"/>
      <c r="DL172" s="114"/>
      <c r="DM172" s="114"/>
      <c r="DN172" s="114"/>
      <c r="DO172" s="7">
        <v>3</v>
      </c>
      <c r="DP172" s="114"/>
      <c r="DQ172" s="114"/>
      <c r="DR172" s="114"/>
      <c r="DS172" s="114"/>
      <c r="DT172" s="114"/>
      <c r="DU172" s="114"/>
      <c r="DV172" s="114"/>
      <c r="DW172" s="114"/>
      <c r="DX172" s="557"/>
      <c r="DY172" s="114"/>
      <c r="DZ172" s="485">
        <v>12182</v>
      </c>
      <c r="EA172" s="954">
        <v>75</v>
      </c>
      <c r="EB172" s="954">
        <v>303179</v>
      </c>
      <c r="EC172" s="954">
        <v>4000</v>
      </c>
      <c r="ED172" s="954">
        <v>40560</v>
      </c>
      <c r="EE172" s="954">
        <v>281180</v>
      </c>
      <c r="EF172" s="715">
        <v>38015.536</v>
      </c>
      <c r="EG172" s="959">
        <v>1520621.44</v>
      </c>
      <c r="EH172" s="7"/>
      <c r="EI172" s="145">
        <v>36.267000000000003</v>
      </c>
      <c r="EJ172" s="114"/>
      <c r="EK172" s="43">
        <v>92.743890572895879</v>
      </c>
      <c r="EL172" s="146">
        <v>38.015535999999997</v>
      </c>
      <c r="EM172" s="114"/>
      <c r="EN172" s="114"/>
      <c r="EO172" s="114"/>
      <c r="EP172" s="114"/>
      <c r="EQ172" s="114"/>
      <c r="ER172" s="114"/>
      <c r="ES172" s="557"/>
      <c r="ET172" s="989"/>
      <c r="EU172" s="550"/>
      <c r="EV172" s="550"/>
      <c r="EW172" s="550"/>
      <c r="EX172" s="554"/>
      <c r="EY172" s="554"/>
      <c r="EZ172" s="554"/>
      <c r="FA172" s="554"/>
      <c r="FB172" s="554"/>
      <c r="FC172" s="554"/>
      <c r="FD172" s="554"/>
      <c r="FE172" s="554"/>
      <c r="FF172" s="554"/>
      <c r="FG172" s="554"/>
      <c r="FH172" s="554"/>
      <c r="FI172" s="554"/>
      <c r="FJ172" s="554"/>
      <c r="FK172" s="554"/>
      <c r="FL172" s="554"/>
      <c r="FM172" s="554"/>
      <c r="FN172" s="554"/>
      <c r="FO172" s="554"/>
      <c r="FP172" s="554"/>
      <c r="FQ172" s="554"/>
      <c r="FR172" s="554"/>
      <c r="FS172" s="554"/>
      <c r="FT172" s="554"/>
      <c r="FU172" s="554"/>
      <c r="FV172" s="554"/>
      <c r="FW172" s="554"/>
      <c r="FX172" s="554"/>
      <c r="FY172" s="554"/>
      <c r="FZ172" s="554"/>
      <c r="GA172" s="554"/>
      <c r="GB172" s="554"/>
      <c r="GC172" s="554"/>
      <c r="GD172" s="554"/>
      <c r="GE172" s="554"/>
      <c r="GF172" s="554"/>
      <c r="GG172" s="554"/>
      <c r="GH172" s="554"/>
      <c r="GI172" s="554"/>
      <c r="GJ172" s="554"/>
      <c r="GK172" s="554"/>
      <c r="GL172" s="554"/>
      <c r="GM172" s="554"/>
      <c r="GN172" s="554"/>
      <c r="GO172" s="554"/>
      <c r="GP172" s="554"/>
      <c r="GQ172" s="554"/>
      <c r="GR172" s="554"/>
    </row>
    <row r="173" spans="1:200" x14ac:dyDescent="0.3">
      <c r="A173" s="7">
        <v>20</v>
      </c>
      <c r="B173" s="7">
        <v>1</v>
      </c>
      <c r="C173" s="14">
        <v>12223</v>
      </c>
      <c r="D173" s="328" t="s">
        <v>1678</v>
      </c>
      <c r="E173" s="17" t="s">
        <v>1487</v>
      </c>
      <c r="F173" s="17">
        <v>8801065790</v>
      </c>
      <c r="G173" s="11">
        <v>32</v>
      </c>
      <c r="H173" s="17" t="s">
        <v>1679</v>
      </c>
      <c r="I173" s="469" t="s">
        <v>1680</v>
      </c>
      <c r="J173" s="380" t="s">
        <v>35</v>
      </c>
      <c r="K173" s="17" t="s">
        <v>36</v>
      </c>
      <c r="L173" s="11">
        <v>18</v>
      </c>
      <c r="M173" s="17" t="s">
        <v>1273</v>
      </c>
      <c r="N173" s="17" t="s">
        <v>38</v>
      </c>
      <c r="O173" s="11"/>
      <c r="P173" s="11" t="s">
        <v>568</v>
      </c>
      <c r="Q173" s="381"/>
      <c r="R173" s="17"/>
      <c r="S173" s="471" t="s">
        <v>441</v>
      </c>
      <c r="T173" s="471"/>
      <c r="U173" s="472" t="s">
        <v>500</v>
      </c>
      <c r="V173" s="448"/>
      <c r="W173" s="472"/>
      <c r="X173" s="472"/>
      <c r="Y173" s="596" t="s">
        <v>1967</v>
      </c>
      <c r="Z173" s="550" t="s">
        <v>691</v>
      </c>
      <c r="AA173" s="11"/>
      <c r="AB173" s="556">
        <v>42699</v>
      </c>
      <c r="AC173" s="556">
        <v>768000</v>
      </c>
      <c r="AD173" s="554"/>
      <c r="AE173" s="554"/>
      <c r="AF173" s="789" t="s">
        <v>128</v>
      </c>
      <c r="AG173" s="556">
        <v>10000</v>
      </c>
      <c r="AJ173" s="37"/>
      <c r="AK173" s="7"/>
      <c r="AL173" s="7"/>
      <c r="AM173" s="7"/>
      <c r="AN173" s="934">
        <v>0.7</v>
      </c>
      <c r="AO173" s="39">
        <v>5.4</v>
      </c>
      <c r="AP173" s="40">
        <v>93.2</v>
      </c>
      <c r="AQ173" s="41">
        <v>99.3</v>
      </c>
      <c r="AR173" s="42">
        <v>0.12962962962962962</v>
      </c>
      <c r="AS173" s="43">
        <v>12.081481481481481</v>
      </c>
      <c r="AT173" s="44">
        <v>7.0993914807302222E-3</v>
      </c>
      <c r="AU173" s="46">
        <v>0.63280000000000003</v>
      </c>
      <c r="AV173" s="45">
        <v>90.4</v>
      </c>
      <c r="AW173" s="46">
        <v>3.2199999999999999E-2</v>
      </c>
      <c r="AX173" s="45">
        <v>4.5999999999999996</v>
      </c>
      <c r="AY173" s="7" t="s">
        <v>121</v>
      </c>
      <c r="AZ173" s="235" t="s">
        <v>121</v>
      </c>
      <c r="BA173" s="48" t="s">
        <v>121</v>
      </c>
      <c r="BB173" s="80">
        <v>4.5</v>
      </c>
      <c r="BC173" s="194">
        <v>0.2</v>
      </c>
      <c r="BD173" s="45">
        <v>73</v>
      </c>
      <c r="BE173" s="7">
        <v>27</v>
      </c>
      <c r="BF173" s="78">
        <v>2.7037037037037037</v>
      </c>
      <c r="BG173" s="79">
        <v>0.03</v>
      </c>
      <c r="BH173" s="80">
        <v>4.2857142857142856</v>
      </c>
      <c r="BI173" s="7" t="s">
        <v>121</v>
      </c>
      <c r="BJ173" s="7">
        <v>22.9</v>
      </c>
      <c r="BK173" s="48">
        <v>20.8</v>
      </c>
      <c r="BL173" s="81"/>
      <c r="BM173" s="80">
        <v>88.800000000000011</v>
      </c>
      <c r="BN173" s="49">
        <v>97.7</v>
      </c>
      <c r="BO173" s="49">
        <v>12928</v>
      </c>
      <c r="BP173" s="80">
        <v>2.2999999999999972</v>
      </c>
      <c r="BQ173" s="561">
        <v>5.3568000000000016</v>
      </c>
      <c r="BR173" s="49">
        <v>62.7</v>
      </c>
      <c r="BS173" s="84">
        <v>3.3858000000000006</v>
      </c>
      <c r="BT173" s="49">
        <v>26.1</v>
      </c>
      <c r="BU173" s="84">
        <v>1.4094000000000002</v>
      </c>
      <c r="BV173" s="49">
        <v>10.4</v>
      </c>
      <c r="BW173" s="84">
        <v>0.56159999999999999</v>
      </c>
      <c r="BX173" s="84">
        <v>6.2300000000000003E-3</v>
      </c>
      <c r="BY173" s="82">
        <v>99.9</v>
      </c>
      <c r="BZ173" s="82">
        <v>8781</v>
      </c>
      <c r="CA173" s="82">
        <v>100</v>
      </c>
      <c r="CB173" s="82">
        <v>6574</v>
      </c>
      <c r="CC173" s="82">
        <v>98.8</v>
      </c>
      <c r="CD173" s="82">
        <v>99.8</v>
      </c>
      <c r="CE173" s="82">
        <v>7633</v>
      </c>
      <c r="CF173" s="45">
        <v>2.4022988505747125</v>
      </c>
      <c r="CG173" s="7"/>
      <c r="CH173" s="121">
        <v>5</v>
      </c>
      <c r="CI173" s="7"/>
      <c r="CJ173" s="111" t="s">
        <v>1991</v>
      </c>
      <c r="CK173" s="201"/>
      <c r="CL173" s="122" t="s">
        <v>2020</v>
      </c>
      <c r="CM173" s="11"/>
      <c r="CN173" s="11"/>
      <c r="CO173" s="11"/>
      <c r="CP173" s="11"/>
      <c r="CQ173" s="10" t="s">
        <v>297</v>
      </c>
      <c r="CR173" t="s">
        <v>128</v>
      </c>
      <c r="CS173" s="9">
        <v>2</v>
      </c>
      <c r="CT173" s="7"/>
      <c r="CU173" s="7"/>
      <c r="CV173" s="7"/>
      <c r="CW173" s="7"/>
      <c r="CX173" s="7"/>
      <c r="CY173" s="7"/>
      <c r="CZ173" s="11" t="s">
        <v>38</v>
      </c>
      <c r="DA173" s="11" t="s">
        <v>38</v>
      </c>
      <c r="DB173" s="11">
        <v>53244</v>
      </c>
      <c r="DC173" s="11">
        <v>91.1</v>
      </c>
      <c r="DD173" s="11">
        <v>8.9</v>
      </c>
      <c r="DE173" s="11" t="s">
        <v>38</v>
      </c>
      <c r="DF173" s="11" t="s">
        <v>38</v>
      </c>
      <c r="DG173" s="11" t="s">
        <v>38</v>
      </c>
      <c r="DH173" s="11" t="s">
        <v>38</v>
      </c>
      <c r="DI173" s="11">
        <v>0</v>
      </c>
      <c r="DJ173" s="7" t="s">
        <v>451</v>
      </c>
      <c r="DK173" s="114"/>
      <c r="DL173" s="114"/>
      <c r="DM173" s="114"/>
      <c r="DN173" s="114"/>
      <c r="DO173" s="114"/>
      <c r="DP173" s="114"/>
      <c r="DQ173" s="114"/>
      <c r="DR173" s="114"/>
      <c r="DS173" s="114"/>
      <c r="DT173" s="114"/>
      <c r="DU173" s="114"/>
      <c r="DV173" s="114"/>
      <c r="DW173" s="114"/>
      <c r="DX173" s="557"/>
      <c r="DY173" s="114"/>
      <c r="DZ173" s="485">
        <v>12223</v>
      </c>
      <c r="EA173" s="954">
        <v>75</v>
      </c>
      <c r="EB173" s="954">
        <v>323257</v>
      </c>
      <c r="EC173" s="954">
        <v>4000</v>
      </c>
      <c r="ED173" s="954">
        <v>40560</v>
      </c>
      <c r="EE173" s="954">
        <v>316417</v>
      </c>
      <c r="EF173" s="715">
        <v>42779.578399999999</v>
      </c>
      <c r="EG173" s="959">
        <v>770032.41119999997</v>
      </c>
      <c r="EH173" s="7"/>
      <c r="EI173" s="145">
        <v>42.698999999999998</v>
      </c>
      <c r="EJ173" s="114"/>
      <c r="EK173" s="43">
        <v>97.884036540585356</v>
      </c>
      <c r="EL173" s="146">
        <v>42.779578399999998</v>
      </c>
      <c r="EM173" s="114"/>
      <c r="EN173" s="114"/>
      <c r="EO173" s="114"/>
      <c r="EP173" s="114"/>
      <c r="EQ173" s="114"/>
      <c r="ER173" s="114"/>
      <c r="ES173" s="557"/>
      <c r="ET173" s="989"/>
      <c r="EU173" s="550"/>
      <c r="EV173" s="550"/>
      <c r="EW173" s="550"/>
      <c r="EX173" s="554"/>
      <c r="EY173" s="554"/>
      <c r="EZ173" s="554"/>
      <c r="FA173" s="554"/>
      <c r="FB173" s="554"/>
      <c r="FC173" s="554"/>
      <c r="FD173" s="554"/>
      <c r="FE173" s="554"/>
      <c r="FF173" s="554"/>
      <c r="FG173" s="554"/>
      <c r="FH173" s="554"/>
      <c r="FI173" s="554"/>
      <c r="FJ173" s="554"/>
      <c r="FK173" s="554"/>
      <c r="FL173" s="554"/>
      <c r="FM173" s="554"/>
      <c r="FN173" s="554"/>
      <c r="FO173" s="554"/>
      <c r="FP173" s="554"/>
      <c r="FQ173" s="554"/>
      <c r="FR173" s="554"/>
      <c r="FS173" s="554"/>
      <c r="FT173" s="554"/>
      <c r="FU173" s="554"/>
      <c r="FV173" s="554"/>
      <c r="FW173" s="554"/>
      <c r="FX173" s="554"/>
      <c r="FY173" s="554"/>
      <c r="FZ173" s="554"/>
      <c r="GA173" s="554"/>
      <c r="GB173" s="554"/>
      <c r="GC173" s="554"/>
      <c r="GD173" s="554"/>
      <c r="GE173" s="554"/>
      <c r="GF173" s="554"/>
      <c r="GG173" s="554"/>
      <c r="GH173" s="554"/>
      <c r="GI173" s="554"/>
      <c r="GJ173" s="554"/>
      <c r="GK173" s="554"/>
      <c r="GL173" s="554"/>
      <c r="GM173" s="554"/>
      <c r="GN173" s="554"/>
      <c r="GO173" s="554"/>
      <c r="GP173" s="554"/>
      <c r="GQ173" s="554"/>
      <c r="GR173" s="554"/>
    </row>
    <row r="174" spans="1:200" x14ac:dyDescent="0.3">
      <c r="A174" s="7">
        <v>22</v>
      </c>
      <c r="B174" s="7">
        <v>1</v>
      </c>
      <c r="C174" s="14">
        <v>12245</v>
      </c>
      <c r="D174" s="328" t="s">
        <v>1853</v>
      </c>
      <c r="E174" s="17" t="s">
        <v>687</v>
      </c>
      <c r="F174" s="17">
        <v>8501175606</v>
      </c>
      <c r="G174" s="11">
        <v>35</v>
      </c>
      <c r="H174" s="17" t="s">
        <v>1751</v>
      </c>
      <c r="I174" s="469" t="s">
        <v>1854</v>
      </c>
      <c r="J174" s="380" t="s">
        <v>35</v>
      </c>
      <c r="K174" s="17" t="s">
        <v>36</v>
      </c>
      <c r="L174" s="11">
        <v>20</v>
      </c>
      <c r="M174" s="17" t="s">
        <v>37</v>
      </c>
      <c r="N174" s="17" t="s">
        <v>38</v>
      </c>
      <c r="O174" s="11"/>
      <c r="P174" s="11" t="s">
        <v>568</v>
      </c>
      <c r="Q174" s="381"/>
      <c r="R174" s="17"/>
      <c r="S174" s="471" t="s">
        <v>441</v>
      </c>
      <c r="T174" s="471"/>
      <c r="U174" s="472" t="s">
        <v>500</v>
      </c>
      <c r="V174" s="448"/>
      <c r="W174" s="472"/>
      <c r="X174" s="472"/>
      <c r="Y174" s="596" t="s">
        <v>1430</v>
      </c>
      <c r="Z174" s="550" t="s">
        <v>443</v>
      </c>
      <c r="AA174" s="11"/>
      <c r="AB174" s="556">
        <v>26268</v>
      </c>
      <c r="AC174" s="556">
        <v>525000</v>
      </c>
      <c r="AD174" s="554"/>
      <c r="AE174" s="554"/>
      <c r="AF174" s="554" t="s">
        <v>128</v>
      </c>
      <c r="AG174" s="556">
        <v>10000</v>
      </c>
      <c r="AJ174" s="37"/>
      <c r="AK174" s="7"/>
      <c r="AL174" s="7"/>
      <c r="AM174" s="7"/>
      <c r="AN174" s="934">
        <v>13.2</v>
      </c>
      <c r="AO174" s="39">
        <v>3.6</v>
      </c>
      <c r="AP174" s="40">
        <v>82.7</v>
      </c>
      <c r="AQ174" s="41">
        <v>99.5</v>
      </c>
      <c r="AR174" s="42">
        <v>3.6666666666666665</v>
      </c>
      <c r="AS174" s="43">
        <v>303.23333333333335</v>
      </c>
      <c r="AT174" s="44">
        <v>0.15295480880648898</v>
      </c>
      <c r="AU174" s="45">
        <v>10.863599999999998</v>
      </c>
      <c r="AV174" s="45">
        <v>82.3</v>
      </c>
      <c r="AW174" s="46">
        <v>1.6763999999999999</v>
      </c>
      <c r="AX174" s="45">
        <v>12.7</v>
      </c>
      <c r="AY174" s="7" t="s">
        <v>121</v>
      </c>
      <c r="AZ174" s="235">
        <v>5.2</v>
      </c>
      <c r="BA174" s="48" t="s">
        <v>121</v>
      </c>
      <c r="BB174" s="80">
        <v>2.8</v>
      </c>
      <c r="BC174" s="194">
        <v>0.5</v>
      </c>
      <c r="BD174" s="45">
        <v>56</v>
      </c>
      <c r="BE174" s="7">
        <v>44</v>
      </c>
      <c r="BF174" s="195">
        <v>1.2727272727272727</v>
      </c>
      <c r="BG174" s="79">
        <v>0.8</v>
      </c>
      <c r="BH174" s="80">
        <v>6.0606060606060606</v>
      </c>
      <c r="BI174" s="7" t="s">
        <v>121</v>
      </c>
      <c r="BJ174" s="7">
        <v>12.9</v>
      </c>
      <c r="BK174" s="48">
        <v>26.3</v>
      </c>
      <c r="BL174" s="81"/>
      <c r="BM174" s="80">
        <v>73.7</v>
      </c>
      <c r="BN174" s="49">
        <v>76.3</v>
      </c>
      <c r="BO174" s="49">
        <v>11375</v>
      </c>
      <c r="BP174" s="80">
        <v>23.700000000000003</v>
      </c>
      <c r="BQ174" s="561">
        <v>3.3624000000000001</v>
      </c>
      <c r="BR174" s="49">
        <v>29.3</v>
      </c>
      <c r="BS174" s="84">
        <v>1.0548</v>
      </c>
      <c r="BT174" s="49">
        <v>44.4</v>
      </c>
      <c r="BU174" s="84">
        <v>1.5984</v>
      </c>
      <c r="BV174" s="49">
        <v>19.7</v>
      </c>
      <c r="BW174" s="84">
        <v>0.70920000000000005</v>
      </c>
      <c r="BX174" s="84">
        <v>0.21</v>
      </c>
      <c r="BY174" s="82">
        <v>99.7</v>
      </c>
      <c r="BZ174" s="82">
        <v>6111</v>
      </c>
      <c r="CA174" s="82">
        <v>98.1</v>
      </c>
      <c r="CB174" s="82">
        <v>3697</v>
      </c>
      <c r="CC174" s="82">
        <v>94.2</v>
      </c>
      <c r="CD174" s="82">
        <v>94.7</v>
      </c>
      <c r="CE174" s="82">
        <v>4227</v>
      </c>
      <c r="CF174" s="45">
        <v>0.65990990990990994</v>
      </c>
      <c r="CG174" s="7"/>
      <c r="CH174" s="121">
        <v>5</v>
      </c>
      <c r="CI174" s="7"/>
      <c r="CJ174" s="111" t="s">
        <v>1991</v>
      </c>
      <c r="CK174" s="201"/>
      <c r="CL174" s="122" t="s">
        <v>2047</v>
      </c>
      <c r="CM174" s="11"/>
      <c r="CN174" s="11"/>
      <c r="CO174" s="11"/>
      <c r="CP174" s="11"/>
      <c r="CQ174" s="565" t="s">
        <v>297</v>
      </c>
      <c r="CR174" t="s">
        <v>128</v>
      </c>
      <c r="CS174" s="9">
        <v>2</v>
      </c>
      <c r="CT174" s="7"/>
      <c r="CU174" s="7"/>
      <c r="CV174" s="7"/>
      <c r="CW174" s="7"/>
      <c r="CX174" s="7"/>
      <c r="CY174" s="7"/>
      <c r="CZ174" s="11" t="s">
        <v>38</v>
      </c>
      <c r="DA174" s="11" t="s">
        <v>38</v>
      </c>
      <c r="DB174" s="11">
        <v>29891</v>
      </c>
      <c r="DC174" s="11">
        <v>85.2</v>
      </c>
      <c r="DD174" s="11">
        <v>14.8</v>
      </c>
      <c r="DE174" s="11" t="s">
        <v>38</v>
      </c>
      <c r="DF174" s="11" t="s">
        <v>38</v>
      </c>
      <c r="DG174" s="11" t="s">
        <v>38</v>
      </c>
      <c r="DH174" s="11" t="s">
        <v>38</v>
      </c>
      <c r="DI174" s="11">
        <v>0</v>
      </c>
      <c r="DJ174" s="7" t="s">
        <v>451</v>
      </c>
      <c r="DK174" s="114"/>
      <c r="DL174" s="114"/>
      <c r="DM174" s="114"/>
      <c r="DN174" s="114"/>
      <c r="DO174" s="114"/>
      <c r="DP174" s="114"/>
      <c r="DQ174" s="114"/>
      <c r="DR174" s="114"/>
      <c r="DS174" s="114"/>
      <c r="DT174" s="114"/>
      <c r="DU174" s="114"/>
      <c r="DV174" s="114"/>
      <c r="DW174" s="114"/>
      <c r="DX174" s="557"/>
      <c r="DY174" s="114"/>
      <c r="DZ174" s="485">
        <v>12245</v>
      </c>
      <c r="EA174" s="954">
        <v>75</v>
      </c>
      <c r="EB174" s="954">
        <v>200351</v>
      </c>
      <c r="EC174" s="954">
        <v>4000</v>
      </c>
      <c r="ED174" s="954">
        <v>40560</v>
      </c>
      <c r="EE174" s="954">
        <v>194056</v>
      </c>
      <c r="EF174" s="715">
        <v>26236.371200000001</v>
      </c>
      <c r="EG174" s="959">
        <v>524727.424</v>
      </c>
      <c r="EH174" s="7"/>
      <c r="EI174" s="145">
        <v>26.268000000000001</v>
      </c>
      <c r="EJ174" s="114"/>
      <c r="EK174" s="43">
        <v>96.858014185105134</v>
      </c>
      <c r="EL174" s="146">
        <v>26.236371200000001</v>
      </c>
      <c r="EM174" s="114"/>
      <c r="EN174" s="114"/>
      <c r="EO174" s="114"/>
      <c r="EP174" s="114"/>
      <c r="EQ174" s="114"/>
      <c r="ER174" s="114"/>
      <c r="ES174" s="557"/>
      <c r="ET174" s="989"/>
      <c r="EU174" s="550"/>
      <c r="EV174" s="550"/>
      <c r="EW174" s="550"/>
      <c r="EX174" s="554"/>
      <c r="EY174" s="554"/>
      <c r="EZ174" s="554"/>
      <c r="FA174" s="554"/>
      <c r="FB174" s="554"/>
      <c r="FC174" s="554"/>
      <c r="FD174" s="554"/>
      <c r="FE174" s="554"/>
      <c r="FF174" s="554"/>
      <c r="FG174" s="554"/>
      <c r="FH174" s="554"/>
      <c r="FI174" s="554"/>
      <c r="FJ174" s="554"/>
      <c r="FK174" s="554"/>
      <c r="FL174" s="554"/>
      <c r="FM174" s="554"/>
      <c r="FN174" s="554"/>
      <c r="FO174" s="554"/>
      <c r="FP174" s="554"/>
      <c r="FQ174" s="554"/>
      <c r="FR174" s="554"/>
      <c r="FS174" s="554"/>
      <c r="FT174" s="554"/>
      <c r="FU174" s="554"/>
      <c r="FV174" s="554"/>
      <c r="FW174" s="554"/>
      <c r="FX174" s="554"/>
      <c r="FY174" s="554"/>
      <c r="FZ174" s="554"/>
      <c r="GA174" s="554"/>
      <c r="GB174" s="554"/>
      <c r="GC174" s="554"/>
      <c r="GD174" s="554"/>
      <c r="GE174" s="554"/>
      <c r="GF174" s="554"/>
      <c r="GG174" s="554"/>
      <c r="GH174" s="554"/>
      <c r="GI174" s="554"/>
      <c r="GJ174" s="554"/>
      <c r="GK174" s="554"/>
      <c r="GL174" s="554"/>
      <c r="GM174" s="554"/>
      <c r="GN174" s="554"/>
      <c r="GO174" s="554"/>
      <c r="GP174" s="554"/>
      <c r="GQ174" s="554"/>
      <c r="GR174" s="554"/>
    </row>
    <row r="175" spans="1:200" x14ac:dyDescent="0.3">
      <c r="A175" s="7">
        <v>23</v>
      </c>
      <c r="B175" s="7">
        <v>2</v>
      </c>
      <c r="C175" s="14">
        <v>12246</v>
      </c>
      <c r="D175" s="328" t="s">
        <v>1614</v>
      </c>
      <c r="E175" s="17" t="s">
        <v>636</v>
      </c>
      <c r="F175" s="17">
        <v>5910280662</v>
      </c>
      <c r="G175" s="11">
        <v>61</v>
      </c>
      <c r="H175" s="17" t="s">
        <v>1751</v>
      </c>
      <c r="I175" s="469" t="s">
        <v>1752</v>
      </c>
      <c r="J175" s="380" t="s">
        <v>35</v>
      </c>
      <c r="K175" s="17" t="s">
        <v>36</v>
      </c>
      <c r="L175" s="11">
        <v>17</v>
      </c>
      <c r="M175" s="17">
        <v>10</v>
      </c>
      <c r="N175" s="17" t="s">
        <v>38</v>
      </c>
      <c r="O175" s="11"/>
      <c r="P175" s="11" t="s">
        <v>568</v>
      </c>
      <c r="Q175" s="381"/>
      <c r="R175" s="17"/>
      <c r="S175" s="471" t="s">
        <v>441</v>
      </c>
      <c r="T175" s="471"/>
      <c r="U175" s="472" t="s">
        <v>500</v>
      </c>
      <c r="V175" s="448"/>
      <c r="W175" s="472"/>
      <c r="X175" s="472"/>
      <c r="Y175" s="596" t="s">
        <v>1430</v>
      </c>
      <c r="Z175" s="550" t="s">
        <v>443</v>
      </c>
      <c r="AA175" s="11"/>
      <c r="AB175" s="556">
        <v>37446</v>
      </c>
      <c r="AC175" s="556">
        <v>636000</v>
      </c>
      <c r="AD175" s="554"/>
      <c r="AE175" s="554"/>
      <c r="AF175" s="789" t="s">
        <v>128</v>
      </c>
      <c r="AG175" s="37">
        <v>10000</v>
      </c>
      <c r="AJ175" s="37"/>
      <c r="AK175" s="7"/>
      <c r="AL175" s="7"/>
      <c r="AM175" s="7"/>
      <c r="AN175" s="934">
        <v>0.3</v>
      </c>
      <c r="AO175" s="39">
        <v>9.6</v>
      </c>
      <c r="AP175" s="40">
        <v>89.7</v>
      </c>
      <c r="AQ175" s="41">
        <v>99.600000000000009</v>
      </c>
      <c r="AR175" s="42">
        <v>3.125E-2</v>
      </c>
      <c r="AS175" s="43">
        <v>2.8031250000000001</v>
      </c>
      <c r="AT175" s="44">
        <v>3.0211480362537764E-3</v>
      </c>
      <c r="AU175" s="45">
        <v>0.16769999999999999</v>
      </c>
      <c r="AV175" s="45">
        <v>55.9</v>
      </c>
      <c r="AW175" s="46">
        <v>0.1173</v>
      </c>
      <c r="AX175" s="45">
        <v>39.1</v>
      </c>
      <c r="AY175" s="7" t="s">
        <v>121</v>
      </c>
      <c r="AZ175" s="235" t="s">
        <v>121</v>
      </c>
      <c r="BA175" s="48" t="s">
        <v>121</v>
      </c>
      <c r="BB175" s="80">
        <v>0.6</v>
      </c>
      <c r="BC175" s="194">
        <v>0.5</v>
      </c>
      <c r="BD175" s="45">
        <v>72.2</v>
      </c>
      <c r="BE175" s="7">
        <v>27.8</v>
      </c>
      <c r="BF175" s="78">
        <v>2.5971223021582732</v>
      </c>
      <c r="BG175" s="79">
        <v>0.02</v>
      </c>
      <c r="BH175" s="80">
        <v>6.666666666666667</v>
      </c>
      <c r="BI175" s="7" t="s">
        <v>121</v>
      </c>
      <c r="BJ175" s="7">
        <v>5.3</v>
      </c>
      <c r="BK175" s="48">
        <v>0</v>
      </c>
      <c r="BL175" s="81"/>
      <c r="BM175" s="80">
        <v>99.2</v>
      </c>
      <c r="BN175" s="49">
        <v>98.5</v>
      </c>
      <c r="BO175" s="49">
        <v>10509</v>
      </c>
      <c r="BP175" s="80">
        <v>1.5</v>
      </c>
      <c r="BQ175" s="561">
        <v>9.5903999999999989</v>
      </c>
      <c r="BR175" s="49">
        <v>8.4</v>
      </c>
      <c r="BS175" s="84">
        <v>0.80640000000000001</v>
      </c>
      <c r="BT175" s="49">
        <v>90.8</v>
      </c>
      <c r="BU175" s="84">
        <v>8.7167999999999992</v>
      </c>
      <c r="BV175" s="49">
        <v>0.7</v>
      </c>
      <c r="BW175" s="84">
        <v>6.7199999999999996E-2</v>
      </c>
      <c r="BX175" s="84">
        <v>2.3600000000000001E-3</v>
      </c>
      <c r="BY175" s="82">
        <v>99.2</v>
      </c>
      <c r="BZ175" s="82">
        <v>5184</v>
      </c>
      <c r="CA175" s="82">
        <v>99.7</v>
      </c>
      <c r="CB175" s="82">
        <v>4452</v>
      </c>
      <c r="CC175" s="82">
        <v>91.6</v>
      </c>
      <c r="CD175" s="82">
        <v>99.6</v>
      </c>
      <c r="CE175" s="82">
        <v>4492</v>
      </c>
      <c r="CF175" s="45">
        <v>9.2511013215859042E-2</v>
      </c>
      <c r="CG175" s="7"/>
      <c r="CH175" s="121">
        <v>5</v>
      </c>
      <c r="CI175" s="7"/>
      <c r="CJ175" s="111" t="s">
        <v>1991</v>
      </c>
      <c r="CK175" s="201"/>
      <c r="CL175" s="122" t="s">
        <v>2030</v>
      </c>
      <c r="CM175" s="11"/>
      <c r="CN175" s="11"/>
      <c r="CO175" s="11"/>
      <c r="CP175" s="11"/>
      <c r="CQ175" s="565" t="s">
        <v>297</v>
      </c>
      <c r="CR175" t="s">
        <v>128</v>
      </c>
      <c r="CS175" s="9">
        <v>2</v>
      </c>
      <c r="CT175" s="7"/>
      <c r="CU175" s="7"/>
      <c r="CV175" s="7"/>
      <c r="CW175" s="7"/>
      <c r="CX175" s="7"/>
      <c r="CY175" s="7"/>
      <c r="CZ175" s="11">
        <v>30.8</v>
      </c>
      <c r="DA175" s="11" t="s">
        <v>38</v>
      </c>
      <c r="DB175" s="11">
        <v>57092</v>
      </c>
      <c r="DC175" s="11">
        <v>89.4</v>
      </c>
      <c r="DD175" s="11">
        <v>10.6</v>
      </c>
      <c r="DE175" s="11" t="s">
        <v>38</v>
      </c>
      <c r="DF175" s="11" t="s">
        <v>38</v>
      </c>
      <c r="DG175" s="11" t="s">
        <v>38</v>
      </c>
      <c r="DH175" s="11" t="s">
        <v>38</v>
      </c>
      <c r="DI175" s="11" t="s">
        <v>2031</v>
      </c>
      <c r="DJ175" s="7"/>
      <c r="DK175" s="114"/>
      <c r="DL175" s="114"/>
      <c r="DM175" s="114"/>
      <c r="DN175" s="114"/>
      <c r="DO175" s="114"/>
      <c r="DP175" s="114"/>
      <c r="DQ175" s="114"/>
      <c r="DR175" s="114"/>
      <c r="DS175" s="114"/>
      <c r="DT175" s="114"/>
      <c r="DU175" s="114"/>
      <c r="DV175" s="114"/>
      <c r="DW175" s="114"/>
      <c r="DX175" s="557"/>
      <c r="DY175" s="114"/>
      <c r="DZ175" s="485">
        <v>12246</v>
      </c>
      <c r="EA175" s="954">
        <v>75</v>
      </c>
      <c r="EB175" s="954">
        <v>408207</v>
      </c>
      <c r="EC175" s="954">
        <v>4000</v>
      </c>
      <c r="ED175" s="954">
        <v>40560</v>
      </c>
      <c r="EE175" s="954">
        <v>278141</v>
      </c>
      <c r="EF175" s="715">
        <v>37604.663200000003</v>
      </c>
      <c r="EG175" s="959">
        <v>639279.27439999999</v>
      </c>
      <c r="EH175" s="7"/>
      <c r="EI175" s="145">
        <v>37.445999999999998</v>
      </c>
      <c r="EJ175" s="114"/>
      <c r="EK175" s="43">
        <v>68.137244094295298</v>
      </c>
      <c r="EL175" s="146">
        <v>37.604663200000005</v>
      </c>
      <c r="EM175" s="114"/>
      <c r="EN175" s="114"/>
      <c r="EO175" s="114"/>
      <c r="EP175" s="114"/>
      <c r="EQ175" s="114"/>
      <c r="ER175" s="114"/>
      <c r="ES175" s="557"/>
      <c r="ET175" s="989"/>
      <c r="EU175" s="550"/>
      <c r="EV175" s="550"/>
      <c r="EW175" s="550"/>
      <c r="EX175" s="554"/>
      <c r="EY175" s="554"/>
      <c r="EZ175" s="554"/>
      <c r="FA175" s="554"/>
      <c r="FB175" s="554"/>
      <c r="FC175" s="554"/>
      <c r="FD175" s="554"/>
      <c r="FE175" s="554"/>
      <c r="FF175" s="554"/>
      <c r="FG175" s="554"/>
      <c r="FH175" s="554"/>
      <c r="FI175" s="554"/>
      <c r="FJ175" s="554"/>
      <c r="FK175" s="554"/>
      <c r="FL175" s="554"/>
      <c r="FM175" s="554"/>
      <c r="FN175" s="554"/>
      <c r="FO175" s="554"/>
      <c r="FP175" s="554"/>
      <c r="FQ175" s="554"/>
      <c r="FR175" s="554"/>
      <c r="FS175" s="554"/>
      <c r="FT175" s="554"/>
      <c r="FU175" s="554"/>
      <c r="FV175" s="554"/>
      <c r="FW175" s="554"/>
      <c r="FX175" s="554"/>
      <c r="FY175" s="554"/>
      <c r="FZ175" s="554"/>
      <c r="GA175" s="554"/>
      <c r="GB175" s="554"/>
      <c r="GC175" s="554"/>
      <c r="GD175" s="554"/>
      <c r="GE175" s="554"/>
      <c r="GF175" s="554"/>
      <c r="GG175" s="554"/>
      <c r="GH175" s="554"/>
      <c r="GI175" s="554"/>
      <c r="GJ175" s="554"/>
      <c r="GK175" s="554"/>
      <c r="GL175" s="554"/>
      <c r="GM175" s="554"/>
      <c r="GN175" s="554"/>
      <c r="GO175" s="554"/>
      <c r="GP175" s="554"/>
      <c r="GQ175" s="554"/>
      <c r="GR175" s="554"/>
    </row>
    <row r="176" spans="1:200" x14ac:dyDescent="0.3">
      <c r="A176" s="7">
        <v>25</v>
      </c>
      <c r="B176" s="7">
        <v>1</v>
      </c>
      <c r="C176" s="14">
        <v>12254</v>
      </c>
      <c r="D176" s="328" t="s">
        <v>1825</v>
      </c>
      <c r="E176" s="17" t="s">
        <v>816</v>
      </c>
      <c r="F176" s="17">
        <v>500719014</v>
      </c>
      <c r="G176" s="11">
        <v>70</v>
      </c>
      <c r="H176" s="17" t="s">
        <v>877</v>
      </c>
      <c r="I176" s="469" t="s">
        <v>1826</v>
      </c>
      <c r="J176" s="380" t="s">
        <v>35</v>
      </c>
      <c r="K176" s="17" t="s">
        <v>36</v>
      </c>
      <c r="L176" s="11">
        <v>25</v>
      </c>
      <c r="M176" s="17">
        <v>2</v>
      </c>
      <c r="N176" s="17" t="s">
        <v>38</v>
      </c>
      <c r="O176" s="11"/>
      <c r="P176" s="11" t="s">
        <v>568</v>
      </c>
      <c r="Q176" s="381"/>
      <c r="R176" s="17"/>
      <c r="S176" s="471" t="s">
        <v>441</v>
      </c>
      <c r="T176" s="471"/>
      <c r="U176" s="472" t="s">
        <v>500</v>
      </c>
      <c r="V176" s="448"/>
      <c r="W176" s="472"/>
      <c r="X176" s="472"/>
      <c r="Y176" s="596" t="s">
        <v>1430</v>
      </c>
      <c r="Z176" s="550" t="s">
        <v>443</v>
      </c>
      <c r="AA176" s="11"/>
      <c r="AB176" s="556">
        <v>1768</v>
      </c>
      <c r="AC176" s="556">
        <v>44000</v>
      </c>
      <c r="AD176" s="554"/>
      <c r="AE176" s="554"/>
      <c r="AF176" s="554" t="s">
        <v>444</v>
      </c>
      <c r="AG176" s="556">
        <v>4000</v>
      </c>
      <c r="AJ176" s="37"/>
      <c r="AK176" s="7"/>
      <c r="AL176" s="7"/>
      <c r="AM176" s="7"/>
      <c r="AN176" s="934">
        <v>4.2</v>
      </c>
      <c r="AO176" s="39">
        <v>10.9</v>
      </c>
      <c r="AP176" s="40">
        <v>84.6</v>
      </c>
      <c r="AQ176" s="41">
        <v>99.699999999999989</v>
      </c>
      <c r="AR176" s="42">
        <v>0.38532110091743121</v>
      </c>
      <c r="AS176" s="43">
        <v>32.598165137614679</v>
      </c>
      <c r="AT176" s="44">
        <v>4.3979057591623037E-2</v>
      </c>
      <c r="AU176" s="45">
        <v>3.7212000000000001</v>
      </c>
      <c r="AV176" s="45">
        <v>88.6</v>
      </c>
      <c r="AW176" s="46">
        <v>0.26880000000000004</v>
      </c>
      <c r="AX176" s="45">
        <v>6.4</v>
      </c>
      <c r="AY176" s="7" t="s">
        <v>121</v>
      </c>
      <c r="AZ176" s="235">
        <v>43.1</v>
      </c>
      <c r="BA176" s="48" t="s">
        <v>121</v>
      </c>
      <c r="BB176" s="80">
        <v>1.5</v>
      </c>
      <c r="BC176" s="194">
        <v>0.2</v>
      </c>
      <c r="BD176" s="45">
        <v>27.6</v>
      </c>
      <c r="BE176" s="7">
        <v>72.400000000000006</v>
      </c>
      <c r="BF176" s="78">
        <v>0.38121546961325964</v>
      </c>
      <c r="BG176" s="79">
        <v>0.1</v>
      </c>
      <c r="BH176" s="80">
        <v>2.3809523809523809</v>
      </c>
      <c r="BI176" s="7" t="s">
        <v>121</v>
      </c>
      <c r="BJ176" s="7">
        <v>34.700000000000003</v>
      </c>
      <c r="BK176" s="48">
        <v>66</v>
      </c>
      <c r="BL176" s="81"/>
      <c r="BM176" s="80">
        <v>78</v>
      </c>
      <c r="BN176" s="49">
        <v>96</v>
      </c>
      <c r="BO176" s="49">
        <v>10769</v>
      </c>
      <c r="BP176" s="80">
        <v>4</v>
      </c>
      <c r="BQ176" s="561">
        <v>10.780100000000001</v>
      </c>
      <c r="BR176" s="49">
        <v>34.299999999999997</v>
      </c>
      <c r="BS176" s="84">
        <v>3.7387000000000001</v>
      </c>
      <c r="BT176" s="49">
        <v>43.7</v>
      </c>
      <c r="BU176" s="84">
        <v>4.7633000000000001</v>
      </c>
      <c r="BV176" s="49">
        <v>20.9</v>
      </c>
      <c r="BW176" s="84">
        <v>2.2781000000000002</v>
      </c>
      <c r="BX176" s="84">
        <v>4.4999999999999998E-2</v>
      </c>
      <c r="BY176" s="82">
        <v>97.9</v>
      </c>
      <c r="BZ176" s="82">
        <v>4100</v>
      </c>
      <c r="CA176" s="82">
        <v>92.7</v>
      </c>
      <c r="CB176" s="82">
        <v>3374</v>
      </c>
      <c r="CC176" s="82">
        <v>59.9</v>
      </c>
      <c r="CD176" s="82">
        <v>87.2</v>
      </c>
      <c r="CE176" s="82">
        <v>3405</v>
      </c>
      <c r="CF176" s="45">
        <v>0.78489702517162463</v>
      </c>
      <c r="CG176" s="7"/>
      <c r="CH176" s="7"/>
      <c r="CI176" s="7"/>
      <c r="CJ176" s="111" t="s">
        <v>1991</v>
      </c>
      <c r="CK176" s="201"/>
      <c r="CL176" s="122" t="s">
        <v>2042</v>
      </c>
      <c r="CM176" s="11"/>
      <c r="CN176" s="11"/>
      <c r="CO176" s="11"/>
      <c r="CP176" s="11"/>
      <c r="CQ176" s="565" t="s">
        <v>297</v>
      </c>
      <c r="CR176" t="s">
        <v>444</v>
      </c>
      <c r="CS176" s="9">
        <v>2</v>
      </c>
      <c r="CT176" s="7"/>
      <c r="CU176" s="7"/>
      <c r="CV176" s="7"/>
      <c r="CW176" s="7"/>
      <c r="CX176" s="7"/>
      <c r="CY176" s="7"/>
      <c r="CZ176" s="11" t="s">
        <v>38</v>
      </c>
      <c r="DA176" s="11" t="s">
        <v>38</v>
      </c>
      <c r="DB176" s="11">
        <v>2112</v>
      </c>
      <c r="DC176" s="11">
        <v>71.5</v>
      </c>
      <c r="DD176" s="11">
        <v>28.5</v>
      </c>
      <c r="DE176" s="11" t="s">
        <v>38</v>
      </c>
      <c r="DF176" s="11" t="s">
        <v>38</v>
      </c>
      <c r="DG176" s="11" t="s">
        <v>38</v>
      </c>
      <c r="DH176" s="11" t="s">
        <v>38</v>
      </c>
      <c r="DI176" s="11">
        <v>0</v>
      </c>
      <c r="DJ176" s="7" t="s">
        <v>451</v>
      </c>
      <c r="DK176" s="114"/>
      <c r="DL176" s="114"/>
      <c r="DM176" s="114"/>
      <c r="DN176" s="114"/>
      <c r="DO176" s="7">
        <v>3</v>
      </c>
      <c r="DP176" s="114"/>
      <c r="DQ176" s="114"/>
      <c r="DR176" s="114"/>
      <c r="DS176" s="114"/>
      <c r="DT176" s="114"/>
      <c r="DU176" s="114"/>
      <c r="DV176" s="114"/>
      <c r="DW176" s="114"/>
      <c r="DX176" s="557"/>
      <c r="DY176" s="114"/>
      <c r="DZ176" s="485">
        <v>12254</v>
      </c>
      <c r="EA176" s="954">
        <v>75</v>
      </c>
      <c r="EB176" s="954">
        <v>18315</v>
      </c>
      <c r="EC176" s="954">
        <v>4000</v>
      </c>
      <c r="ED176" s="954">
        <v>40560</v>
      </c>
      <c r="EE176" s="954">
        <v>13000</v>
      </c>
      <c r="EF176" s="715">
        <v>1757.6</v>
      </c>
      <c r="EG176" s="959">
        <v>43940</v>
      </c>
      <c r="EH176" s="7"/>
      <c r="EI176" s="145">
        <v>1.768</v>
      </c>
      <c r="EJ176" s="114"/>
      <c r="EK176" s="43">
        <v>70.980070980070977</v>
      </c>
      <c r="EL176" s="146">
        <v>1.7575999999999998</v>
      </c>
      <c r="EM176" s="114"/>
      <c r="EN176" s="114"/>
      <c r="EO176" s="114"/>
      <c r="EP176" s="114"/>
      <c r="EQ176" s="114"/>
      <c r="ER176" s="114"/>
      <c r="ES176" s="557"/>
      <c r="ET176" s="989"/>
      <c r="EU176" s="550"/>
      <c r="EV176" s="550"/>
      <c r="EW176" s="550"/>
      <c r="EX176" s="554"/>
      <c r="EY176" s="554"/>
      <c r="EZ176" s="554"/>
      <c r="FA176" s="554"/>
      <c r="FB176" s="554"/>
      <c r="FC176" s="554"/>
      <c r="FD176" s="554"/>
      <c r="FE176" s="554"/>
      <c r="FF176" s="554"/>
      <c r="FG176" s="554"/>
      <c r="FH176" s="554"/>
      <c r="FI176" s="554"/>
      <c r="FJ176" s="554"/>
      <c r="FK176" s="554"/>
      <c r="FL176" s="554"/>
      <c r="FM176" s="554"/>
      <c r="FN176" s="554"/>
      <c r="FO176" s="554"/>
      <c r="FP176" s="554"/>
      <c r="FQ176" s="554"/>
      <c r="FR176" s="554"/>
      <c r="FS176" s="554"/>
      <c r="FT176" s="554"/>
      <c r="FU176" s="554"/>
      <c r="FV176" s="554"/>
      <c r="FW176" s="554"/>
      <c r="FX176" s="554"/>
      <c r="FY176" s="554"/>
      <c r="FZ176" s="554"/>
      <c r="GA176" s="554"/>
      <c r="GB176" s="554"/>
      <c r="GC176" s="554"/>
      <c r="GD176" s="554"/>
      <c r="GE176" s="554"/>
      <c r="GF176" s="554"/>
      <c r="GG176" s="554"/>
      <c r="GH176" s="554"/>
      <c r="GI176" s="554"/>
      <c r="GJ176" s="554"/>
      <c r="GK176" s="554"/>
      <c r="GL176" s="554"/>
      <c r="GM176" s="554"/>
      <c r="GN176" s="554"/>
      <c r="GO176" s="554"/>
      <c r="GP176" s="554"/>
      <c r="GQ176" s="554"/>
      <c r="GR176" s="554"/>
    </row>
    <row r="177" spans="1:200" x14ac:dyDescent="0.3">
      <c r="A177" s="7">
        <v>42</v>
      </c>
      <c r="B177" s="7">
        <v>1</v>
      </c>
      <c r="C177" s="14">
        <v>12333</v>
      </c>
      <c r="D177" s="328" t="s">
        <v>1837</v>
      </c>
      <c r="E177" s="17" t="s">
        <v>636</v>
      </c>
      <c r="F177" s="17">
        <v>8103065355</v>
      </c>
      <c r="G177" s="11">
        <v>39</v>
      </c>
      <c r="H177" s="17" t="s">
        <v>1528</v>
      </c>
      <c r="I177" s="469" t="s">
        <v>432</v>
      </c>
      <c r="J177" s="380" t="s">
        <v>35</v>
      </c>
      <c r="K177" s="17" t="s">
        <v>36</v>
      </c>
      <c r="L177" s="11">
        <v>12</v>
      </c>
      <c r="M177" s="17" t="s">
        <v>434</v>
      </c>
      <c r="N177" s="17" t="s">
        <v>38</v>
      </c>
      <c r="O177" s="11"/>
      <c r="P177" s="11" t="s">
        <v>723</v>
      </c>
      <c r="Q177" s="381"/>
      <c r="R177" s="17"/>
      <c r="S177" s="649" t="s">
        <v>770</v>
      </c>
      <c r="T177" s="649"/>
      <c r="U177" s="650" t="s">
        <v>499</v>
      </c>
      <c r="V177" s="651"/>
      <c r="W177" s="650"/>
      <c r="X177" s="650"/>
      <c r="Y177" s="596"/>
      <c r="Z177" s="550" t="s">
        <v>691</v>
      </c>
      <c r="AA177" s="11"/>
      <c r="AB177" s="556">
        <v>3187</v>
      </c>
      <c r="AC177" s="556">
        <v>38000</v>
      </c>
      <c r="AD177" s="554">
        <v>3</v>
      </c>
      <c r="AE177" s="554">
        <v>3000</v>
      </c>
      <c r="AF177" s="905" t="s">
        <v>444</v>
      </c>
      <c r="AG177" s="556">
        <v>4000</v>
      </c>
      <c r="AJ177" s="37"/>
      <c r="AK177" s="7"/>
      <c r="AM177" s="7"/>
      <c r="AN177" s="934">
        <v>0.54</v>
      </c>
      <c r="AO177" s="39">
        <v>15.5</v>
      </c>
      <c r="AP177" s="40">
        <v>83.9</v>
      </c>
      <c r="AQ177" s="41">
        <v>99.94</v>
      </c>
      <c r="AR177" s="42">
        <v>3.4838709677419359E-2</v>
      </c>
      <c r="AS177" s="43">
        <v>2.9229677419354845</v>
      </c>
      <c r="AT177" s="44">
        <v>5.4325955734406441E-3</v>
      </c>
      <c r="AU177" s="46">
        <v>0.48475800000000002</v>
      </c>
      <c r="AV177" s="45">
        <v>89.77</v>
      </c>
      <c r="AW177" s="46">
        <v>2.8242000000000003E-2</v>
      </c>
      <c r="AX177" s="45">
        <v>5.23</v>
      </c>
      <c r="AY177" s="7" t="s">
        <v>121</v>
      </c>
      <c r="AZ177" s="235">
        <v>37</v>
      </c>
      <c r="BA177" s="48" t="s">
        <v>121</v>
      </c>
      <c r="BB177" s="80">
        <v>0.3</v>
      </c>
      <c r="BC177" s="194">
        <v>7.9000000000000001E-2</v>
      </c>
      <c r="BD177" s="45">
        <v>74.8</v>
      </c>
      <c r="BE177" s="7">
        <v>25.2</v>
      </c>
      <c r="BF177" s="78">
        <v>2.9682539682539684</v>
      </c>
      <c r="BG177" s="79">
        <v>1.0999999999999999E-2</v>
      </c>
      <c r="BH177" s="80">
        <v>2.0370370370370368</v>
      </c>
      <c r="BI177" s="7" t="s">
        <v>121</v>
      </c>
      <c r="BJ177" s="7">
        <v>19.3</v>
      </c>
      <c r="BK177" s="48">
        <v>32.299999999999997</v>
      </c>
      <c r="BL177" s="81"/>
      <c r="BM177" s="80">
        <v>96.4</v>
      </c>
      <c r="BN177" s="49">
        <v>98.9</v>
      </c>
      <c r="BO177" s="49">
        <v>12578</v>
      </c>
      <c r="BP177" s="80">
        <v>1.0999999999999943</v>
      </c>
      <c r="BQ177" s="80">
        <v>15.467449999999998</v>
      </c>
      <c r="BR177" s="49">
        <v>43.9</v>
      </c>
      <c r="BS177" s="84">
        <v>6.8044999999999991</v>
      </c>
      <c r="BT177" s="49">
        <v>52.5</v>
      </c>
      <c r="BU177" s="84">
        <v>8.1374999999999993</v>
      </c>
      <c r="BV177" s="49">
        <v>3.39</v>
      </c>
      <c r="BW177" s="84">
        <v>0.52544999999999997</v>
      </c>
      <c r="BX177" s="84">
        <v>1.2999999999999999E-2</v>
      </c>
      <c r="BY177" s="82">
        <v>99</v>
      </c>
      <c r="BZ177" s="82">
        <v>4465</v>
      </c>
      <c r="CA177" s="82">
        <v>97.8</v>
      </c>
      <c r="CB177" s="82">
        <v>3742</v>
      </c>
      <c r="CC177" s="82">
        <v>81.099999999999994</v>
      </c>
      <c r="CD177" s="82">
        <v>97.6</v>
      </c>
      <c r="CE177" s="82">
        <v>4001</v>
      </c>
      <c r="CF177" s="45">
        <v>0.83619047619047615</v>
      </c>
      <c r="CG177" s="7"/>
      <c r="CH177" s="7"/>
      <c r="CI177" s="7"/>
      <c r="CJ177" s="111" t="s">
        <v>1991</v>
      </c>
      <c r="CK177" s="201"/>
      <c r="CL177" s="122" t="s">
        <v>2030</v>
      </c>
      <c r="CM177" s="11"/>
      <c r="CN177" s="11"/>
      <c r="CO177" s="11"/>
      <c r="CP177" s="11"/>
      <c r="CQ177" s="565" t="s">
        <v>297</v>
      </c>
      <c r="CR177" t="s">
        <v>444</v>
      </c>
      <c r="CS177" s="9">
        <v>2</v>
      </c>
      <c r="CT177" s="7"/>
      <c r="CU177" s="7"/>
      <c r="CV177" s="7"/>
      <c r="CW177" s="7"/>
      <c r="CX177" s="7"/>
      <c r="CY177" s="7"/>
      <c r="CZ177" s="11" t="s">
        <v>38</v>
      </c>
      <c r="DA177" s="11" t="s">
        <v>38</v>
      </c>
      <c r="DB177" s="11">
        <v>4062</v>
      </c>
      <c r="DC177" s="11">
        <v>63.9</v>
      </c>
      <c r="DD177" s="11">
        <v>36.1</v>
      </c>
      <c r="DE177" s="11" t="s">
        <v>38</v>
      </c>
      <c r="DF177" s="11" t="s">
        <v>38</v>
      </c>
      <c r="DG177" s="11" t="s">
        <v>38</v>
      </c>
      <c r="DH177" s="11" t="s">
        <v>38</v>
      </c>
      <c r="DI177" s="11">
        <v>0</v>
      </c>
      <c r="DJ177" s="7" t="s">
        <v>451</v>
      </c>
      <c r="DK177" s="114"/>
      <c r="DL177" s="114"/>
      <c r="DM177" s="114"/>
      <c r="DN177" s="114"/>
      <c r="DO177" s="114"/>
      <c r="DP177" s="114"/>
      <c r="DQ177" s="114"/>
      <c r="DR177" s="114"/>
      <c r="DS177" s="114"/>
      <c r="DT177" s="114"/>
      <c r="DU177" s="114"/>
      <c r="DV177" s="114"/>
      <c r="DW177" s="114"/>
      <c r="DX177" s="557"/>
      <c r="DY177" s="114"/>
      <c r="DZ177" s="485">
        <v>12333</v>
      </c>
      <c r="EA177" s="954">
        <v>75</v>
      </c>
      <c r="EB177" s="954">
        <v>27459</v>
      </c>
      <c r="EC177" s="954">
        <v>4000</v>
      </c>
      <c r="ED177" s="954">
        <v>40560</v>
      </c>
      <c r="EE177" s="954">
        <v>23893</v>
      </c>
      <c r="EF177" s="715">
        <v>3230.3336000000004</v>
      </c>
      <c r="EG177" s="959">
        <v>38764.003200000006</v>
      </c>
      <c r="EH177" s="7"/>
      <c r="EI177" s="145">
        <v>3.1869999999999998</v>
      </c>
      <c r="EJ177" s="114"/>
      <c r="EK177" s="43">
        <v>87.013365381113658</v>
      </c>
      <c r="EL177" s="146">
        <v>3.2303336000000002</v>
      </c>
      <c r="EM177" s="114"/>
      <c r="EN177" s="114"/>
      <c r="EO177" s="114"/>
      <c r="EP177" s="114"/>
      <c r="EQ177" s="114"/>
      <c r="ER177" s="114"/>
      <c r="ES177" s="557"/>
      <c r="ET177" s="989"/>
      <c r="EU177" s="550"/>
      <c r="EV177" s="550"/>
      <c r="EW177" s="550"/>
      <c r="EX177" s="554"/>
      <c r="EY177" s="554"/>
      <c r="EZ177" s="554"/>
      <c r="FA177" s="554"/>
      <c r="FB177" s="554"/>
      <c r="FC177" s="554"/>
      <c r="FD177" s="554"/>
      <c r="FE177" s="554"/>
      <c r="FF177" s="554"/>
      <c r="FG177" s="554"/>
      <c r="FH177" s="554"/>
      <c r="FI177" s="554"/>
      <c r="FJ177" s="554"/>
      <c r="FK177" s="554"/>
      <c r="FL177" s="554"/>
      <c r="FM177" s="554"/>
      <c r="FN177" s="554"/>
      <c r="FO177" s="554"/>
      <c r="FP177" s="554"/>
      <c r="FQ177" s="554"/>
      <c r="FR177" s="554"/>
      <c r="FS177" s="554"/>
      <c r="FT177" s="554"/>
      <c r="FU177" s="554"/>
      <c r="FV177" s="554"/>
      <c r="FW177" s="554"/>
      <c r="FX177" s="554"/>
      <c r="FY177" s="554"/>
      <c r="FZ177" s="554"/>
      <c r="GA177" s="554"/>
      <c r="GB177" s="554"/>
      <c r="GC177" s="554"/>
      <c r="GD177" s="554"/>
      <c r="GE177" s="554"/>
      <c r="GF177" s="554"/>
      <c r="GG177" s="554"/>
      <c r="GH177" s="554"/>
      <c r="GI177" s="554"/>
      <c r="GJ177" s="554"/>
      <c r="GK177" s="554"/>
      <c r="GL177" s="554"/>
      <c r="GM177" s="554"/>
      <c r="GN177" s="554"/>
      <c r="GO177" s="554"/>
      <c r="GP177" s="554"/>
      <c r="GQ177" s="554"/>
      <c r="GR177" s="554"/>
    </row>
    <row r="178" spans="1:200" x14ac:dyDescent="0.3">
      <c r="A178" s="550">
        <v>48</v>
      </c>
      <c r="B178" s="7">
        <v>1</v>
      </c>
      <c r="C178" s="1140">
        <v>12346</v>
      </c>
      <c r="D178" s="328" t="s">
        <v>1856</v>
      </c>
      <c r="E178" s="17" t="s">
        <v>1912</v>
      </c>
      <c r="F178" s="17">
        <v>1656280197</v>
      </c>
      <c r="G178" s="11">
        <v>4</v>
      </c>
      <c r="H178" s="17" t="s">
        <v>1913</v>
      </c>
      <c r="I178" s="469" t="s">
        <v>432</v>
      </c>
      <c r="J178" s="1141" t="s">
        <v>1914</v>
      </c>
      <c r="K178" s="17" t="s">
        <v>36</v>
      </c>
      <c r="L178" s="11">
        <v>3</v>
      </c>
      <c r="M178" s="17" t="s">
        <v>37</v>
      </c>
      <c r="N178" s="17" t="s">
        <v>475</v>
      </c>
      <c r="O178" s="11"/>
      <c r="P178" s="11" t="s">
        <v>1915</v>
      </c>
      <c r="Q178" s="381"/>
      <c r="R178" s="17"/>
      <c r="S178" s="649"/>
      <c r="T178" s="649"/>
      <c r="U178" s="650" t="s">
        <v>499</v>
      </c>
      <c r="V178" s="651"/>
      <c r="W178" s="650"/>
      <c r="X178" s="650"/>
      <c r="Y178" s="596"/>
      <c r="Z178" s="550" t="s">
        <v>443</v>
      </c>
      <c r="AA178" s="11"/>
      <c r="AB178" s="556">
        <v>28943</v>
      </c>
      <c r="AC178" s="556">
        <v>87000</v>
      </c>
      <c r="AD178" s="554" t="s">
        <v>447</v>
      </c>
      <c r="AE178" s="554" t="s">
        <v>447</v>
      </c>
      <c r="AF178" s="789" t="s">
        <v>444</v>
      </c>
      <c r="AG178" s="556">
        <v>10000</v>
      </c>
      <c r="AH178" s="554"/>
      <c r="AI178" s="554"/>
      <c r="AJ178" s="556"/>
      <c r="AK178" s="550"/>
      <c r="AL178" s="554"/>
      <c r="AM178" s="550"/>
      <c r="AN178" s="934">
        <v>14.4</v>
      </c>
      <c r="AO178" s="936">
        <v>8.4499999999999993</v>
      </c>
      <c r="AP178" s="559">
        <v>76</v>
      </c>
      <c r="AQ178" s="41">
        <v>98.85</v>
      </c>
      <c r="AR178" s="42">
        <v>1.7041420118343198</v>
      </c>
      <c r="AS178" s="43">
        <v>129.51479289940829</v>
      </c>
      <c r="AT178" s="44">
        <v>0.17051509769094139</v>
      </c>
      <c r="AU178" s="581">
        <v>12.748320000000001</v>
      </c>
      <c r="AV178" s="45">
        <v>88.53</v>
      </c>
      <c r="AW178" s="582">
        <v>0.93167999999999995</v>
      </c>
      <c r="AX178" s="581">
        <v>6.47</v>
      </c>
      <c r="AY178" s="550" t="s">
        <v>121</v>
      </c>
      <c r="AZ178" s="235">
        <v>20.9</v>
      </c>
      <c r="BA178" s="48" t="s">
        <v>121</v>
      </c>
      <c r="BB178" s="561">
        <v>1.86</v>
      </c>
      <c r="BC178" s="194">
        <v>0.61</v>
      </c>
      <c r="BD178" s="581">
        <v>58.9</v>
      </c>
      <c r="BE178" s="550">
        <v>41</v>
      </c>
      <c r="BF178" s="938">
        <v>1.4365853658536585</v>
      </c>
      <c r="BG178" s="583">
        <v>0.85</v>
      </c>
      <c r="BH178" s="80">
        <v>5.9027777777777777</v>
      </c>
      <c r="BI178" s="550" t="s">
        <v>121</v>
      </c>
      <c r="BJ178" s="550">
        <v>63.8</v>
      </c>
      <c r="BK178" s="48">
        <v>51.6</v>
      </c>
      <c r="BL178" s="939"/>
      <c r="BM178" s="561">
        <v>58.3</v>
      </c>
      <c r="BN178" s="569">
        <v>87.5</v>
      </c>
      <c r="BO178" s="569">
        <v>4760</v>
      </c>
      <c r="BP178" s="561">
        <v>12.5</v>
      </c>
      <c r="BQ178" s="561">
        <v>8.3316999999999997</v>
      </c>
      <c r="BR178" s="569">
        <v>15.2</v>
      </c>
      <c r="BS178" s="564">
        <v>1.2843999999999998</v>
      </c>
      <c r="BT178" s="569">
        <v>43.1</v>
      </c>
      <c r="BU178" s="564">
        <v>3.64195</v>
      </c>
      <c r="BV178" s="569">
        <v>40.299999999999997</v>
      </c>
      <c r="BW178" s="564">
        <v>3.4053499999999999</v>
      </c>
      <c r="BX178" s="564">
        <v>0.24</v>
      </c>
      <c r="BY178" s="1047">
        <v>99.9</v>
      </c>
      <c r="BZ178" s="1047">
        <v>5820</v>
      </c>
      <c r="CA178" s="1047">
        <v>99.8</v>
      </c>
      <c r="CB178" s="1047">
        <v>4819</v>
      </c>
      <c r="CC178" s="1047">
        <v>94.9</v>
      </c>
      <c r="CD178" s="1047">
        <v>97.4</v>
      </c>
      <c r="CE178" s="1047">
        <v>4548</v>
      </c>
      <c r="CF178" s="45">
        <v>0.35266821345707655</v>
      </c>
      <c r="CG178" s="550"/>
      <c r="CH178" s="585">
        <v>5</v>
      </c>
      <c r="CI178" s="550"/>
      <c r="CJ178" s="943" t="s">
        <v>1993</v>
      </c>
      <c r="CK178" s="1087" t="s">
        <v>2058</v>
      </c>
      <c r="CL178" s="1088" t="s">
        <v>2059</v>
      </c>
      <c r="CM178" s="11"/>
      <c r="CN178" s="11"/>
      <c r="CO178" s="11"/>
      <c r="CP178" s="11"/>
      <c r="CQ178" s="565" t="s">
        <v>294</v>
      </c>
      <c r="CR178" s="554" t="s">
        <v>444</v>
      </c>
      <c r="CS178" s="565">
        <v>2</v>
      </c>
      <c r="CT178" s="550"/>
      <c r="CU178" s="7"/>
      <c r="CV178" s="550"/>
      <c r="CW178" s="550"/>
      <c r="CX178" s="550"/>
      <c r="CY178" s="550"/>
      <c r="CZ178" s="11">
        <v>56.1</v>
      </c>
      <c r="DA178" s="11" t="s">
        <v>38</v>
      </c>
      <c r="DB178" s="11" t="s">
        <v>38</v>
      </c>
      <c r="DC178" s="11" t="s">
        <v>38</v>
      </c>
      <c r="DD178" s="11" t="s">
        <v>38</v>
      </c>
      <c r="DE178" s="11" t="s">
        <v>38</v>
      </c>
      <c r="DF178" s="11" t="s">
        <v>38</v>
      </c>
      <c r="DG178" s="11" t="s">
        <v>38</v>
      </c>
      <c r="DH178" s="11" t="s">
        <v>38</v>
      </c>
      <c r="DI178" s="11">
        <v>0</v>
      </c>
      <c r="DJ178" s="550" t="s">
        <v>451</v>
      </c>
      <c r="DK178" s="557"/>
      <c r="DL178" s="557"/>
      <c r="DM178" s="557"/>
      <c r="DN178" s="557"/>
      <c r="DO178" s="557"/>
      <c r="DP178" s="557"/>
      <c r="DQ178" s="557"/>
      <c r="DR178" s="557"/>
      <c r="DS178" s="114"/>
      <c r="DT178" s="557"/>
      <c r="DU178" s="557"/>
      <c r="DV178" s="557"/>
      <c r="DW178" s="557"/>
      <c r="DX178" s="557"/>
      <c r="DY178" s="557"/>
      <c r="DZ178" s="485">
        <v>12346</v>
      </c>
      <c r="EA178" s="954">
        <v>75</v>
      </c>
      <c r="EB178" s="954">
        <v>655482</v>
      </c>
      <c r="EC178" s="954">
        <v>10000</v>
      </c>
      <c r="ED178" s="954">
        <v>40560</v>
      </c>
      <c r="EE178" s="954">
        <v>539653</v>
      </c>
      <c r="EF178" s="715">
        <v>29184.434239999999</v>
      </c>
      <c r="EG178" s="959">
        <v>87553.302719999992</v>
      </c>
      <c r="EH178" s="7"/>
      <c r="EI178" s="595">
        <v>28.943000000000001</v>
      </c>
      <c r="EJ178" s="557"/>
      <c r="EK178" s="970">
        <v>82.32918676637955</v>
      </c>
      <c r="EL178" s="1095">
        <v>29.184434239999998</v>
      </c>
      <c r="EM178" s="557"/>
      <c r="EN178" s="557"/>
      <c r="EO178" s="557"/>
      <c r="EP178" s="557"/>
      <c r="EQ178" s="557"/>
      <c r="ER178" s="557"/>
      <c r="ES178" s="557"/>
      <c r="ET178" s="989"/>
      <c r="EU178" s="550"/>
      <c r="EV178" s="550"/>
      <c r="EW178" s="550"/>
      <c r="EX178" s="554"/>
      <c r="EY178" s="554"/>
      <c r="EZ178" s="554"/>
      <c r="FA178" s="554"/>
      <c r="FB178" s="554"/>
      <c r="FC178" s="554"/>
      <c r="FD178" s="554"/>
      <c r="FE178" s="554"/>
      <c r="FF178" s="554"/>
      <c r="FG178" s="554"/>
      <c r="FH178" s="554"/>
      <c r="FI178" s="554"/>
      <c r="FJ178" s="554"/>
      <c r="FK178" s="554"/>
      <c r="FL178" s="554"/>
      <c r="FM178" s="554"/>
      <c r="FN178" s="554"/>
      <c r="FO178" s="554"/>
      <c r="FP178" s="554"/>
      <c r="FQ178" s="554"/>
      <c r="FR178" s="554"/>
      <c r="FS178" s="554"/>
      <c r="FT178" s="554"/>
      <c r="FU178" s="554"/>
      <c r="FV178" s="554"/>
      <c r="FW178" s="554"/>
      <c r="FX178" s="554"/>
      <c r="FY178" s="554"/>
      <c r="FZ178" s="554"/>
      <c r="GA178" s="554"/>
      <c r="GB178" s="554"/>
      <c r="GC178" s="554"/>
      <c r="GD178" s="554"/>
      <c r="GE178" s="554"/>
      <c r="GF178" s="554"/>
      <c r="GG178" s="554"/>
      <c r="GH178" s="554"/>
      <c r="GI178" s="554"/>
      <c r="GJ178" s="554"/>
      <c r="GK178" s="554"/>
      <c r="GL178" s="554"/>
      <c r="GM178" s="554"/>
      <c r="GN178" s="554"/>
      <c r="GO178" s="554"/>
      <c r="GP178" s="554"/>
      <c r="GQ178" s="554"/>
      <c r="GR178" s="554"/>
    </row>
    <row r="179" spans="1:200" x14ac:dyDescent="0.3">
      <c r="A179" s="7">
        <v>53</v>
      </c>
      <c r="B179" s="7">
        <v>1</v>
      </c>
      <c r="C179" s="14">
        <v>12353</v>
      </c>
      <c r="D179" s="328" t="s">
        <v>1616</v>
      </c>
      <c r="E179" s="17" t="s">
        <v>1235</v>
      </c>
      <c r="F179" s="17">
        <v>7411185386</v>
      </c>
      <c r="G179" s="11">
        <v>46</v>
      </c>
      <c r="H179" s="17" t="s">
        <v>1464</v>
      </c>
      <c r="I179" s="469" t="s">
        <v>882</v>
      </c>
      <c r="J179" s="380" t="s">
        <v>35</v>
      </c>
      <c r="K179" s="17" t="s">
        <v>36</v>
      </c>
      <c r="L179" s="11">
        <v>28</v>
      </c>
      <c r="M179" s="17" t="s">
        <v>765</v>
      </c>
      <c r="N179" s="17" t="s">
        <v>475</v>
      </c>
      <c r="O179" s="11"/>
      <c r="P179" s="11" t="s">
        <v>723</v>
      </c>
      <c r="Q179" s="381"/>
      <c r="R179" s="17"/>
      <c r="S179" s="649"/>
      <c r="T179" s="649"/>
      <c r="U179" s="650" t="s">
        <v>499</v>
      </c>
      <c r="V179" s="651"/>
      <c r="W179" s="650"/>
      <c r="X179" s="650"/>
      <c r="Y179" s="596"/>
      <c r="Z179" s="550" t="s">
        <v>443</v>
      </c>
      <c r="AA179" s="11"/>
      <c r="AB179" s="556">
        <v>19989</v>
      </c>
      <c r="AC179" s="556">
        <v>560000</v>
      </c>
      <c r="AD179" s="554"/>
      <c r="AE179" s="554"/>
      <c r="AF179" s="789" t="s">
        <v>1965</v>
      </c>
      <c r="AG179" s="556">
        <v>10000</v>
      </c>
      <c r="AJ179" s="37"/>
      <c r="AK179" s="7"/>
      <c r="AM179" s="7"/>
      <c r="AN179" s="934">
        <v>2.81</v>
      </c>
      <c r="AO179" s="39">
        <v>1.3</v>
      </c>
      <c r="AP179" s="40">
        <v>95.4</v>
      </c>
      <c r="AQ179" s="41">
        <v>99.51</v>
      </c>
      <c r="AR179" s="42">
        <v>2.1615384615384614</v>
      </c>
      <c r="AS179" s="43">
        <v>206.21076923076924</v>
      </c>
      <c r="AT179" s="44">
        <v>2.9058945191313339E-2</v>
      </c>
      <c r="AU179" s="45">
        <v>1.7787299999999999</v>
      </c>
      <c r="AV179" s="45">
        <v>63.3</v>
      </c>
      <c r="AW179" s="46">
        <v>0.89076999999999995</v>
      </c>
      <c r="AX179" s="45">
        <v>31.7</v>
      </c>
      <c r="AY179" s="7" t="s">
        <v>121</v>
      </c>
      <c r="AZ179" s="235">
        <v>1.31</v>
      </c>
      <c r="BA179" s="48" t="s">
        <v>121</v>
      </c>
      <c r="BB179" s="80">
        <v>0.74</v>
      </c>
      <c r="BC179" s="194">
        <v>0.37</v>
      </c>
      <c r="BD179" s="45">
        <v>81.400000000000006</v>
      </c>
      <c r="BE179" s="7">
        <v>17.899999999999999</v>
      </c>
      <c r="BF179" s="78">
        <v>4.5474860335195535</v>
      </c>
      <c r="BG179" s="79">
        <v>0.14000000000000001</v>
      </c>
      <c r="BH179" s="80">
        <v>4.982206405693951</v>
      </c>
      <c r="BI179" s="7" t="s">
        <v>121</v>
      </c>
      <c r="BJ179" s="7">
        <v>7.6</v>
      </c>
      <c r="BK179" s="48">
        <v>5.32</v>
      </c>
      <c r="BL179" s="81"/>
      <c r="BM179" s="80">
        <v>97.3</v>
      </c>
      <c r="BN179" s="49">
        <v>88.7</v>
      </c>
      <c r="BO179" s="49">
        <v>15520</v>
      </c>
      <c r="BP179" s="80">
        <v>11.299999999999997</v>
      </c>
      <c r="BQ179" s="561">
        <v>1.28193</v>
      </c>
      <c r="BR179" s="49">
        <v>37.4</v>
      </c>
      <c r="BS179" s="84">
        <v>0.48619999999999997</v>
      </c>
      <c r="BT179" s="49">
        <v>59.9</v>
      </c>
      <c r="BU179" s="84">
        <v>0.77870000000000006</v>
      </c>
      <c r="BV179" s="49">
        <v>1.31</v>
      </c>
      <c r="BW179" s="84">
        <v>1.703E-2</v>
      </c>
      <c r="BX179" s="84">
        <v>1.67E-3</v>
      </c>
      <c r="BY179" s="82">
        <v>94.6</v>
      </c>
      <c r="BZ179" s="82">
        <v>3395</v>
      </c>
      <c r="CA179" s="82">
        <v>80.900000000000006</v>
      </c>
      <c r="CB179" s="82">
        <v>2549</v>
      </c>
      <c r="CC179" s="82">
        <v>88.9</v>
      </c>
      <c r="CD179" s="82">
        <v>85.5</v>
      </c>
      <c r="CE179" s="82">
        <v>2871</v>
      </c>
      <c r="CF179" s="45">
        <v>0.62437395659432382</v>
      </c>
      <c r="CG179" s="7"/>
      <c r="CH179" s="310" t="s">
        <v>525</v>
      </c>
      <c r="CI179" s="7"/>
      <c r="CJ179" s="111" t="s">
        <v>1991</v>
      </c>
      <c r="CK179" s="201"/>
      <c r="CL179" s="122" t="s">
        <v>2008</v>
      </c>
      <c r="CM179" s="11"/>
      <c r="CN179" s="11"/>
      <c r="CO179" s="11"/>
      <c r="CP179" s="11"/>
      <c r="CQ179" s="10" t="s">
        <v>297</v>
      </c>
      <c r="CR179" t="s">
        <v>1965</v>
      </c>
      <c r="CS179" s="9">
        <v>2</v>
      </c>
      <c r="CT179" s="7"/>
      <c r="CU179" s="7"/>
      <c r="CV179" s="7"/>
      <c r="CW179" s="7"/>
      <c r="CX179" s="7"/>
      <c r="CY179" s="7"/>
      <c r="CZ179" s="11">
        <v>13.3</v>
      </c>
      <c r="DA179" s="11" t="s">
        <v>38</v>
      </c>
      <c r="DB179" s="11">
        <v>24749</v>
      </c>
      <c r="DC179" s="11">
        <v>96.1</v>
      </c>
      <c r="DD179" s="11">
        <v>3.9</v>
      </c>
      <c r="DE179" s="11" t="s">
        <v>38</v>
      </c>
      <c r="DF179" s="11" t="s">
        <v>38</v>
      </c>
      <c r="DG179" s="11" t="s">
        <v>38</v>
      </c>
      <c r="DH179" s="11" t="s">
        <v>38</v>
      </c>
      <c r="DI179" s="11" t="s">
        <v>2009</v>
      </c>
      <c r="DJ179" s="7"/>
      <c r="DK179" s="114"/>
      <c r="DL179" s="114"/>
      <c r="DM179" s="114"/>
      <c r="DN179" s="114"/>
      <c r="DO179" s="7">
        <v>3</v>
      </c>
      <c r="DP179" s="114"/>
      <c r="DQ179" s="114"/>
      <c r="DR179" s="114"/>
      <c r="DS179" s="114"/>
      <c r="DT179" s="114"/>
      <c r="DU179" s="114"/>
      <c r="DV179" s="114"/>
      <c r="DW179" s="114"/>
      <c r="DX179" s="557"/>
      <c r="DY179" s="114"/>
      <c r="DZ179" s="485">
        <v>12353</v>
      </c>
      <c r="EA179" s="954">
        <v>75</v>
      </c>
      <c r="EB179" s="954">
        <v>387504</v>
      </c>
      <c r="EC179" s="954">
        <v>10000</v>
      </c>
      <c r="ED179" s="954">
        <v>40560</v>
      </c>
      <c r="EE179" s="954">
        <v>269690</v>
      </c>
      <c r="EF179" s="715">
        <v>14584.835200000001</v>
      </c>
      <c r="EG179" s="959">
        <v>408375.38560000004</v>
      </c>
      <c r="EH179" s="7"/>
      <c r="EI179" s="145">
        <v>19.989000000000001</v>
      </c>
      <c r="EJ179" s="114"/>
      <c r="EK179" s="43">
        <v>69.596700937280644</v>
      </c>
      <c r="EL179" s="146">
        <v>14.584835200000001</v>
      </c>
      <c r="EM179" s="114"/>
      <c r="EN179" s="114"/>
      <c r="EO179" s="114"/>
      <c r="EP179" s="114"/>
      <c r="EQ179" s="114"/>
      <c r="ER179" s="114"/>
      <c r="ES179" s="557"/>
      <c r="ET179" s="989"/>
      <c r="EU179" s="550"/>
      <c r="EV179" s="550"/>
      <c r="EW179" s="550"/>
      <c r="EX179" s="554"/>
      <c r="EY179" s="554"/>
      <c r="EZ179" s="554"/>
      <c r="FA179" s="554"/>
      <c r="FB179" s="554"/>
      <c r="FC179" s="554"/>
      <c r="FD179" s="554"/>
      <c r="FE179" s="554"/>
      <c r="FF179" s="554"/>
      <c r="FG179" s="554"/>
      <c r="FH179" s="554"/>
      <c r="FI179" s="554"/>
      <c r="FJ179" s="554"/>
      <c r="FK179" s="554"/>
      <c r="FL179" s="554"/>
      <c r="FM179" s="554"/>
      <c r="FN179" s="554"/>
      <c r="FO179" s="554"/>
      <c r="FP179" s="554"/>
      <c r="FQ179" s="554"/>
      <c r="FR179" s="554"/>
      <c r="FS179" s="554"/>
      <c r="FT179" s="554"/>
      <c r="FU179" s="554"/>
      <c r="FV179" s="554"/>
      <c r="FW179" s="554"/>
      <c r="FX179" s="554"/>
      <c r="FY179" s="554"/>
      <c r="FZ179" s="554"/>
      <c r="GA179" s="554"/>
      <c r="GB179" s="554"/>
      <c r="GC179" s="554"/>
      <c r="GD179" s="554"/>
      <c r="GE179" s="554"/>
      <c r="GF179" s="554"/>
      <c r="GG179" s="554"/>
      <c r="GH179" s="554"/>
      <c r="GI179" s="554"/>
      <c r="GJ179" s="554"/>
      <c r="GK179" s="554"/>
      <c r="GL179" s="554"/>
      <c r="GM179" s="554"/>
      <c r="GN179" s="554"/>
      <c r="GO179" s="554"/>
      <c r="GP179" s="554"/>
      <c r="GQ179" s="554"/>
      <c r="GR179" s="554"/>
    </row>
    <row r="180" spans="1:200" x14ac:dyDescent="0.3">
      <c r="A180" s="7">
        <v>54</v>
      </c>
      <c r="B180" s="7">
        <v>1</v>
      </c>
      <c r="C180" s="14">
        <v>12367</v>
      </c>
      <c r="D180" s="328" t="s">
        <v>933</v>
      </c>
      <c r="E180" s="17" t="s">
        <v>687</v>
      </c>
      <c r="F180" s="17">
        <v>7303063713</v>
      </c>
      <c r="G180" s="11">
        <v>47</v>
      </c>
      <c r="H180" s="17" t="s">
        <v>622</v>
      </c>
      <c r="I180" s="469" t="s">
        <v>1863</v>
      </c>
      <c r="J180" s="380" t="s">
        <v>35</v>
      </c>
      <c r="K180" s="17" t="s">
        <v>36</v>
      </c>
      <c r="L180" s="11">
        <v>38</v>
      </c>
      <c r="M180" s="17">
        <v>10</v>
      </c>
      <c r="N180" s="17" t="s">
        <v>475</v>
      </c>
      <c r="O180" s="11" t="s">
        <v>1814</v>
      </c>
      <c r="P180" s="11" t="s">
        <v>723</v>
      </c>
      <c r="Q180" s="381"/>
      <c r="R180" s="17"/>
      <c r="S180" s="649"/>
      <c r="T180" s="649"/>
      <c r="U180" s="650" t="s">
        <v>499</v>
      </c>
      <c r="V180" s="651"/>
      <c r="W180" s="650"/>
      <c r="X180" s="650"/>
      <c r="Y180" s="596"/>
      <c r="Z180" s="550" t="s">
        <v>691</v>
      </c>
      <c r="AA180" s="11"/>
      <c r="AB180" s="556">
        <v>2478</v>
      </c>
      <c r="AC180" s="556">
        <v>94000</v>
      </c>
      <c r="AD180" s="554"/>
      <c r="AE180" s="554"/>
      <c r="AF180" s="178" t="s">
        <v>128</v>
      </c>
      <c r="AG180" s="37">
        <v>10000</v>
      </c>
      <c r="AJ180" s="37"/>
      <c r="AK180" s="7"/>
      <c r="AM180" s="7"/>
      <c r="AN180" s="411">
        <v>7.6</v>
      </c>
      <c r="AO180" s="39">
        <v>10.5</v>
      </c>
      <c r="AP180" s="40">
        <v>81.5</v>
      </c>
      <c r="AQ180" s="41">
        <v>99.6</v>
      </c>
      <c r="AR180" s="42">
        <v>0.72380952380952379</v>
      </c>
      <c r="AS180" s="43">
        <v>58.990476190476187</v>
      </c>
      <c r="AT180" s="44">
        <v>8.2608695652173908E-2</v>
      </c>
      <c r="AU180" s="45">
        <v>6.8377199999999991</v>
      </c>
      <c r="AV180" s="45">
        <v>89.97</v>
      </c>
      <c r="AW180" s="46">
        <v>0.38228000000000001</v>
      </c>
      <c r="AX180" s="45">
        <v>5.03</v>
      </c>
      <c r="AY180" s="7" t="s">
        <v>121</v>
      </c>
      <c r="AZ180" s="235">
        <v>15.4</v>
      </c>
      <c r="BA180" s="48" t="s">
        <v>121</v>
      </c>
      <c r="BB180" s="80">
        <v>4.72</v>
      </c>
      <c r="BC180" s="194">
        <v>2.5999999999999999E-2</v>
      </c>
      <c r="BD180" s="45">
        <v>52.2</v>
      </c>
      <c r="BE180" s="7">
        <v>47.8</v>
      </c>
      <c r="BF180" s="195">
        <v>1.092050209205021</v>
      </c>
      <c r="BG180" s="79">
        <v>0.17</v>
      </c>
      <c r="BH180" s="80">
        <v>2.236842105263158</v>
      </c>
      <c r="BI180" s="7" t="s">
        <v>121</v>
      </c>
      <c r="BJ180" s="7">
        <v>46.8</v>
      </c>
      <c r="BK180" s="48">
        <v>61.3</v>
      </c>
      <c r="BL180" s="81"/>
      <c r="BM180" s="80">
        <v>90.3</v>
      </c>
      <c r="BN180" s="49">
        <v>91.7</v>
      </c>
      <c r="BO180" s="49">
        <v>13007</v>
      </c>
      <c r="BP180" s="80">
        <v>8.2999999999999972</v>
      </c>
      <c r="BQ180" s="346">
        <v>10.440150000000001</v>
      </c>
      <c r="BR180" s="49">
        <v>26.7</v>
      </c>
      <c r="BS180" s="84">
        <v>2.8034999999999997</v>
      </c>
      <c r="BT180" s="49">
        <v>63.6</v>
      </c>
      <c r="BU180" s="84">
        <v>6.6780000000000008</v>
      </c>
      <c r="BV180" s="49">
        <v>9.1300000000000008</v>
      </c>
      <c r="BW180" s="84">
        <v>0.95865000000000011</v>
      </c>
      <c r="BX180" s="84">
        <v>0.54</v>
      </c>
      <c r="BY180" s="82">
        <v>99.8</v>
      </c>
      <c r="BZ180" s="82">
        <v>5611</v>
      </c>
      <c r="CA180" s="82">
        <v>99.2</v>
      </c>
      <c r="CB180" s="82">
        <v>4088</v>
      </c>
      <c r="CC180" s="82">
        <v>96.1</v>
      </c>
      <c r="CD180" s="82">
        <v>99</v>
      </c>
      <c r="CE180" s="82">
        <v>4358</v>
      </c>
      <c r="CF180" s="45">
        <v>0.41981132075471694</v>
      </c>
      <c r="CG180" s="7"/>
      <c r="CH180" s="7"/>
      <c r="CI180" s="7"/>
      <c r="CJ180" s="111" t="s">
        <v>1991</v>
      </c>
      <c r="CK180" s="201"/>
      <c r="CL180" s="122" t="s">
        <v>2049</v>
      </c>
      <c r="CM180" s="11"/>
      <c r="CN180" s="11"/>
      <c r="CO180" s="11"/>
      <c r="CP180" s="11"/>
      <c r="CQ180" s="10" t="s">
        <v>297</v>
      </c>
      <c r="CR180" t="s">
        <v>128</v>
      </c>
      <c r="CS180" s="9">
        <v>2</v>
      </c>
      <c r="CT180" s="7"/>
      <c r="CU180" s="7"/>
      <c r="CV180" s="7"/>
      <c r="CW180" s="7"/>
      <c r="CX180" s="7"/>
      <c r="CY180" s="7"/>
      <c r="CZ180" s="11" t="s">
        <v>38</v>
      </c>
      <c r="DA180" s="11" t="s">
        <v>38</v>
      </c>
      <c r="DB180" s="11">
        <v>3166</v>
      </c>
      <c r="DC180" s="11">
        <v>73.2</v>
      </c>
      <c r="DD180" s="11">
        <v>26.8</v>
      </c>
      <c r="DE180" s="11" t="s">
        <v>38</v>
      </c>
      <c r="DF180" s="11" t="s">
        <v>38</v>
      </c>
      <c r="DG180" s="11" t="s">
        <v>38</v>
      </c>
      <c r="DH180" s="11" t="s">
        <v>38</v>
      </c>
      <c r="DI180" s="11">
        <v>0</v>
      </c>
      <c r="DJ180" s="7" t="s">
        <v>451</v>
      </c>
      <c r="DK180" s="114"/>
      <c r="DL180" s="114"/>
      <c r="DM180" s="114"/>
      <c r="DN180" s="114"/>
      <c r="DO180" s="7">
        <v>3</v>
      </c>
      <c r="DP180" s="114"/>
      <c r="DQ180" s="114"/>
      <c r="DR180" s="114"/>
      <c r="DS180" s="114"/>
      <c r="DT180" s="114"/>
      <c r="DU180" s="114"/>
      <c r="DV180" s="114"/>
      <c r="DW180" s="114"/>
      <c r="DX180" s="114"/>
      <c r="DY180" s="114"/>
      <c r="DZ180" s="485">
        <v>12367</v>
      </c>
      <c r="EA180" s="954">
        <v>75</v>
      </c>
      <c r="EB180" s="954">
        <v>656580</v>
      </c>
      <c r="EC180" s="954">
        <v>6035</v>
      </c>
      <c r="ED180" s="954">
        <v>40560</v>
      </c>
      <c r="EE180" s="954">
        <v>27450</v>
      </c>
      <c r="EF180" s="715">
        <v>2459.8111019055509</v>
      </c>
      <c r="EG180" s="959">
        <v>93472.821872410932</v>
      </c>
      <c r="EH180" s="7"/>
      <c r="EI180" s="145">
        <v>2.4780000000000002</v>
      </c>
      <c r="EJ180" s="114"/>
      <c r="EK180" s="43">
        <v>4.1807548204331537</v>
      </c>
      <c r="EL180" s="146">
        <v>2.4598111019055509</v>
      </c>
      <c r="EM180" s="114"/>
      <c r="EN180" s="114"/>
      <c r="EO180" s="114"/>
      <c r="EP180" s="114"/>
      <c r="EQ180" s="114"/>
      <c r="ER180" s="114"/>
      <c r="ES180" s="557"/>
      <c r="ET180" s="989"/>
      <c r="EU180" s="550"/>
      <c r="EV180" s="550"/>
      <c r="EW180" s="550"/>
      <c r="EX180" s="554"/>
      <c r="EY180" s="554"/>
      <c r="EZ180" s="554"/>
      <c r="FA180" s="554"/>
      <c r="FB180" s="554"/>
      <c r="FC180" s="554"/>
      <c r="FD180" s="554"/>
      <c r="FE180" s="554"/>
      <c r="FF180" s="554"/>
      <c r="FG180" s="554"/>
      <c r="FH180" s="554"/>
      <c r="FI180" s="554"/>
      <c r="FJ180" s="554"/>
      <c r="FK180" s="554"/>
      <c r="FL180" s="554"/>
      <c r="FM180" s="554"/>
      <c r="FN180" s="554"/>
      <c r="FO180" s="554"/>
      <c r="FP180" s="554"/>
      <c r="FQ180" s="554"/>
      <c r="FR180" s="554"/>
      <c r="FS180" s="554"/>
      <c r="FT180" s="554"/>
      <c r="FU180" s="554"/>
      <c r="FV180" s="554"/>
      <c r="FW180" s="554"/>
      <c r="FX180" s="554"/>
      <c r="FY180" s="554"/>
      <c r="FZ180" s="554"/>
      <c r="GA180" s="554"/>
      <c r="GB180" s="554"/>
      <c r="GC180" s="554"/>
      <c r="GD180" s="554"/>
      <c r="GE180" s="554"/>
      <c r="GF180" s="554"/>
      <c r="GG180" s="554"/>
      <c r="GH180" s="554"/>
      <c r="GI180" s="554"/>
      <c r="GJ180" s="554"/>
      <c r="GK180" s="554"/>
      <c r="GL180" s="554"/>
      <c r="GM180" s="554"/>
      <c r="GN180" s="554"/>
      <c r="GO180" s="554"/>
      <c r="GP180" s="554"/>
      <c r="GQ180" s="554"/>
      <c r="GR180" s="554"/>
    </row>
    <row r="181" spans="1:200" x14ac:dyDescent="0.3">
      <c r="A181" s="7">
        <v>67</v>
      </c>
      <c r="B181" s="7">
        <v>1</v>
      </c>
      <c r="C181" s="14">
        <v>12430</v>
      </c>
      <c r="D181" s="328" t="s">
        <v>1634</v>
      </c>
      <c r="E181" s="17" t="s">
        <v>636</v>
      </c>
      <c r="F181" s="17">
        <v>6707170602</v>
      </c>
      <c r="G181" s="11">
        <v>53</v>
      </c>
      <c r="H181" s="17" t="s">
        <v>1635</v>
      </c>
      <c r="I181" s="469" t="s">
        <v>1636</v>
      </c>
      <c r="J181" s="380" t="s">
        <v>35</v>
      </c>
      <c r="K181" s="17" t="s">
        <v>36</v>
      </c>
      <c r="L181" s="11">
        <v>21</v>
      </c>
      <c r="M181" s="17" t="s">
        <v>474</v>
      </c>
      <c r="N181" s="17" t="s">
        <v>475</v>
      </c>
      <c r="O181" s="11"/>
      <c r="P181" s="11" t="s">
        <v>759</v>
      </c>
      <c r="Q181" s="381"/>
      <c r="R181" s="17"/>
      <c r="S181" s="649"/>
      <c r="T181" s="649"/>
      <c r="U181" s="650" t="s">
        <v>499</v>
      </c>
      <c r="V181" s="651"/>
      <c r="W181" s="650"/>
      <c r="X181" s="650"/>
      <c r="Y181" s="596"/>
      <c r="Z181" s="550" t="s">
        <v>443</v>
      </c>
      <c r="AA181" s="11"/>
      <c r="AB181" s="556">
        <v>13213</v>
      </c>
      <c r="AC181" s="556">
        <v>277000</v>
      </c>
      <c r="AD181" s="554"/>
      <c r="AE181" s="554"/>
      <c r="AF181" s="789" t="s">
        <v>444</v>
      </c>
      <c r="AG181" s="556">
        <v>10000</v>
      </c>
      <c r="AJ181" s="37"/>
      <c r="AK181" s="7"/>
      <c r="AM181" s="7"/>
      <c r="AN181" s="411">
        <v>1.65</v>
      </c>
      <c r="AO181" s="39">
        <v>2.97</v>
      </c>
      <c r="AP181" s="40">
        <v>94.9</v>
      </c>
      <c r="AQ181" s="41">
        <v>99.52000000000001</v>
      </c>
      <c r="AR181" s="42">
        <v>0.55555555555555547</v>
      </c>
      <c r="AS181" s="43">
        <v>52.722222222222214</v>
      </c>
      <c r="AT181" s="44">
        <v>1.6859098804536628E-2</v>
      </c>
      <c r="AU181" s="45">
        <v>1.4483699999999999</v>
      </c>
      <c r="AV181" s="45">
        <v>87.78</v>
      </c>
      <c r="AW181" s="46">
        <v>0.11912999999999999</v>
      </c>
      <c r="AX181" s="45">
        <v>7.22</v>
      </c>
      <c r="AY181" s="7" t="s">
        <v>121</v>
      </c>
      <c r="AZ181" s="235">
        <v>5.24</v>
      </c>
      <c r="BA181" s="48" t="s">
        <v>121</v>
      </c>
      <c r="BB181" s="80">
        <v>3.72</v>
      </c>
      <c r="BC181" s="194">
        <v>0.82</v>
      </c>
      <c r="BD181" s="45">
        <v>80.2</v>
      </c>
      <c r="BE181" s="7">
        <v>19.8</v>
      </c>
      <c r="BF181" s="78">
        <v>4.0505050505050502</v>
      </c>
      <c r="BG181" s="79">
        <v>0.05</v>
      </c>
      <c r="BH181" s="80">
        <v>3.0303030303030303</v>
      </c>
      <c r="BI181" s="7" t="s">
        <v>121</v>
      </c>
      <c r="BJ181" s="7">
        <v>27.7</v>
      </c>
      <c r="BK181" s="48">
        <v>34.6</v>
      </c>
      <c r="BL181" s="81"/>
      <c r="BM181" s="80">
        <v>69.8</v>
      </c>
      <c r="BN181" s="49">
        <v>94.7</v>
      </c>
      <c r="BO181" s="49">
        <v>9332</v>
      </c>
      <c r="BP181" s="80">
        <v>5.2999999999999972</v>
      </c>
      <c r="BQ181" s="561">
        <v>2.9224800000000002</v>
      </c>
      <c r="BR181" s="49">
        <v>20.399999999999999</v>
      </c>
      <c r="BS181" s="84">
        <v>0.60587999999999997</v>
      </c>
      <c r="BT181" s="49">
        <v>49.4</v>
      </c>
      <c r="BU181" s="84">
        <v>1.4671800000000002</v>
      </c>
      <c r="BV181" s="49">
        <v>28.6</v>
      </c>
      <c r="BW181" s="84">
        <v>0.84942000000000006</v>
      </c>
      <c r="BX181" s="84">
        <v>9.1999999999999998E-2</v>
      </c>
      <c r="BY181" s="82">
        <v>99.9</v>
      </c>
      <c r="BZ181" s="82">
        <v>11001</v>
      </c>
      <c r="CA181" s="82">
        <v>99.9</v>
      </c>
      <c r="CB181" s="82">
        <v>7314</v>
      </c>
      <c r="CC181" s="82">
        <v>99.1</v>
      </c>
      <c r="CD181" s="82">
        <v>99.2</v>
      </c>
      <c r="CE181" s="82">
        <v>6924</v>
      </c>
      <c r="CF181" s="45">
        <v>0.41295546558704449</v>
      </c>
      <c r="CG181" s="7"/>
      <c r="CH181" s="121">
        <v>5</v>
      </c>
      <c r="CI181" s="7"/>
      <c r="CJ181" s="111" t="s">
        <v>1991</v>
      </c>
      <c r="CK181" s="201"/>
      <c r="CL181" s="122" t="s">
        <v>2008</v>
      </c>
      <c r="CM181" s="11"/>
      <c r="CN181" s="11"/>
      <c r="CO181" s="11"/>
      <c r="CP181" s="11"/>
      <c r="CQ181" s="565" t="s">
        <v>297</v>
      </c>
      <c r="CR181" t="s">
        <v>444</v>
      </c>
      <c r="CS181" s="9">
        <v>2</v>
      </c>
      <c r="CT181" s="7"/>
      <c r="CU181" s="7"/>
      <c r="CV181" s="7"/>
      <c r="CW181" s="7"/>
      <c r="CX181" s="7"/>
      <c r="CY181" s="7"/>
      <c r="CZ181" s="11">
        <v>42.7</v>
      </c>
      <c r="DA181" s="11">
        <v>16.399999999999999</v>
      </c>
      <c r="DB181" s="11">
        <v>18619</v>
      </c>
      <c r="DC181" s="11">
        <v>92.1</v>
      </c>
      <c r="DD181" s="11">
        <v>7.9</v>
      </c>
      <c r="DE181" s="11" t="s">
        <v>38</v>
      </c>
      <c r="DF181" s="11" t="s">
        <v>38</v>
      </c>
      <c r="DG181" s="11" t="s">
        <v>38</v>
      </c>
      <c r="DH181" s="11" t="s">
        <v>38</v>
      </c>
      <c r="DI181" s="11">
        <v>0</v>
      </c>
      <c r="DJ181" s="7" t="s">
        <v>451</v>
      </c>
      <c r="DK181" s="114"/>
      <c r="DL181" s="114"/>
      <c r="DM181" s="114"/>
      <c r="DN181" s="114"/>
      <c r="DO181" s="114"/>
      <c r="DP181" s="114"/>
      <c r="DQ181" s="114"/>
      <c r="DR181" s="114"/>
      <c r="DS181" s="114"/>
      <c r="DT181" s="114"/>
      <c r="DU181" s="114"/>
      <c r="DV181" s="114"/>
      <c r="DW181" s="114"/>
      <c r="DX181" s="114"/>
      <c r="DY181" s="114"/>
      <c r="DZ181" s="485">
        <v>12430</v>
      </c>
      <c r="EA181" s="954">
        <v>75</v>
      </c>
      <c r="EB181" s="954">
        <v>223385</v>
      </c>
      <c r="EC181" s="954">
        <v>4000</v>
      </c>
      <c r="ED181" s="954">
        <v>40560</v>
      </c>
      <c r="EE181" s="954">
        <v>96965</v>
      </c>
      <c r="EF181" s="715">
        <v>13109.668</v>
      </c>
      <c r="EG181" s="959">
        <v>275303.02799999999</v>
      </c>
      <c r="EH181" s="7"/>
      <c r="EI181" s="145">
        <v>13.212999999999999</v>
      </c>
      <c r="EJ181" s="114"/>
      <c r="EK181" s="43">
        <v>43.407122232916265</v>
      </c>
      <c r="EL181" s="146">
        <v>13.109667999999999</v>
      </c>
      <c r="EM181" s="114"/>
      <c r="EN181" s="114"/>
      <c r="EO181" s="114"/>
      <c r="EP181" s="114"/>
      <c r="EQ181" s="114"/>
      <c r="ER181" s="114"/>
      <c r="ES181" s="557"/>
      <c r="ET181" s="989"/>
      <c r="EU181" s="550"/>
      <c r="EV181" s="550"/>
      <c r="EW181" s="550"/>
      <c r="EX181" s="554"/>
      <c r="EY181" s="554"/>
      <c r="EZ181" s="554"/>
      <c r="FA181" s="554"/>
      <c r="FB181" s="554"/>
      <c r="FC181" s="554"/>
      <c r="FD181" s="554"/>
      <c r="FE181" s="554"/>
      <c r="FF181" s="554"/>
      <c r="FG181" s="554"/>
      <c r="FH181" s="554"/>
      <c r="FI181" s="554"/>
      <c r="FJ181" s="554"/>
      <c r="FK181" s="554"/>
      <c r="FL181" s="554"/>
      <c r="FM181" s="554"/>
      <c r="FN181" s="554"/>
      <c r="FO181" s="554"/>
      <c r="FP181" s="554"/>
      <c r="FQ181" s="554"/>
      <c r="FR181" s="554"/>
      <c r="FS181" s="554"/>
      <c r="FT181" s="554"/>
      <c r="FU181" s="554"/>
      <c r="FV181" s="554"/>
      <c r="FW181" s="554"/>
      <c r="FX181" s="554"/>
      <c r="FY181" s="554"/>
      <c r="FZ181" s="554"/>
      <c r="GA181" s="554"/>
      <c r="GB181" s="554"/>
      <c r="GC181" s="554"/>
      <c r="GD181" s="554"/>
      <c r="GE181" s="554"/>
      <c r="GF181" s="554"/>
      <c r="GG181" s="554"/>
      <c r="GH181" s="554"/>
      <c r="GI181" s="554"/>
      <c r="GJ181" s="554"/>
      <c r="GK181" s="554"/>
      <c r="GL181" s="554"/>
      <c r="GM181" s="554"/>
      <c r="GN181" s="554"/>
      <c r="GO181" s="554"/>
      <c r="GP181" s="554"/>
      <c r="GQ181" s="554"/>
      <c r="GR181" s="554"/>
    </row>
    <row r="182" spans="1:200" x14ac:dyDescent="0.3">
      <c r="A182" s="7">
        <v>69</v>
      </c>
      <c r="B182" s="7">
        <v>1</v>
      </c>
      <c r="C182" s="442">
        <v>12432</v>
      </c>
      <c r="D182" s="443" t="s">
        <v>1036</v>
      </c>
      <c r="E182" s="16" t="s">
        <v>643</v>
      </c>
      <c r="F182" s="16">
        <v>8504075767</v>
      </c>
      <c r="G182" s="11">
        <v>35</v>
      </c>
      <c r="H182" s="16" t="s">
        <v>1635</v>
      </c>
      <c r="I182" s="54" t="s">
        <v>1918</v>
      </c>
      <c r="J182" s="19" t="s">
        <v>35</v>
      </c>
      <c r="K182" s="16" t="s">
        <v>36</v>
      </c>
      <c r="L182" s="20">
        <v>27</v>
      </c>
      <c r="M182" s="16" t="s">
        <v>474</v>
      </c>
      <c r="N182" s="16" t="s">
        <v>38</v>
      </c>
      <c r="O182" s="20"/>
      <c r="P182" s="20" t="s">
        <v>759</v>
      </c>
      <c r="Q182" s="169"/>
      <c r="R182" s="16"/>
      <c r="S182" s="232"/>
      <c r="T182" s="232"/>
      <c r="U182" s="233" t="s">
        <v>499</v>
      </c>
      <c r="V182" s="234"/>
      <c r="W182" s="233"/>
      <c r="X182" s="233"/>
      <c r="Y182" s="54"/>
      <c r="Z182" s="20" t="s">
        <v>443</v>
      </c>
      <c r="AA182" s="11"/>
      <c r="AB182" s="556">
        <v>819</v>
      </c>
      <c r="AC182" s="556">
        <v>22000</v>
      </c>
      <c r="AD182" s="554"/>
      <c r="AE182" s="554"/>
      <c r="AF182" s="789" t="s">
        <v>128</v>
      </c>
      <c r="AG182" s="37">
        <v>1500</v>
      </c>
      <c r="AJ182" s="37"/>
      <c r="AK182" s="7"/>
      <c r="AM182" s="7"/>
      <c r="AN182" s="411">
        <v>12.7</v>
      </c>
      <c r="AO182" s="39">
        <v>11.5</v>
      </c>
      <c r="AP182" s="40">
        <v>75.400000000000006</v>
      </c>
      <c r="AQ182" s="41">
        <v>99.600000000000009</v>
      </c>
      <c r="AR182" s="42">
        <v>1.1043478260869564</v>
      </c>
      <c r="AS182" s="43">
        <v>83.267826086956518</v>
      </c>
      <c r="AT182" s="44">
        <v>0.14614499424626004</v>
      </c>
      <c r="AU182" s="45">
        <v>11.088369999999999</v>
      </c>
      <c r="AV182" s="45">
        <v>87.31</v>
      </c>
      <c r="AW182" s="46">
        <v>0.97663</v>
      </c>
      <c r="AX182" s="45">
        <v>7.69</v>
      </c>
      <c r="AY182" s="7" t="s">
        <v>121</v>
      </c>
      <c r="AZ182" s="235">
        <v>7.37</v>
      </c>
      <c r="BA182" s="48" t="s">
        <v>121</v>
      </c>
      <c r="BB182" s="80">
        <v>7.99</v>
      </c>
      <c r="BC182" s="194">
        <v>0.15</v>
      </c>
      <c r="BD182" s="45">
        <v>49.7</v>
      </c>
      <c r="BE182" s="7">
        <v>50.3</v>
      </c>
      <c r="BF182" s="195">
        <v>0.98807157057654083</v>
      </c>
      <c r="BG182" s="79">
        <v>0.18</v>
      </c>
      <c r="BH182" s="80">
        <v>1.4173228346456694</v>
      </c>
      <c r="BI182" s="7" t="s">
        <v>121</v>
      </c>
      <c r="BJ182" s="7">
        <v>11.7</v>
      </c>
      <c r="BK182" s="48">
        <v>7.68</v>
      </c>
      <c r="BL182" s="81"/>
      <c r="BM182" s="80">
        <v>73</v>
      </c>
      <c r="BN182" s="49">
        <v>84.3</v>
      </c>
      <c r="BO182" s="49">
        <v>10350</v>
      </c>
      <c r="BP182" s="80">
        <v>15.700000000000003</v>
      </c>
      <c r="BQ182" s="561">
        <v>11.407999999999999</v>
      </c>
      <c r="BR182" s="49">
        <v>26.6</v>
      </c>
      <c r="BS182" s="84">
        <v>3.0590000000000002</v>
      </c>
      <c r="BT182" s="49">
        <v>46.4</v>
      </c>
      <c r="BU182" s="84">
        <v>5.3360000000000003</v>
      </c>
      <c r="BV182" s="49">
        <v>26.2</v>
      </c>
      <c r="BW182" s="84">
        <v>3.0129999999999999</v>
      </c>
      <c r="BX182" s="84">
        <v>0.6</v>
      </c>
      <c r="BY182" s="82">
        <v>99.8</v>
      </c>
      <c r="BZ182" s="82">
        <v>5964</v>
      </c>
      <c r="CA182" s="82">
        <v>98.7</v>
      </c>
      <c r="CB182" s="82">
        <v>4534</v>
      </c>
      <c r="CC182" s="82">
        <v>92.6</v>
      </c>
      <c r="CD182" s="82">
        <v>97.2</v>
      </c>
      <c r="CE182" s="82">
        <v>4318</v>
      </c>
      <c r="CF182" s="45">
        <v>0.57327586206896552</v>
      </c>
      <c r="CG182" s="7"/>
      <c r="CH182" s="121">
        <v>1</v>
      </c>
      <c r="CI182" s="7"/>
      <c r="CJ182" s="111" t="s">
        <v>1991</v>
      </c>
      <c r="CK182" s="201"/>
      <c r="CL182" s="122" t="s">
        <v>2060</v>
      </c>
      <c r="CM182" s="11"/>
      <c r="CN182" s="11"/>
      <c r="CO182" s="11"/>
      <c r="CP182" s="11"/>
      <c r="CQ182" s="565" t="s">
        <v>297</v>
      </c>
      <c r="CR182" t="s">
        <v>128</v>
      </c>
      <c r="CS182" s="9">
        <v>2</v>
      </c>
      <c r="CT182" s="7"/>
      <c r="CU182" s="7"/>
      <c r="CV182" s="7"/>
      <c r="CW182" s="7"/>
      <c r="CX182" s="7"/>
      <c r="CY182" s="7"/>
      <c r="CZ182" s="11" t="s">
        <v>38</v>
      </c>
      <c r="DA182" s="11" t="s">
        <v>38</v>
      </c>
      <c r="DB182" s="11">
        <v>2172</v>
      </c>
      <c r="DC182" s="11">
        <v>68.599999999999994</v>
      </c>
      <c r="DD182" s="11">
        <v>31.4</v>
      </c>
      <c r="DE182" s="11" t="s">
        <v>38</v>
      </c>
      <c r="DF182" s="11" t="s">
        <v>38</v>
      </c>
      <c r="DG182" s="11" t="s">
        <v>38</v>
      </c>
      <c r="DH182" s="11" t="s">
        <v>38</v>
      </c>
      <c r="DI182" s="11">
        <v>0</v>
      </c>
      <c r="DJ182" s="7" t="s">
        <v>451</v>
      </c>
      <c r="DK182" s="114"/>
      <c r="DL182" s="114"/>
      <c r="DM182" s="114"/>
      <c r="DN182" s="114"/>
      <c r="DO182" s="7">
        <v>3</v>
      </c>
      <c r="DP182" s="114"/>
      <c r="DQ182" s="114"/>
      <c r="DR182" s="114"/>
      <c r="DS182" s="114"/>
      <c r="DT182" s="114"/>
      <c r="DU182" s="114"/>
      <c r="DV182" s="114"/>
      <c r="DW182" s="114"/>
      <c r="DX182" s="114"/>
      <c r="DY182" s="114"/>
      <c r="DZ182" s="485">
        <v>12432</v>
      </c>
      <c r="EA182" s="954">
        <v>75</v>
      </c>
      <c r="EB182" s="954">
        <v>146491</v>
      </c>
      <c r="EC182" s="954">
        <v>4000</v>
      </c>
      <c r="ED182" s="954">
        <v>40560</v>
      </c>
      <c r="EE182" s="954">
        <v>5568</v>
      </c>
      <c r="EF182" s="715">
        <v>752.79359999999997</v>
      </c>
      <c r="EG182" s="959">
        <v>20325.427199999998</v>
      </c>
      <c r="EH182" s="7"/>
      <c r="EI182" s="145">
        <v>0.81899999999999995</v>
      </c>
      <c r="EJ182" s="114"/>
      <c r="EK182" s="43">
        <v>3.8009160972346425</v>
      </c>
      <c r="EL182" s="146">
        <v>0.75279359999999995</v>
      </c>
      <c r="EM182" s="114"/>
      <c r="EN182" s="114"/>
      <c r="EO182" s="114"/>
      <c r="EP182" s="114"/>
      <c r="EQ182" s="114"/>
      <c r="ER182" s="114"/>
      <c r="ES182" s="557"/>
      <c r="ET182" s="989"/>
      <c r="EU182" s="550"/>
      <c r="EV182" s="550"/>
      <c r="EW182" s="550"/>
      <c r="EX182" s="554"/>
      <c r="EY182" s="554"/>
      <c r="EZ182" s="554"/>
      <c r="FA182" s="554"/>
      <c r="FB182" s="554"/>
      <c r="FC182" s="554"/>
      <c r="FD182" s="554"/>
      <c r="FE182" s="554"/>
      <c r="FF182" s="554"/>
      <c r="FG182" s="554"/>
      <c r="FH182" s="554"/>
      <c r="FI182" s="554"/>
      <c r="FJ182" s="554"/>
      <c r="FK182" s="554"/>
      <c r="FL182" s="554"/>
      <c r="FM182" s="554"/>
      <c r="FN182" s="554"/>
      <c r="FO182" s="554"/>
      <c r="FP182" s="554"/>
      <c r="FQ182" s="554"/>
      <c r="FR182" s="554"/>
      <c r="FS182" s="554"/>
      <c r="FT182" s="554"/>
      <c r="FU182" s="554"/>
      <c r="FV182" s="554"/>
      <c r="FW182" s="554"/>
      <c r="FX182" s="554"/>
      <c r="FY182" s="554"/>
      <c r="FZ182" s="554"/>
      <c r="GA182" s="554"/>
      <c r="GB182" s="554"/>
      <c r="GC182" s="554"/>
      <c r="GD182" s="554"/>
      <c r="GE182" s="554"/>
      <c r="GF182" s="554"/>
      <c r="GG182" s="554"/>
      <c r="GH182" s="554"/>
      <c r="GI182" s="554"/>
      <c r="GJ182" s="554"/>
      <c r="GK182" s="554"/>
      <c r="GL182" s="554"/>
      <c r="GM182" s="554"/>
      <c r="GN182" s="554"/>
      <c r="GO182" s="554"/>
      <c r="GP182" s="554"/>
      <c r="GQ182" s="554"/>
      <c r="GR182" s="554"/>
    </row>
    <row r="183" spans="1:200" x14ac:dyDescent="0.3">
      <c r="A183" s="7">
        <v>73</v>
      </c>
      <c r="B183" s="7">
        <v>1</v>
      </c>
      <c r="C183" s="14">
        <v>12446</v>
      </c>
      <c r="D183" s="328" t="s">
        <v>1905</v>
      </c>
      <c r="E183" s="17" t="s">
        <v>1906</v>
      </c>
      <c r="F183" s="17">
        <v>6251301672</v>
      </c>
      <c r="G183" s="11">
        <v>58</v>
      </c>
      <c r="H183" s="17" t="s">
        <v>473</v>
      </c>
      <c r="I183" s="469" t="s">
        <v>1907</v>
      </c>
      <c r="J183" s="380" t="s">
        <v>35</v>
      </c>
      <c r="K183" s="17" t="s">
        <v>36</v>
      </c>
      <c r="L183" s="11">
        <v>4</v>
      </c>
      <c r="M183" s="17" t="s">
        <v>434</v>
      </c>
      <c r="N183" s="17" t="s">
        <v>38</v>
      </c>
      <c r="O183" s="11"/>
      <c r="P183" s="11" t="s">
        <v>759</v>
      </c>
      <c r="Q183" s="381"/>
      <c r="R183" s="17"/>
      <c r="S183" s="649"/>
      <c r="T183" s="649"/>
      <c r="U183" s="650" t="s">
        <v>499</v>
      </c>
      <c r="V183" s="651"/>
      <c r="W183" s="650"/>
      <c r="X183" s="650"/>
      <c r="Y183" s="596" t="s">
        <v>1430</v>
      </c>
      <c r="Z183" s="550" t="s">
        <v>443</v>
      </c>
      <c r="AA183" s="11"/>
      <c r="AB183" s="556">
        <v>5653</v>
      </c>
      <c r="AC183" s="556">
        <v>22000</v>
      </c>
      <c r="AD183" s="554"/>
      <c r="AE183" s="554"/>
      <c r="AF183" s="554" t="s">
        <v>444</v>
      </c>
      <c r="AG183" s="556">
        <v>1500</v>
      </c>
      <c r="AJ183" s="37"/>
      <c r="AK183" s="7"/>
      <c r="AM183" s="7"/>
      <c r="AN183" s="411">
        <v>16.399999999999999</v>
      </c>
      <c r="AO183" s="39">
        <v>6.12</v>
      </c>
      <c r="AP183" s="40">
        <v>76.8</v>
      </c>
      <c r="AQ183" s="41">
        <v>99.32</v>
      </c>
      <c r="AR183" s="42">
        <v>2.6797385620915031</v>
      </c>
      <c r="AS183" s="43">
        <v>205.80392156862743</v>
      </c>
      <c r="AT183" s="44">
        <v>0.19778099372889529</v>
      </c>
      <c r="AU183" s="45">
        <v>14.845279999999997</v>
      </c>
      <c r="AV183" s="45">
        <v>90.52</v>
      </c>
      <c r="AW183" s="46">
        <v>0.73471999999999993</v>
      </c>
      <c r="AX183" s="45">
        <v>4.4800000000000004</v>
      </c>
      <c r="AY183" s="7" t="s">
        <v>121</v>
      </c>
      <c r="AZ183" s="235">
        <v>17.100000000000001</v>
      </c>
      <c r="BA183" s="48" t="s">
        <v>121</v>
      </c>
      <c r="BB183" s="80">
        <v>1.94</v>
      </c>
      <c r="BC183" s="194">
        <v>0.73</v>
      </c>
      <c r="BD183" s="45">
        <v>71.8</v>
      </c>
      <c r="BE183" s="7">
        <v>28.2</v>
      </c>
      <c r="BF183" s="78">
        <v>2.5460992907801416</v>
      </c>
      <c r="BG183" s="79">
        <v>0.88</v>
      </c>
      <c r="BH183" s="80">
        <v>5.3658536585365857</v>
      </c>
      <c r="BI183" s="7" t="s">
        <v>121</v>
      </c>
      <c r="BJ183" s="7">
        <v>26.4</v>
      </c>
      <c r="BK183" s="48">
        <v>35</v>
      </c>
      <c r="BL183" s="81"/>
      <c r="BM183" s="80">
        <v>74.5</v>
      </c>
      <c r="BN183" s="49">
        <v>82.6</v>
      </c>
      <c r="BO183" s="49">
        <v>10901</v>
      </c>
      <c r="BP183" s="80">
        <v>17.400000000000006</v>
      </c>
      <c r="BQ183" s="561">
        <v>6.0220799999999999</v>
      </c>
      <c r="BR183" s="49">
        <v>17.5</v>
      </c>
      <c r="BS183" s="84">
        <v>1.0710000000000002</v>
      </c>
      <c r="BT183" s="49">
        <v>57</v>
      </c>
      <c r="BU183" s="84">
        <v>3.4884000000000004</v>
      </c>
      <c r="BV183" s="49">
        <v>23.9</v>
      </c>
      <c r="BW183" s="84">
        <v>1.46268</v>
      </c>
      <c r="BX183" s="84">
        <v>5.0999999999999997E-2</v>
      </c>
      <c r="BY183" s="82">
        <v>99.3</v>
      </c>
      <c r="BZ183" s="82">
        <v>7359</v>
      </c>
      <c r="CA183" s="82">
        <v>99.3</v>
      </c>
      <c r="CB183" s="82">
        <v>4968</v>
      </c>
      <c r="CC183" s="82">
        <v>95.9</v>
      </c>
      <c r="CD183" s="82">
        <v>97.5</v>
      </c>
      <c r="CE183" s="82">
        <v>5121</v>
      </c>
      <c r="CF183" s="45">
        <v>0.30701754385964913</v>
      </c>
      <c r="CG183" s="7"/>
      <c r="CH183" s="7"/>
      <c r="CI183" s="7"/>
      <c r="CJ183" s="111" t="s">
        <v>1993</v>
      </c>
      <c r="CK183" s="201"/>
      <c r="CL183" s="122" t="s">
        <v>2057</v>
      </c>
      <c r="CM183" s="11"/>
      <c r="CN183" s="11"/>
      <c r="CO183" s="11"/>
      <c r="CP183" s="11"/>
      <c r="CQ183" s="565" t="s">
        <v>294</v>
      </c>
      <c r="CR183" t="s">
        <v>444</v>
      </c>
      <c r="CS183" s="9">
        <v>2</v>
      </c>
      <c r="CT183" s="7"/>
      <c r="CU183" s="7"/>
      <c r="CV183" s="7"/>
      <c r="CW183" s="7"/>
      <c r="CX183" s="7"/>
      <c r="CY183" s="7"/>
      <c r="CZ183" s="11" t="s">
        <v>38</v>
      </c>
      <c r="DA183" s="11" t="s">
        <v>38</v>
      </c>
      <c r="DB183" s="11">
        <v>10678</v>
      </c>
      <c r="DC183" s="11">
        <v>84.4</v>
      </c>
      <c r="DD183" s="11">
        <v>15.6</v>
      </c>
      <c r="DE183" s="11" t="s">
        <v>38</v>
      </c>
      <c r="DF183" s="11" t="s">
        <v>38</v>
      </c>
      <c r="DG183" s="11" t="s">
        <v>38</v>
      </c>
      <c r="DH183" s="11" t="s">
        <v>38</v>
      </c>
      <c r="DI183" s="11">
        <v>0</v>
      </c>
      <c r="DJ183" s="7" t="s">
        <v>451</v>
      </c>
      <c r="DK183" s="114"/>
      <c r="DL183" s="114"/>
      <c r="DM183" s="114"/>
      <c r="DN183" s="114"/>
      <c r="DO183" s="114"/>
      <c r="DP183" s="114"/>
      <c r="DQ183" s="114"/>
      <c r="DR183" s="114"/>
      <c r="DS183" s="114"/>
      <c r="DT183" s="114"/>
      <c r="DU183" s="114"/>
      <c r="DV183" s="114"/>
      <c r="DW183" s="114"/>
      <c r="DX183" s="114"/>
      <c r="DY183" s="114"/>
      <c r="DZ183" s="485">
        <v>12446</v>
      </c>
      <c r="EA183" s="954">
        <v>75</v>
      </c>
      <c r="EB183" s="954">
        <v>50535</v>
      </c>
      <c r="EC183" s="954">
        <v>4000</v>
      </c>
      <c r="ED183" s="954">
        <v>40560</v>
      </c>
      <c r="EE183" s="954">
        <v>47088</v>
      </c>
      <c r="EF183" s="715">
        <v>6366.2975999999999</v>
      </c>
      <c r="EG183" s="959">
        <v>25465.190399999999</v>
      </c>
      <c r="EH183" s="7"/>
      <c r="EI183" s="145">
        <v>5.6529999999999996</v>
      </c>
      <c r="EJ183" s="114"/>
      <c r="EK183" s="43">
        <v>93.178984861976843</v>
      </c>
      <c r="EL183" s="146">
        <v>6.3662976000000002</v>
      </c>
      <c r="EM183" s="114"/>
      <c r="EN183" s="114"/>
      <c r="EO183" s="114"/>
      <c r="EP183" s="114"/>
      <c r="EQ183" s="114"/>
      <c r="ER183" s="114"/>
      <c r="ES183" s="557"/>
      <c r="ET183" s="989"/>
      <c r="EU183" s="550"/>
      <c r="EV183" s="550"/>
      <c r="EW183" s="550"/>
      <c r="EX183" s="554"/>
      <c r="EY183" s="554"/>
      <c r="EZ183" s="554"/>
      <c r="FA183" s="554"/>
      <c r="FB183" s="554"/>
      <c r="FC183" s="554"/>
      <c r="FD183" s="554"/>
      <c r="FE183" s="554"/>
      <c r="FF183" s="554"/>
      <c r="FG183" s="554"/>
      <c r="FH183" s="554"/>
      <c r="FI183" s="554"/>
      <c r="FJ183" s="554"/>
      <c r="FK183" s="554"/>
      <c r="FL183" s="554"/>
      <c r="FM183" s="554"/>
      <c r="FN183" s="554"/>
      <c r="FO183" s="554"/>
      <c r="FP183" s="554"/>
      <c r="FQ183" s="554"/>
      <c r="FR183" s="554"/>
      <c r="FS183" s="554"/>
      <c r="FT183" s="554"/>
      <c r="FU183" s="554"/>
      <c r="FV183" s="554"/>
      <c r="FW183" s="554"/>
      <c r="FX183" s="554"/>
      <c r="FY183" s="554"/>
      <c r="FZ183" s="554"/>
      <c r="GA183" s="554"/>
      <c r="GB183" s="554"/>
      <c r="GC183" s="554"/>
      <c r="GD183" s="554"/>
      <c r="GE183" s="554"/>
      <c r="GF183" s="554"/>
      <c r="GG183" s="554"/>
      <c r="GH183" s="554"/>
      <c r="GI183" s="554"/>
      <c r="GJ183" s="554"/>
      <c r="GK183" s="554"/>
      <c r="GL183" s="554"/>
      <c r="GM183" s="554"/>
      <c r="GN183" s="554"/>
      <c r="GO183" s="554"/>
      <c r="GP183" s="554"/>
      <c r="GQ183" s="554"/>
      <c r="GR183" s="554"/>
    </row>
    <row r="184" spans="1:200" x14ac:dyDescent="0.3">
      <c r="A184" s="7">
        <v>76</v>
      </c>
      <c r="B184" s="7">
        <v>1</v>
      </c>
      <c r="C184" s="14">
        <v>12458</v>
      </c>
      <c r="D184" s="328" t="s">
        <v>1811</v>
      </c>
      <c r="E184" s="17" t="s">
        <v>1812</v>
      </c>
      <c r="F184" s="17">
        <v>325208482</v>
      </c>
      <c r="G184" s="11">
        <v>88</v>
      </c>
      <c r="H184" s="17" t="s">
        <v>1662</v>
      </c>
      <c r="I184" s="469" t="s">
        <v>1813</v>
      </c>
      <c r="J184" s="380" t="s">
        <v>35</v>
      </c>
      <c r="K184" s="17" t="s">
        <v>36</v>
      </c>
      <c r="L184" s="11">
        <v>8</v>
      </c>
      <c r="M184" s="17" t="s">
        <v>474</v>
      </c>
      <c r="N184" s="17" t="s">
        <v>475</v>
      </c>
      <c r="O184" s="11" t="s">
        <v>1814</v>
      </c>
      <c r="P184" s="11" t="s">
        <v>759</v>
      </c>
      <c r="Q184" s="381"/>
      <c r="R184" s="17"/>
      <c r="S184" s="649"/>
      <c r="T184" s="649"/>
      <c r="U184" s="650" t="s">
        <v>499</v>
      </c>
      <c r="V184" s="651"/>
      <c r="W184" s="650"/>
      <c r="X184" s="650"/>
      <c r="Y184" s="596"/>
      <c r="Z184" s="550" t="s">
        <v>691</v>
      </c>
      <c r="AA184" s="11"/>
      <c r="AB184" s="556">
        <v>41284</v>
      </c>
      <c r="AC184" s="556">
        <v>330000</v>
      </c>
      <c r="AD184" s="554"/>
      <c r="AE184" s="554"/>
      <c r="AF184" s="554" t="s">
        <v>883</v>
      </c>
      <c r="AG184" s="37">
        <v>10000</v>
      </c>
      <c r="AJ184" s="37"/>
      <c r="AK184" s="7"/>
      <c r="AM184" s="7"/>
      <c r="AN184" s="411">
        <v>3.11</v>
      </c>
      <c r="AO184" s="39">
        <v>9.39</v>
      </c>
      <c r="AP184" s="40">
        <v>85.4</v>
      </c>
      <c r="AQ184" s="41">
        <v>97.9</v>
      </c>
      <c r="AR184" s="42">
        <v>0.33120340788072417</v>
      </c>
      <c r="AS184" s="43">
        <v>28.284771033013847</v>
      </c>
      <c r="AT184" s="44">
        <v>3.2809368076801348E-2</v>
      </c>
      <c r="AU184" s="45">
        <v>2.6279500000000002</v>
      </c>
      <c r="AV184" s="45">
        <v>84.5</v>
      </c>
      <c r="AW184" s="46">
        <v>0.32655000000000001</v>
      </c>
      <c r="AX184" s="45">
        <v>10.5</v>
      </c>
      <c r="AY184" s="7" t="s">
        <v>121</v>
      </c>
      <c r="AZ184" s="235">
        <v>3.7</v>
      </c>
      <c r="BA184" s="48" t="s">
        <v>121</v>
      </c>
      <c r="BB184" s="80">
        <v>8.6999999999999993</v>
      </c>
      <c r="BC184" s="194">
        <v>4.0199999999999996</v>
      </c>
      <c r="BD184" s="45">
        <v>74.5</v>
      </c>
      <c r="BE184" s="7">
        <v>25.5</v>
      </c>
      <c r="BF184" s="78">
        <v>2.9215686274509802</v>
      </c>
      <c r="BG184" s="79">
        <v>0.08</v>
      </c>
      <c r="BH184" s="80">
        <v>2.572347266881029</v>
      </c>
      <c r="BI184" s="7" t="s">
        <v>121</v>
      </c>
      <c r="BJ184" s="7">
        <v>29.9</v>
      </c>
      <c r="BK184" s="48">
        <v>32.1</v>
      </c>
      <c r="BL184" s="81"/>
      <c r="BM184" s="80">
        <v>80.2</v>
      </c>
      <c r="BN184" s="49">
        <v>91.5</v>
      </c>
      <c r="BO184" s="49">
        <v>10225</v>
      </c>
      <c r="BP184" s="80">
        <v>8.5</v>
      </c>
      <c r="BQ184" s="346">
        <v>9.2022000000000013</v>
      </c>
      <c r="BR184" s="49">
        <v>21.6</v>
      </c>
      <c r="BS184" s="84">
        <v>2.0282400000000003</v>
      </c>
      <c r="BT184" s="49">
        <v>58.6</v>
      </c>
      <c r="BU184" s="84">
        <v>5.5025399999999998</v>
      </c>
      <c r="BV184" s="49">
        <v>17.8</v>
      </c>
      <c r="BW184" s="84">
        <v>1.6714200000000003</v>
      </c>
      <c r="BX184" s="84">
        <v>4.0200000000000001E-3</v>
      </c>
      <c r="BY184" s="82">
        <v>99.7</v>
      </c>
      <c r="BZ184" s="82">
        <v>13491</v>
      </c>
      <c r="CA184" s="82">
        <v>99.8</v>
      </c>
      <c r="CB184" s="82">
        <v>8087</v>
      </c>
      <c r="CC184" s="82">
        <v>98.2</v>
      </c>
      <c r="CD184" s="82">
        <v>99.5</v>
      </c>
      <c r="CE184" s="82">
        <v>9858</v>
      </c>
      <c r="CF184" s="45">
        <v>0.36860068259385664</v>
      </c>
      <c r="CG184" s="7"/>
      <c r="CH184" s="121">
        <v>5</v>
      </c>
      <c r="CI184" s="7"/>
      <c r="CJ184" s="111" t="s">
        <v>1993</v>
      </c>
      <c r="CK184" s="201"/>
      <c r="CL184" s="122" t="s">
        <v>2039</v>
      </c>
      <c r="CM184" s="11"/>
      <c r="CN184" s="11"/>
      <c r="CO184" s="11"/>
      <c r="CP184" s="11"/>
      <c r="CQ184" s="565" t="s">
        <v>294</v>
      </c>
      <c r="CR184" t="s">
        <v>883</v>
      </c>
      <c r="CS184" s="7">
        <v>3</v>
      </c>
      <c r="CT184" s="7"/>
      <c r="CU184" s="7"/>
      <c r="CV184" s="7"/>
      <c r="CW184" s="7"/>
      <c r="CX184" s="7"/>
      <c r="CY184" s="7"/>
      <c r="CZ184" s="11">
        <v>197.6</v>
      </c>
      <c r="DA184" s="11" t="s">
        <v>38</v>
      </c>
      <c r="DB184" s="11">
        <v>115917</v>
      </c>
      <c r="DC184" s="11">
        <v>89.5</v>
      </c>
      <c r="DD184" s="11">
        <v>10.5</v>
      </c>
      <c r="DE184" s="11">
        <v>92.7</v>
      </c>
      <c r="DF184" s="11" t="s">
        <v>1995</v>
      </c>
      <c r="DG184" s="11" t="s">
        <v>38</v>
      </c>
      <c r="DH184" s="11">
        <v>14.17</v>
      </c>
      <c r="DI184" s="11" t="s">
        <v>2040</v>
      </c>
      <c r="DJ184" s="7"/>
      <c r="DK184" s="114"/>
      <c r="DL184" s="114"/>
      <c r="DM184" s="114"/>
      <c r="DN184" s="114"/>
      <c r="DO184" s="114"/>
      <c r="DP184" s="114"/>
      <c r="DQ184" s="114"/>
      <c r="DR184" s="114"/>
      <c r="DS184" s="114"/>
      <c r="DT184" s="114"/>
      <c r="DU184" s="114"/>
      <c r="DV184" s="114"/>
      <c r="DW184" s="114"/>
      <c r="DX184" s="114"/>
      <c r="DY184" s="114"/>
      <c r="DZ184" s="485">
        <v>12458</v>
      </c>
      <c r="EA184" s="954">
        <v>75</v>
      </c>
      <c r="EB184" s="954">
        <v>1568254</v>
      </c>
      <c r="EC184" s="954">
        <v>4000</v>
      </c>
      <c r="ED184" s="954">
        <v>40560</v>
      </c>
      <c r="EE184" s="954">
        <v>306741</v>
      </c>
      <c r="EF184" s="715">
        <v>41471.383199999997</v>
      </c>
      <c r="EG184" s="959">
        <v>331771.06559999997</v>
      </c>
      <c r="EH184" s="7"/>
      <c r="EI184" s="145">
        <v>41.283999999999999</v>
      </c>
      <c r="EJ184" s="114"/>
      <c r="EK184" s="43">
        <v>19.559395353048679</v>
      </c>
      <c r="EL184" s="146">
        <v>41.471383199999998</v>
      </c>
      <c r="EM184" s="114"/>
      <c r="EN184" s="114"/>
      <c r="EO184" s="114"/>
      <c r="EP184" s="114"/>
      <c r="EQ184" s="114"/>
      <c r="ER184" s="114"/>
      <c r="ES184" s="557"/>
      <c r="ET184" s="989"/>
      <c r="EU184" s="550"/>
      <c r="EV184" s="992">
        <v>92.7</v>
      </c>
      <c r="EW184" s="550"/>
      <c r="EX184" s="554"/>
      <c r="EY184" s="554"/>
      <c r="EZ184" s="554"/>
      <c r="FA184" s="554"/>
      <c r="FB184" s="554"/>
      <c r="FC184" s="554"/>
      <c r="FD184" s="554"/>
      <c r="FE184" s="554"/>
      <c r="FF184" s="554"/>
      <c r="FG184" s="554"/>
      <c r="FH184" s="554"/>
      <c r="FI184" s="554"/>
      <c r="FJ184" s="554"/>
      <c r="FK184" s="554"/>
      <c r="FL184" s="554"/>
      <c r="FM184" s="554"/>
      <c r="FN184" s="554"/>
      <c r="FO184" s="554"/>
      <c r="FP184" s="554"/>
      <c r="FQ184" s="554"/>
      <c r="FR184" s="554"/>
      <c r="FS184" s="554"/>
      <c r="FT184" s="554"/>
      <c r="FU184" s="554"/>
      <c r="FV184" s="554"/>
      <c r="FW184" s="554"/>
      <c r="FX184" s="554"/>
      <c r="FY184" s="554"/>
      <c r="FZ184" s="554"/>
      <c r="GA184" s="554"/>
      <c r="GB184" s="554"/>
      <c r="GC184" s="554"/>
      <c r="GD184" s="554"/>
      <c r="GE184" s="554"/>
      <c r="GF184" s="554"/>
      <c r="GG184" s="554"/>
      <c r="GH184" s="554"/>
      <c r="GI184" s="554"/>
      <c r="GJ184" s="554"/>
      <c r="GK184" s="554"/>
      <c r="GL184" s="554"/>
      <c r="GM184" s="554"/>
      <c r="GN184" s="554"/>
      <c r="GO184" s="554"/>
      <c r="GP184" s="554"/>
      <c r="GQ184" s="554"/>
      <c r="GR184" s="554"/>
    </row>
    <row r="185" spans="1:200" x14ac:dyDescent="0.3">
      <c r="A185" s="7">
        <v>77</v>
      </c>
      <c r="B185" s="7">
        <v>1</v>
      </c>
      <c r="C185" s="14">
        <v>12459</v>
      </c>
      <c r="D185" s="328" t="s">
        <v>1660</v>
      </c>
      <c r="E185" s="17" t="s">
        <v>1661</v>
      </c>
      <c r="F185" s="17">
        <v>5655252240</v>
      </c>
      <c r="G185" s="11">
        <v>64</v>
      </c>
      <c r="H185" s="17" t="s">
        <v>1662</v>
      </c>
      <c r="I185" s="469" t="s">
        <v>511</v>
      </c>
      <c r="J185" s="380" t="s">
        <v>35</v>
      </c>
      <c r="K185" s="17" t="s">
        <v>36</v>
      </c>
      <c r="L185" s="11">
        <v>19</v>
      </c>
      <c r="M185" s="17" t="s">
        <v>434</v>
      </c>
      <c r="N185" s="17" t="s">
        <v>475</v>
      </c>
      <c r="O185" s="11"/>
      <c r="P185" s="11" t="s">
        <v>759</v>
      </c>
      <c r="Q185" s="381"/>
      <c r="R185" s="17"/>
      <c r="S185" s="649"/>
      <c r="T185" s="649"/>
      <c r="U185" s="650" t="s">
        <v>499</v>
      </c>
      <c r="V185" s="651"/>
      <c r="W185" s="650"/>
      <c r="X185" s="650"/>
      <c r="Y185" s="596"/>
      <c r="Z185" s="550" t="s">
        <v>691</v>
      </c>
      <c r="AA185" s="11"/>
      <c r="AB185" s="556">
        <v>5506</v>
      </c>
      <c r="AC185" s="556">
        <v>104000</v>
      </c>
      <c r="AD185" s="554"/>
      <c r="AE185" s="554"/>
      <c r="AF185" s="554" t="s">
        <v>128</v>
      </c>
      <c r="AG185" s="37">
        <v>10000</v>
      </c>
      <c r="AJ185" s="37"/>
      <c r="AK185" s="7"/>
      <c r="AM185" s="7"/>
      <c r="AN185" s="411">
        <v>1.72</v>
      </c>
      <c r="AO185" s="39">
        <v>3.94</v>
      </c>
      <c r="AP185" s="40">
        <v>93.9</v>
      </c>
      <c r="AQ185" s="41">
        <v>99.56</v>
      </c>
      <c r="AR185" s="42">
        <v>0.43654822335025378</v>
      </c>
      <c r="AS185" s="43">
        <v>40.991878172588834</v>
      </c>
      <c r="AT185" s="44">
        <v>1.7579721995094031E-2</v>
      </c>
      <c r="AU185" s="45">
        <v>1.550924</v>
      </c>
      <c r="AV185" s="45">
        <v>90.17</v>
      </c>
      <c r="AW185" s="46">
        <v>8.3076000000000011E-2</v>
      </c>
      <c r="AX185" s="45">
        <v>4.83</v>
      </c>
      <c r="AY185" s="7" t="s">
        <v>121</v>
      </c>
      <c r="AZ185" s="235">
        <v>28</v>
      </c>
      <c r="BA185" s="48" t="s">
        <v>121</v>
      </c>
      <c r="BB185" s="80">
        <v>1.86</v>
      </c>
      <c r="BC185" s="194">
        <v>0.41</v>
      </c>
      <c r="BD185" s="45">
        <v>61.2</v>
      </c>
      <c r="BE185" s="7">
        <v>38.799999999999997</v>
      </c>
      <c r="BF185" s="195">
        <v>1.5773195876288661</v>
      </c>
      <c r="BG185" s="79">
        <v>0.09</v>
      </c>
      <c r="BH185" s="80">
        <v>5.2325581395348841</v>
      </c>
      <c r="BI185" s="7" t="s">
        <v>121</v>
      </c>
      <c r="BJ185" s="7">
        <v>63.5</v>
      </c>
      <c r="BK185" s="48">
        <v>61.8</v>
      </c>
      <c r="BL185" s="81"/>
      <c r="BM185" s="80">
        <v>84.3</v>
      </c>
      <c r="BN185" s="49">
        <v>95.4</v>
      </c>
      <c r="BO185" s="49">
        <v>16697</v>
      </c>
      <c r="BP185" s="80">
        <v>4.5999999999999943</v>
      </c>
      <c r="BQ185" s="346">
        <v>3.8611999999999997</v>
      </c>
      <c r="BR185" s="49">
        <v>35.9</v>
      </c>
      <c r="BS185" s="84">
        <v>1.4144600000000001</v>
      </c>
      <c r="BT185" s="49">
        <v>48.4</v>
      </c>
      <c r="BU185" s="84">
        <v>1.90696</v>
      </c>
      <c r="BV185" s="49">
        <v>13.7</v>
      </c>
      <c r="BW185" s="84">
        <v>0.53977999999999993</v>
      </c>
      <c r="BX185" s="84">
        <v>6.6499999999999997E-3</v>
      </c>
      <c r="BY185" s="82">
        <v>100</v>
      </c>
      <c r="BZ185" s="82">
        <v>6495</v>
      </c>
      <c r="CA185" s="82">
        <v>98.2</v>
      </c>
      <c r="CB185" s="82">
        <v>4617</v>
      </c>
      <c r="CC185" s="82">
        <v>70.5</v>
      </c>
      <c r="CD185" s="82">
        <v>94.2</v>
      </c>
      <c r="CE185" s="82">
        <v>5152</v>
      </c>
      <c r="CF185" s="45">
        <v>0.74173553719008267</v>
      </c>
      <c r="CG185" s="7"/>
      <c r="CH185" s="121">
        <v>5</v>
      </c>
      <c r="CI185" s="7"/>
      <c r="CJ185" s="111" t="s">
        <v>1993</v>
      </c>
      <c r="CK185" s="201"/>
      <c r="CL185" s="122" t="s">
        <v>2018</v>
      </c>
      <c r="CM185" s="11"/>
      <c r="CN185" s="11"/>
      <c r="CO185" s="11"/>
      <c r="CP185" s="11"/>
      <c r="CQ185" s="565" t="s">
        <v>294</v>
      </c>
      <c r="CR185" t="s">
        <v>128</v>
      </c>
      <c r="CS185" s="9">
        <v>2</v>
      </c>
      <c r="CT185" s="7"/>
      <c r="CU185" s="7"/>
      <c r="CV185" s="7"/>
      <c r="CW185" s="7"/>
      <c r="CX185" s="7"/>
      <c r="CY185" s="7"/>
      <c r="CZ185" s="11" t="s">
        <v>38</v>
      </c>
      <c r="DA185" s="11" t="s">
        <v>38</v>
      </c>
      <c r="DB185" s="11">
        <v>8965</v>
      </c>
      <c r="DC185" s="11">
        <v>77.3</v>
      </c>
      <c r="DD185" s="11">
        <v>22.7</v>
      </c>
      <c r="DE185" s="11" t="s">
        <v>38</v>
      </c>
      <c r="DF185" s="11" t="s">
        <v>38</v>
      </c>
      <c r="DG185" s="11" t="s">
        <v>38</v>
      </c>
      <c r="DH185" s="11" t="s">
        <v>38</v>
      </c>
      <c r="DI185" s="11">
        <v>0</v>
      </c>
      <c r="DJ185" s="7" t="s">
        <v>451</v>
      </c>
      <c r="DK185" s="114"/>
      <c r="DL185" s="114"/>
      <c r="DM185" s="114"/>
      <c r="DN185" s="114"/>
      <c r="DO185" s="114"/>
      <c r="DP185" s="114"/>
      <c r="DQ185" s="114"/>
      <c r="DR185" s="114"/>
      <c r="DS185" s="114"/>
      <c r="DT185" s="114"/>
      <c r="DU185" s="114"/>
      <c r="DV185" s="114"/>
      <c r="DW185" s="114"/>
      <c r="DX185" s="114"/>
      <c r="DY185" s="114"/>
      <c r="DZ185" s="485">
        <v>12459</v>
      </c>
      <c r="EA185" s="954">
        <v>75</v>
      </c>
      <c r="EB185" s="954">
        <v>42846</v>
      </c>
      <c r="EC185" s="954">
        <v>4000</v>
      </c>
      <c r="ED185" s="954">
        <v>40560</v>
      </c>
      <c r="EE185" s="954">
        <v>40673</v>
      </c>
      <c r="EF185" s="715">
        <v>5498.9896000000008</v>
      </c>
      <c r="EG185" s="959">
        <v>104480.80240000002</v>
      </c>
      <c r="EH185" s="7"/>
      <c r="EI185" s="145">
        <v>5.5060000000000002</v>
      </c>
      <c r="EJ185" s="114"/>
      <c r="EK185" s="43">
        <v>94.928348037156326</v>
      </c>
      <c r="EL185" s="146">
        <v>5.4989896000000007</v>
      </c>
      <c r="EM185" s="114"/>
      <c r="EN185" s="114"/>
      <c r="EO185" s="114"/>
      <c r="EP185" s="114"/>
      <c r="EQ185" s="114"/>
      <c r="ER185" s="114"/>
      <c r="ES185" s="557"/>
      <c r="ET185" s="989"/>
      <c r="EU185" s="550"/>
      <c r="EV185" s="550"/>
      <c r="EW185" s="550"/>
      <c r="EX185" s="554"/>
      <c r="EY185" s="554"/>
      <c r="EZ185" s="554"/>
      <c r="FA185" s="554"/>
      <c r="FB185" s="554"/>
      <c r="FC185" s="554"/>
      <c r="FD185" s="554"/>
      <c r="FE185" s="554"/>
      <c r="FF185" s="554"/>
      <c r="FG185" s="554"/>
      <c r="FH185" s="554"/>
      <c r="FI185" s="554"/>
      <c r="FJ185" s="554"/>
      <c r="FK185" s="554"/>
      <c r="FL185" s="554"/>
      <c r="FM185" s="554"/>
      <c r="FN185" s="554"/>
      <c r="FO185" s="554"/>
      <c r="FP185" s="554"/>
      <c r="FQ185" s="554"/>
      <c r="FR185" s="554"/>
      <c r="FS185" s="554"/>
      <c r="FT185" s="554"/>
      <c r="FU185" s="554"/>
      <c r="FV185" s="554"/>
      <c r="FW185" s="554"/>
      <c r="FX185" s="554"/>
      <c r="FY185" s="554"/>
      <c r="FZ185" s="554"/>
      <c r="GA185" s="554"/>
      <c r="GB185" s="554"/>
      <c r="GC185" s="554"/>
      <c r="GD185" s="554"/>
      <c r="GE185" s="554"/>
      <c r="GF185" s="554"/>
      <c r="GG185" s="554"/>
      <c r="GH185" s="554"/>
      <c r="GI185" s="554"/>
      <c r="GJ185" s="554"/>
      <c r="GK185" s="554"/>
      <c r="GL185" s="554"/>
      <c r="GM185" s="554"/>
      <c r="GN185" s="554"/>
      <c r="GO185" s="554"/>
      <c r="GP185" s="554"/>
      <c r="GQ185" s="554"/>
      <c r="GR185" s="554"/>
    </row>
    <row r="186" spans="1:200" x14ac:dyDescent="0.3">
      <c r="A186" s="7">
        <v>79</v>
      </c>
      <c r="B186" s="7">
        <v>2</v>
      </c>
      <c r="C186" s="14">
        <v>12472</v>
      </c>
      <c r="D186" s="328" t="s">
        <v>1660</v>
      </c>
      <c r="E186" s="17" t="s">
        <v>1661</v>
      </c>
      <c r="F186" s="17">
        <v>5655252240</v>
      </c>
      <c r="G186" s="11">
        <v>64</v>
      </c>
      <c r="H186" s="17" t="s">
        <v>1433</v>
      </c>
      <c r="I186" s="469" t="s">
        <v>511</v>
      </c>
      <c r="J186" s="380" t="s">
        <v>35</v>
      </c>
      <c r="K186" s="17" t="s">
        <v>36</v>
      </c>
      <c r="L186" s="11">
        <v>28</v>
      </c>
      <c r="M186" s="17" t="s">
        <v>37</v>
      </c>
      <c r="N186" s="17" t="s">
        <v>38</v>
      </c>
      <c r="O186" s="11"/>
      <c r="P186" s="11" t="s">
        <v>759</v>
      </c>
      <c r="Q186" s="381"/>
      <c r="R186" s="17"/>
      <c r="S186" s="649"/>
      <c r="T186" s="649"/>
      <c r="U186" s="650" t="s">
        <v>499</v>
      </c>
      <c r="V186" s="651"/>
      <c r="W186" s="650"/>
      <c r="X186" s="650"/>
      <c r="Y186" s="596" t="s">
        <v>1430</v>
      </c>
      <c r="Z186" s="550" t="s">
        <v>443</v>
      </c>
      <c r="AA186" s="11"/>
      <c r="AB186" s="556">
        <v>26262</v>
      </c>
      <c r="AC186" s="556">
        <v>735000</v>
      </c>
      <c r="AD186" s="554"/>
      <c r="AE186" s="554"/>
      <c r="AF186" s="554" t="s">
        <v>128</v>
      </c>
      <c r="AG186" s="556">
        <v>10000</v>
      </c>
      <c r="AJ186" s="37"/>
      <c r="AK186" s="7"/>
      <c r="AM186" s="7"/>
      <c r="AN186" s="411">
        <v>7.34</v>
      </c>
      <c r="AO186" s="39">
        <v>2.34</v>
      </c>
      <c r="AP186" s="40">
        <v>90</v>
      </c>
      <c r="AQ186" s="41">
        <v>99.68</v>
      </c>
      <c r="AR186" s="42">
        <v>3.1367521367521367</v>
      </c>
      <c r="AS186" s="43">
        <v>282.30769230769232</v>
      </c>
      <c r="AT186" s="44">
        <v>7.9488845570716907E-2</v>
      </c>
      <c r="AU186" s="45">
        <v>6.5245259999999998</v>
      </c>
      <c r="AV186" s="45">
        <v>88.89</v>
      </c>
      <c r="AW186" s="46">
        <v>0.44847399999999998</v>
      </c>
      <c r="AX186" s="45">
        <v>6.11</v>
      </c>
      <c r="AY186" s="7" t="s">
        <v>121</v>
      </c>
      <c r="AZ186" s="235">
        <v>62.1</v>
      </c>
      <c r="BA186" s="48" t="s">
        <v>121</v>
      </c>
      <c r="BB186" s="1145">
        <v>14.4</v>
      </c>
      <c r="BC186" s="194">
        <v>4.4999999999999998E-2</v>
      </c>
      <c r="BD186" s="45">
        <v>76.3</v>
      </c>
      <c r="BE186" s="7">
        <v>23.7</v>
      </c>
      <c r="BF186" s="78">
        <v>3.2194092827004219</v>
      </c>
      <c r="BG186" s="79">
        <v>0.57999999999999996</v>
      </c>
      <c r="BH186" s="80">
        <v>7.9019073569482279</v>
      </c>
      <c r="BI186" s="7" t="s">
        <v>121</v>
      </c>
      <c r="BJ186" s="7">
        <v>74.599999999999994</v>
      </c>
      <c r="BK186" s="48">
        <v>84.7</v>
      </c>
      <c r="BL186" s="81"/>
      <c r="BM186" s="80">
        <v>83.7</v>
      </c>
      <c r="BN186" s="49">
        <v>97.4</v>
      </c>
      <c r="BO186" s="49">
        <v>15009</v>
      </c>
      <c r="BP186" s="80">
        <v>2.5999999999999943</v>
      </c>
      <c r="BQ186" s="561">
        <v>2.2814999999999999</v>
      </c>
      <c r="BR186" s="49">
        <v>59</v>
      </c>
      <c r="BS186" s="84">
        <v>1.3806</v>
      </c>
      <c r="BT186" s="49">
        <v>24.7</v>
      </c>
      <c r="BU186" s="84">
        <v>0.57797999999999994</v>
      </c>
      <c r="BV186" s="49">
        <v>13.8</v>
      </c>
      <c r="BW186" s="84">
        <v>0.32292000000000004</v>
      </c>
      <c r="BX186" s="84">
        <v>2.3400000000000001E-3</v>
      </c>
      <c r="BY186" s="82" t="s">
        <v>121</v>
      </c>
      <c r="BZ186" s="82" t="s">
        <v>121</v>
      </c>
      <c r="CA186" s="82" t="s">
        <v>121</v>
      </c>
      <c r="CB186" s="82" t="s">
        <v>121</v>
      </c>
      <c r="CC186" s="82" t="s">
        <v>121</v>
      </c>
      <c r="CD186" s="82" t="s">
        <v>121</v>
      </c>
      <c r="CE186" s="82" t="s">
        <v>121</v>
      </c>
      <c r="CF186" s="45">
        <v>2.3886639676113361</v>
      </c>
      <c r="CG186" s="7"/>
      <c r="CH186" s="121">
        <v>5</v>
      </c>
      <c r="CI186" s="7"/>
      <c r="CJ186" s="111" t="s">
        <v>1993</v>
      </c>
      <c r="CK186" s="201"/>
      <c r="CL186" s="122" t="s">
        <v>2028</v>
      </c>
      <c r="CM186" s="11"/>
      <c r="CN186" s="11"/>
      <c r="CO186" s="11"/>
      <c r="CP186" s="11"/>
      <c r="CQ186" s="10" t="s">
        <v>294</v>
      </c>
      <c r="CR186" t="s">
        <v>128</v>
      </c>
      <c r="CS186" s="9">
        <v>2</v>
      </c>
      <c r="CT186" s="7"/>
      <c r="CU186" s="7"/>
      <c r="CV186" s="7"/>
      <c r="CW186" s="7"/>
      <c r="CX186" s="7"/>
      <c r="CY186" s="7"/>
      <c r="CZ186" s="11" t="s">
        <v>38</v>
      </c>
      <c r="DA186" s="11" t="s">
        <v>38</v>
      </c>
      <c r="DB186" s="11">
        <v>33244</v>
      </c>
      <c r="DC186" s="11">
        <v>90.8</v>
      </c>
      <c r="DD186" s="11">
        <v>9.1999999999999993</v>
      </c>
      <c r="DE186" s="11" t="s">
        <v>38</v>
      </c>
      <c r="DF186" s="11" t="s">
        <v>38</v>
      </c>
      <c r="DG186" s="11" t="s">
        <v>38</v>
      </c>
      <c r="DH186" s="11" t="s">
        <v>38</v>
      </c>
      <c r="DI186" s="11">
        <v>0</v>
      </c>
      <c r="DJ186" s="7" t="s">
        <v>451</v>
      </c>
      <c r="DK186" s="114"/>
      <c r="DL186" s="114"/>
      <c r="DM186" s="114"/>
      <c r="DN186" s="114"/>
      <c r="DO186" s="7">
        <v>3</v>
      </c>
      <c r="DP186" s="114"/>
      <c r="DQ186" s="114"/>
      <c r="DR186" s="114"/>
      <c r="DS186" s="114"/>
      <c r="DT186" s="114"/>
      <c r="DU186" s="114"/>
      <c r="DV186" s="114"/>
      <c r="DW186" s="114"/>
      <c r="DX186" s="114"/>
      <c r="DY186" s="114"/>
      <c r="DZ186" s="485">
        <v>12472</v>
      </c>
      <c r="EA186" s="954">
        <v>75</v>
      </c>
      <c r="EB186" s="954">
        <v>204018</v>
      </c>
      <c r="EC186" s="954">
        <v>4000</v>
      </c>
      <c r="ED186" s="954">
        <v>40560</v>
      </c>
      <c r="EE186" s="954">
        <v>194169</v>
      </c>
      <c r="EF186" s="715">
        <v>26251.648800000003</v>
      </c>
      <c r="EG186" s="959">
        <v>735046.1664000001</v>
      </c>
      <c r="EH186" s="7"/>
      <c r="EI186" s="145">
        <v>26.262</v>
      </c>
      <c r="EJ186" s="114"/>
      <c r="EK186" s="43">
        <v>95.172484780754644</v>
      </c>
      <c r="EL186" s="146">
        <v>26.251648800000002</v>
      </c>
      <c r="EM186" s="114"/>
      <c r="EN186" s="114"/>
      <c r="EO186" s="114"/>
      <c r="EP186" s="114"/>
      <c r="EQ186" s="114"/>
      <c r="ER186" s="114"/>
      <c r="ES186" s="557"/>
      <c r="ET186" s="989"/>
      <c r="EU186" s="550"/>
      <c r="EV186" s="550"/>
      <c r="EW186" s="550"/>
      <c r="EX186" s="554"/>
      <c r="EY186" s="554"/>
      <c r="EZ186" s="554"/>
      <c r="FA186" s="554"/>
      <c r="FB186" s="554"/>
      <c r="FC186" s="554"/>
      <c r="FD186" s="554"/>
      <c r="FE186" s="554"/>
      <c r="FF186" s="554"/>
      <c r="FG186" s="554"/>
      <c r="FH186" s="554"/>
      <c r="FI186" s="554"/>
      <c r="FJ186" s="554"/>
      <c r="FK186" s="554"/>
      <c r="FL186" s="554"/>
      <c r="FM186" s="554"/>
      <c r="FN186" s="554"/>
      <c r="FO186" s="554"/>
      <c r="FP186" s="554"/>
      <c r="FQ186" s="554"/>
      <c r="FR186" s="554"/>
      <c r="FS186" s="554"/>
      <c r="FT186" s="554"/>
      <c r="FU186" s="554"/>
      <c r="FV186" s="554"/>
      <c r="FW186" s="554"/>
      <c r="FX186" s="554"/>
      <c r="FY186" s="554"/>
      <c r="FZ186" s="554"/>
      <c r="GA186" s="554"/>
      <c r="GB186" s="554"/>
      <c r="GC186" s="554"/>
      <c r="GD186" s="554"/>
      <c r="GE186" s="554"/>
      <c r="GF186" s="554"/>
      <c r="GG186" s="554"/>
      <c r="GH186" s="554"/>
      <c r="GI186" s="554"/>
      <c r="GJ186" s="554"/>
      <c r="GK186" s="554"/>
      <c r="GL186" s="554"/>
      <c r="GM186" s="554"/>
      <c r="GN186" s="554"/>
      <c r="GO186" s="554"/>
      <c r="GP186" s="554"/>
      <c r="GQ186" s="554"/>
      <c r="GR186" s="554"/>
    </row>
    <row r="187" spans="1:200" x14ac:dyDescent="0.3">
      <c r="A187" s="7">
        <v>93</v>
      </c>
      <c r="B187" s="7">
        <v>1</v>
      </c>
      <c r="C187" s="14">
        <v>12508</v>
      </c>
      <c r="D187" s="328" t="s">
        <v>1586</v>
      </c>
      <c r="E187" s="17" t="s">
        <v>485</v>
      </c>
      <c r="F187" s="17">
        <v>7911215785</v>
      </c>
      <c r="G187" s="11">
        <v>41</v>
      </c>
      <c r="H187" s="17" t="s">
        <v>1725</v>
      </c>
      <c r="I187" s="469" t="s">
        <v>1726</v>
      </c>
      <c r="J187" s="380" t="s">
        <v>35</v>
      </c>
      <c r="K187" s="17" t="s">
        <v>36</v>
      </c>
      <c r="L187" s="11">
        <v>7</v>
      </c>
      <c r="M187" s="17" t="s">
        <v>37</v>
      </c>
      <c r="N187" s="17" t="s">
        <v>38</v>
      </c>
      <c r="O187" s="11"/>
      <c r="P187" s="11" t="s">
        <v>1166</v>
      </c>
      <c r="Q187" s="381"/>
      <c r="R187" s="17"/>
      <c r="S187" s="649"/>
      <c r="T187" s="649"/>
      <c r="U187" s="650" t="s">
        <v>499</v>
      </c>
      <c r="V187" s="651"/>
      <c r="W187" s="650"/>
      <c r="X187" s="650"/>
      <c r="Y187" s="596" t="s">
        <v>1430</v>
      </c>
      <c r="Z187" s="550" t="s">
        <v>691</v>
      </c>
      <c r="AA187" s="11"/>
      <c r="AB187" s="556">
        <v>75727</v>
      </c>
      <c r="AC187" s="556">
        <v>530000</v>
      </c>
      <c r="AD187" s="554"/>
      <c r="AE187" s="554"/>
      <c r="AF187" s="554" t="s">
        <v>1969</v>
      </c>
      <c r="AG187" s="37">
        <v>10000</v>
      </c>
      <c r="AJ187" s="37"/>
      <c r="AK187" s="7"/>
      <c r="AM187" s="7"/>
      <c r="AN187" s="934">
        <v>0.47</v>
      </c>
      <c r="AO187" s="39">
        <v>8.4700000000000006</v>
      </c>
      <c r="AP187" s="40">
        <v>91.1</v>
      </c>
      <c r="AQ187" s="41">
        <v>100.03999999999999</v>
      </c>
      <c r="AR187" s="42">
        <v>5.5489964580873664E-2</v>
      </c>
      <c r="AS187" s="43">
        <v>5.0551357733175903</v>
      </c>
      <c r="AT187" s="44">
        <v>4.7202972782966757E-3</v>
      </c>
      <c r="AU187" s="46">
        <v>0.43000299999999997</v>
      </c>
      <c r="AV187" s="45">
        <v>91.49</v>
      </c>
      <c r="AW187" s="46">
        <v>1.6496999999999998E-2</v>
      </c>
      <c r="AX187" s="45">
        <v>3.51</v>
      </c>
      <c r="AY187" s="7" t="s">
        <v>121</v>
      </c>
      <c r="AZ187" s="235" t="s">
        <v>121</v>
      </c>
      <c r="BA187" s="48" t="s">
        <v>121</v>
      </c>
      <c r="BB187" s="80">
        <v>2.87</v>
      </c>
      <c r="BC187" s="194">
        <v>0.2</v>
      </c>
      <c r="BD187" s="45">
        <v>77.2</v>
      </c>
      <c r="BE187" s="7">
        <v>22.8</v>
      </c>
      <c r="BF187" s="78">
        <v>3.3859649122807016</v>
      </c>
      <c r="BG187" s="79">
        <v>2.5000000000000001E-2</v>
      </c>
      <c r="BH187" s="80">
        <v>5.3191489361702127</v>
      </c>
      <c r="BI187" s="7" t="s">
        <v>121</v>
      </c>
      <c r="BJ187" s="7">
        <v>10.4</v>
      </c>
      <c r="BK187" s="48">
        <v>13.5</v>
      </c>
      <c r="BL187" s="81"/>
      <c r="BM187" s="80">
        <v>97.2</v>
      </c>
      <c r="BN187" s="49">
        <v>98</v>
      </c>
      <c r="BO187" s="49">
        <v>14382</v>
      </c>
      <c r="BP187" s="80">
        <v>2</v>
      </c>
      <c r="BQ187" s="561">
        <v>8.3946170000000002</v>
      </c>
      <c r="BR187" s="49">
        <v>40</v>
      </c>
      <c r="BS187" s="84">
        <v>3.3879999999999999</v>
      </c>
      <c r="BT187" s="49">
        <v>57.2</v>
      </c>
      <c r="BU187" s="84">
        <v>4.8448400000000005</v>
      </c>
      <c r="BV187" s="49">
        <v>1.91</v>
      </c>
      <c r="BW187" s="84">
        <v>0.161777</v>
      </c>
      <c r="BX187" s="84">
        <v>7.7400000000000004E-3</v>
      </c>
      <c r="BY187" s="82">
        <v>92.4</v>
      </c>
      <c r="BZ187" s="82">
        <v>3447</v>
      </c>
      <c r="CA187" s="82">
        <v>84.6</v>
      </c>
      <c r="CB187" s="82">
        <v>2785</v>
      </c>
      <c r="CC187" s="82">
        <v>61.5</v>
      </c>
      <c r="CD187" s="82">
        <v>86.6</v>
      </c>
      <c r="CE187" s="82">
        <v>3042</v>
      </c>
      <c r="CF187" s="45">
        <v>0.69930069930069927</v>
      </c>
      <c r="CG187" s="7"/>
      <c r="CH187" s="121">
        <v>5</v>
      </c>
      <c r="CI187" s="7"/>
      <c r="CJ187" s="111" t="s">
        <v>1991</v>
      </c>
      <c r="CK187" s="201"/>
      <c r="CL187" s="122" t="s">
        <v>2008</v>
      </c>
      <c r="CM187" s="11"/>
      <c r="CN187" s="11"/>
      <c r="CO187" s="11"/>
      <c r="CP187" s="11"/>
      <c r="CQ187" s="565" t="s">
        <v>297</v>
      </c>
      <c r="CR187" t="s">
        <v>1969</v>
      </c>
      <c r="CS187" s="7">
        <v>5</v>
      </c>
      <c r="CT187" s="7"/>
      <c r="CU187" s="7"/>
      <c r="CV187" s="7"/>
      <c r="CW187" s="7"/>
      <c r="CX187" s="7"/>
      <c r="CY187" s="7"/>
      <c r="CZ187" s="11" t="s">
        <v>38</v>
      </c>
      <c r="DA187" s="11" t="s">
        <v>38</v>
      </c>
      <c r="DB187" s="11">
        <v>110117</v>
      </c>
      <c r="DC187" s="11">
        <v>89.4</v>
      </c>
      <c r="DD187" s="11">
        <v>10.6</v>
      </c>
      <c r="DE187" s="11" t="s">
        <v>38</v>
      </c>
      <c r="DF187" s="11" t="s">
        <v>38</v>
      </c>
      <c r="DG187" s="11" t="s">
        <v>38</v>
      </c>
      <c r="DH187" s="11" t="s">
        <v>38</v>
      </c>
      <c r="DI187" s="11">
        <v>0</v>
      </c>
      <c r="DJ187" s="7" t="s">
        <v>451</v>
      </c>
      <c r="DK187" s="114"/>
      <c r="DL187" s="114"/>
      <c r="DM187" s="114"/>
      <c r="DN187" s="114"/>
      <c r="DO187" s="114"/>
      <c r="DP187" s="114"/>
      <c r="DQ187" s="114"/>
      <c r="DR187" s="114"/>
      <c r="DS187" s="114"/>
      <c r="DT187" s="114"/>
      <c r="DU187" s="114"/>
      <c r="DV187" s="114"/>
      <c r="DW187" s="114"/>
      <c r="DX187" s="557"/>
      <c r="DY187" s="114"/>
      <c r="DZ187" s="485">
        <v>12508</v>
      </c>
      <c r="EA187" s="954">
        <v>75</v>
      </c>
      <c r="EB187" s="954">
        <v>571839</v>
      </c>
      <c r="EC187" s="954">
        <v>4000</v>
      </c>
      <c r="ED187" s="954">
        <v>40560</v>
      </c>
      <c r="EE187" s="954">
        <v>559246</v>
      </c>
      <c r="EF187" s="715">
        <v>75610.059199999989</v>
      </c>
      <c r="EG187" s="959">
        <v>529270.41439999989</v>
      </c>
      <c r="EH187" s="7"/>
      <c r="EI187" s="145">
        <v>75.727000000000004</v>
      </c>
      <c r="EJ187" s="114"/>
      <c r="EK187" s="43">
        <v>97.797806725319546</v>
      </c>
      <c r="EL187" s="146">
        <v>75.610059199999995</v>
      </c>
      <c r="EM187" s="114"/>
      <c r="EN187" s="114"/>
      <c r="EO187" s="114"/>
      <c r="EP187" s="114"/>
      <c r="EQ187" s="114"/>
      <c r="ER187" s="114"/>
      <c r="ES187" s="557"/>
      <c r="ET187" s="989"/>
      <c r="EU187" s="550"/>
      <c r="EV187" s="550"/>
      <c r="EW187" s="550"/>
      <c r="EX187" s="554"/>
      <c r="EY187" s="554"/>
      <c r="EZ187" s="554"/>
      <c r="FA187" s="554"/>
      <c r="FB187" s="554"/>
      <c r="FC187" s="554"/>
      <c r="FD187" s="554"/>
      <c r="FE187" s="554"/>
      <c r="FF187" s="554"/>
      <c r="FG187" s="554"/>
      <c r="FH187" s="554"/>
      <c r="FI187" s="554"/>
      <c r="FJ187" s="554"/>
      <c r="FK187" s="554"/>
      <c r="FL187" s="554"/>
      <c r="FM187" s="554"/>
      <c r="FN187" s="554"/>
      <c r="FO187" s="554"/>
      <c r="FP187" s="554"/>
      <c r="FQ187" s="554"/>
      <c r="FR187" s="554"/>
      <c r="FS187" s="554"/>
      <c r="FT187" s="554"/>
      <c r="FU187" s="554"/>
      <c r="FV187" s="554"/>
      <c r="FW187" s="554"/>
      <c r="FX187" s="554"/>
      <c r="FY187" s="554"/>
      <c r="FZ187" s="554"/>
      <c r="GA187" s="554"/>
      <c r="GB187" s="554"/>
      <c r="GC187" s="554"/>
      <c r="GD187" s="554"/>
      <c r="GE187" s="554"/>
      <c r="GF187" s="554"/>
      <c r="GG187" s="554"/>
      <c r="GH187" s="554"/>
      <c r="GI187" s="554"/>
      <c r="GJ187" s="554"/>
      <c r="GK187" s="554"/>
      <c r="GL187" s="554"/>
      <c r="GM187" s="554"/>
      <c r="GN187" s="554"/>
      <c r="GO187" s="554"/>
      <c r="GP187" s="554"/>
      <c r="GQ187" s="554"/>
      <c r="GR187" s="554"/>
    </row>
    <row r="188" spans="1:200" x14ac:dyDescent="0.3">
      <c r="A188" s="7">
        <v>100</v>
      </c>
      <c r="B188" s="7">
        <v>1</v>
      </c>
      <c r="C188" s="14">
        <v>12538</v>
      </c>
      <c r="D188" s="328" t="s">
        <v>1676</v>
      </c>
      <c r="E188" s="17" t="s">
        <v>1487</v>
      </c>
      <c r="F188" s="17">
        <v>7703014275</v>
      </c>
      <c r="G188" s="11">
        <v>43</v>
      </c>
      <c r="H188" s="17" t="s">
        <v>1514</v>
      </c>
      <c r="I188" s="469" t="s">
        <v>432</v>
      </c>
      <c r="J188" s="380" t="s">
        <v>35</v>
      </c>
      <c r="K188" s="17" t="s">
        <v>36</v>
      </c>
      <c r="L188" s="11">
        <v>28</v>
      </c>
      <c r="M188" s="17" t="s">
        <v>37</v>
      </c>
      <c r="N188" s="17" t="s">
        <v>1677</v>
      </c>
      <c r="O188" s="11"/>
      <c r="P188" s="11" t="s">
        <v>1166</v>
      </c>
      <c r="Q188" s="381"/>
      <c r="R188" s="17"/>
      <c r="S188" s="649"/>
      <c r="T188" s="649"/>
      <c r="U188" s="650" t="s">
        <v>499</v>
      </c>
      <c r="V188" s="651"/>
      <c r="W188" s="650"/>
      <c r="X188" s="650"/>
      <c r="Y188" s="596" t="s">
        <v>1430</v>
      </c>
      <c r="Z188" s="550" t="s">
        <v>691</v>
      </c>
      <c r="AA188" s="11"/>
      <c r="AB188" s="556">
        <v>14898</v>
      </c>
      <c r="AC188" s="556">
        <v>417000</v>
      </c>
      <c r="AD188" s="554"/>
      <c r="AE188" s="554"/>
      <c r="AF188" s="554" t="s">
        <v>128</v>
      </c>
      <c r="AG188" s="556">
        <v>10000</v>
      </c>
      <c r="AJ188" s="37"/>
      <c r="AK188" s="7"/>
      <c r="AM188" s="7"/>
      <c r="AN188" s="411">
        <v>1.1299999999999999</v>
      </c>
      <c r="AO188" s="39">
        <v>5.25</v>
      </c>
      <c r="AP188" s="40">
        <v>93.3</v>
      </c>
      <c r="AQ188" s="41">
        <v>99.679999999999993</v>
      </c>
      <c r="AR188" s="42">
        <v>0.21523809523809523</v>
      </c>
      <c r="AS188" s="43">
        <v>20.081714285714284</v>
      </c>
      <c r="AT188" s="44">
        <v>1.1466260781329275E-2</v>
      </c>
      <c r="AU188" s="46">
        <v>1.0229889999999999</v>
      </c>
      <c r="AV188" s="45">
        <v>90.53</v>
      </c>
      <c r="AW188" s="46">
        <v>5.0510999999999993E-2</v>
      </c>
      <c r="AX188" s="45">
        <v>4.47</v>
      </c>
      <c r="AY188" s="7" t="s">
        <v>121</v>
      </c>
      <c r="AZ188" s="235" t="s">
        <v>121</v>
      </c>
      <c r="BA188" s="48" t="s">
        <v>121</v>
      </c>
      <c r="BB188" s="80">
        <v>0.2</v>
      </c>
      <c r="BC188" s="194">
        <v>0.87</v>
      </c>
      <c r="BD188" s="45">
        <v>63.9</v>
      </c>
      <c r="BE188" s="7">
        <v>36.1</v>
      </c>
      <c r="BF188" s="195">
        <v>1.7700831024930748</v>
      </c>
      <c r="BG188" s="79">
        <v>1.7000000000000001E-2</v>
      </c>
      <c r="BH188" s="80">
        <v>1.5044247787610623</v>
      </c>
      <c r="BI188" s="7" t="s">
        <v>121</v>
      </c>
      <c r="BJ188" s="7">
        <v>24.5</v>
      </c>
      <c r="BK188" s="48">
        <v>36.9</v>
      </c>
      <c r="BL188" s="81"/>
      <c r="BM188" s="80">
        <v>95.5</v>
      </c>
      <c r="BN188" s="49">
        <v>95.8</v>
      </c>
      <c r="BO188" s="49">
        <v>10445</v>
      </c>
      <c r="BP188" s="80">
        <v>4.2000000000000028</v>
      </c>
      <c r="BQ188" s="80">
        <v>5.19855</v>
      </c>
      <c r="BR188" s="49">
        <v>25.7</v>
      </c>
      <c r="BS188" s="84">
        <v>1.3492499999999998</v>
      </c>
      <c r="BT188" s="49">
        <v>69.8</v>
      </c>
      <c r="BU188" s="84">
        <v>3.6644999999999999</v>
      </c>
      <c r="BV188" s="49">
        <v>3.52</v>
      </c>
      <c r="BW188" s="84">
        <v>0.18479999999999999</v>
      </c>
      <c r="BX188" s="84">
        <v>2.5000000000000001E-2</v>
      </c>
      <c r="BY188" s="82">
        <v>99.9</v>
      </c>
      <c r="BZ188" s="82">
        <v>5680</v>
      </c>
      <c r="CA188" s="82">
        <v>99.4</v>
      </c>
      <c r="CB188" s="82">
        <v>4014</v>
      </c>
      <c r="CC188" s="82">
        <v>89.6</v>
      </c>
      <c r="CD188" s="82">
        <v>99</v>
      </c>
      <c r="CE188" s="82">
        <v>4305</v>
      </c>
      <c r="CF188" s="45">
        <v>0.36819484240687678</v>
      </c>
      <c r="CG188" s="7"/>
      <c r="CH188" s="121">
        <v>5</v>
      </c>
      <c r="CI188" s="7"/>
      <c r="CJ188" s="111" t="s">
        <v>1991</v>
      </c>
      <c r="CK188" s="201"/>
      <c r="CL188" s="122" t="s">
        <v>2019</v>
      </c>
      <c r="CM188" s="11"/>
      <c r="CN188" s="11"/>
      <c r="CO188" s="11"/>
      <c r="CP188" s="11"/>
      <c r="CQ188" s="565" t="s">
        <v>297</v>
      </c>
      <c r="CR188" t="s">
        <v>128</v>
      </c>
      <c r="CS188" s="9">
        <v>2</v>
      </c>
      <c r="CT188" s="7"/>
      <c r="CU188" s="7"/>
      <c r="CV188" s="7"/>
      <c r="CW188" s="7"/>
      <c r="CX188" s="7"/>
      <c r="CY188" s="7"/>
      <c r="CZ188" s="11" t="s">
        <v>38</v>
      </c>
      <c r="DA188" s="11" t="s">
        <v>38</v>
      </c>
      <c r="DB188" s="11">
        <v>21668</v>
      </c>
      <c r="DC188" s="11">
        <v>93.1</v>
      </c>
      <c r="DD188" s="11">
        <v>6.9</v>
      </c>
      <c r="DE188" s="11" t="s">
        <v>38</v>
      </c>
      <c r="DF188" s="11" t="s">
        <v>38</v>
      </c>
      <c r="DG188" s="11" t="s">
        <v>38</v>
      </c>
      <c r="DH188" s="11" t="s">
        <v>38</v>
      </c>
      <c r="DI188" s="11">
        <v>0</v>
      </c>
      <c r="DJ188" s="7" t="s">
        <v>451</v>
      </c>
      <c r="DK188" s="114"/>
      <c r="DL188" s="114"/>
      <c r="DM188" s="114"/>
      <c r="DN188" s="114"/>
      <c r="DO188" s="7">
        <v>3</v>
      </c>
      <c r="DP188" s="114"/>
      <c r="DQ188" s="114"/>
      <c r="DR188" s="114"/>
      <c r="DS188" s="114"/>
      <c r="DT188" s="114"/>
      <c r="DU188" s="114"/>
      <c r="DV188" s="114"/>
      <c r="DW188" s="114"/>
      <c r="DX188" s="114"/>
      <c r="DY188" s="114"/>
      <c r="DZ188" s="485">
        <v>12538</v>
      </c>
      <c r="EA188" s="954">
        <v>75</v>
      </c>
      <c r="EB188" s="954">
        <v>114337</v>
      </c>
      <c r="EC188" s="954">
        <v>4000</v>
      </c>
      <c r="ED188" s="954">
        <v>40560</v>
      </c>
      <c r="EE188" s="954">
        <v>111182</v>
      </c>
      <c r="EF188" s="715">
        <v>15031.806399999999</v>
      </c>
      <c r="EG188" s="959">
        <v>420890.57919999998</v>
      </c>
      <c r="EH188" s="7"/>
      <c r="EI188" s="145">
        <v>14.898</v>
      </c>
      <c r="EJ188" s="114"/>
      <c r="EK188" s="43">
        <v>97.240613274792935</v>
      </c>
      <c r="EL188" s="146">
        <v>15.031806399999999</v>
      </c>
      <c r="EM188" s="114"/>
      <c r="EN188" s="114"/>
      <c r="EO188" s="114"/>
      <c r="EP188" s="114"/>
      <c r="EQ188" s="114"/>
      <c r="ER188" s="114"/>
      <c r="ES188" s="557"/>
      <c r="ET188" s="989"/>
      <c r="EU188" s="550"/>
      <c r="EV188" s="550"/>
      <c r="EW188" s="550"/>
      <c r="EX188" s="554"/>
      <c r="EY188" s="554"/>
      <c r="EZ188" s="554"/>
      <c r="FA188" s="554"/>
      <c r="FB188" s="554"/>
      <c r="FC188" s="554"/>
      <c r="FD188" s="554"/>
      <c r="FE188" s="554"/>
      <c r="FF188" s="554"/>
      <c r="FG188" s="554"/>
      <c r="FH188" s="554"/>
      <c r="FI188" s="554"/>
      <c r="FJ188" s="554"/>
      <c r="FK188" s="554"/>
      <c r="FL188" s="554"/>
      <c r="FM188" s="554"/>
      <c r="FN188" s="554"/>
      <c r="FO188" s="554"/>
      <c r="FP188" s="554"/>
      <c r="FQ188" s="554"/>
      <c r="FR188" s="554"/>
      <c r="FS188" s="554"/>
      <c r="FT188" s="554"/>
      <c r="FU188" s="554"/>
      <c r="FV188" s="554"/>
      <c r="FW188" s="554"/>
      <c r="FX188" s="554"/>
      <c r="FY188" s="554"/>
      <c r="FZ188" s="554"/>
      <c r="GA188" s="554"/>
      <c r="GB188" s="554"/>
      <c r="GC188" s="554"/>
      <c r="GD188" s="554"/>
      <c r="GE188" s="554"/>
      <c r="GF188" s="554"/>
      <c r="GG188" s="554"/>
      <c r="GH188" s="554"/>
      <c r="GI188" s="554"/>
      <c r="GJ188" s="554"/>
      <c r="GK188" s="554"/>
      <c r="GL188" s="554"/>
      <c r="GM188" s="554"/>
      <c r="GN188" s="554"/>
      <c r="GO188" s="554"/>
      <c r="GP188" s="554"/>
      <c r="GQ188" s="554"/>
      <c r="GR188" s="554"/>
    </row>
  </sheetData>
  <autoFilter ref="A2:HW2" xr:uid="{8F0C97EC-9613-4752-BC7E-C738D4B89780}">
    <sortState xmlns:xlrd2="http://schemas.microsoft.com/office/spreadsheetml/2017/richdata2" ref="A3:HW188">
      <sortCondition ref="H2"/>
    </sortState>
  </autoFilter>
  <pageMargins left="0.7" right="0.7" top="0.78740157499999996" bottom="0.78740157499999996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76779-61A6-450B-BC6F-35B5B43D13DD}">
  <sheetPr>
    <tabColor theme="5" tint="0.79998168889431442"/>
  </sheetPr>
  <dimension ref="A1:HW141"/>
  <sheetViews>
    <sheetView zoomScale="80" zoomScaleNormal="8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AE10" sqref="AE10"/>
    </sheetView>
  </sheetViews>
  <sheetFormatPr defaultRowHeight="14.4" x14ac:dyDescent="0.3"/>
  <cols>
    <col min="1" max="1" width="5" customWidth="1"/>
    <col min="2" max="2" width="4.6640625" customWidth="1"/>
    <col min="3" max="3" width="10.33203125" customWidth="1"/>
    <col min="4" max="4" width="15.33203125" customWidth="1"/>
    <col min="5" max="5" width="9.109375" customWidth="1"/>
    <col min="6" max="6" width="13.33203125" customWidth="1"/>
    <col min="7" max="7" width="4.33203125" customWidth="1"/>
    <col min="8" max="8" width="12.109375" customWidth="1"/>
    <col min="9" max="9" width="17.109375" customWidth="1"/>
    <col min="11" max="11" width="2.88671875" customWidth="1"/>
    <col min="12" max="12" width="6.44140625" customWidth="1"/>
    <col min="13" max="13" width="8.6640625" customWidth="1"/>
    <col min="14" max="14" width="3" customWidth="1"/>
    <col min="15" max="15" width="4" customWidth="1"/>
    <col min="16" max="16" width="6.88671875" customWidth="1"/>
    <col min="17" max="26" width="0" hidden="1" customWidth="1"/>
    <col min="27" max="27" width="4.6640625" customWidth="1"/>
    <col min="28" max="28" width="0" hidden="1" customWidth="1"/>
    <col min="30" max="30" width="10.5546875" customWidth="1"/>
    <col min="31" max="31" width="5.6640625" customWidth="1"/>
    <col min="32" max="32" width="9.109375" customWidth="1"/>
    <col min="33" max="33" width="14.109375" customWidth="1"/>
    <col min="34" max="34" width="12.33203125" hidden="1" customWidth="1"/>
    <col min="35" max="39" width="8.88671875" hidden="1" customWidth="1"/>
    <col min="40" max="40" width="8.88671875" customWidth="1"/>
    <col min="41" max="43" width="9" customWidth="1"/>
    <col min="44" max="44" width="6.109375" customWidth="1"/>
    <col min="45" max="45" width="6.6640625" customWidth="1"/>
    <col min="46" max="46" width="7.109375" customWidth="1"/>
    <col min="47" max="47" width="6.33203125" customWidth="1"/>
    <col min="50" max="50" width="9.33203125" customWidth="1"/>
    <col min="55" max="55" width="5.5546875" customWidth="1"/>
    <col min="56" max="60" width="0" hidden="1" customWidth="1"/>
    <col min="61" max="61" width="5.5546875" customWidth="1"/>
    <col min="64" max="64" width="6.6640625" customWidth="1"/>
    <col min="70" max="70" width="6.44140625" customWidth="1"/>
    <col min="71" max="75" width="9.6640625" customWidth="1"/>
    <col min="76" max="76" width="7.33203125" customWidth="1"/>
    <col min="77" max="81" width="9.6640625" customWidth="1"/>
    <col min="82" max="82" width="7.44140625" customWidth="1"/>
    <col min="91" max="102" width="0" hidden="1" customWidth="1"/>
    <col min="104" max="104" width="6.5546875" customWidth="1"/>
    <col min="105" max="105" width="9.5546875" customWidth="1"/>
    <col min="108" max="108" width="11" customWidth="1"/>
    <col min="109" max="109" width="7.33203125" customWidth="1"/>
    <col min="110" max="112" width="6.33203125" customWidth="1"/>
    <col min="113" max="113" width="5" customWidth="1"/>
    <col min="114" max="114" width="12.33203125" customWidth="1"/>
    <col min="115" max="115" width="5.6640625" customWidth="1"/>
    <col min="119" max="119" width="9.109375" customWidth="1"/>
    <col min="120" max="120" width="12.44140625" customWidth="1"/>
    <col min="121" max="121" width="9" customWidth="1"/>
    <col min="124" max="124" width="9" customWidth="1"/>
    <col min="125" max="126" width="9.109375" customWidth="1"/>
    <col min="127" max="128" width="9" customWidth="1"/>
    <col min="130" max="130" width="9" customWidth="1"/>
    <col min="131" max="131" width="9.109375" customWidth="1"/>
    <col min="132" max="132" width="14.6640625" customWidth="1"/>
    <col min="133" max="133" width="9.109375" customWidth="1"/>
    <col min="134" max="134" width="9" customWidth="1"/>
    <col min="135" max="142" width="9.109375" customWidth="1"/>
    <col min="143" max="143" width="10.88671875" customWidth="1"/>
    <col min="144" max="146" width="9" customWidth="1"/>
    <col min="147" max="147" width="13.33203125" customWidth="1"/>
    <col min="148" max="148" width="6.6640625" customWidth="1"/>
    <col min="149" max="149" width="6.33203125" customWidth="1"/>
    <col min="150" max="150" width="7.88671875" customWidth="1"/>
    <col min="151" max="151" width="9.109375" customWidth="1"/>
    <col min="152" max="152" width="7.33203125" customWidth="1"/>
    <col min="153" max="153" width="10" customWidth="1"/>
    <col min="154" max="154" width="8.6640625" customWidth="1"/>
    <col min="155" max="155" width="11.5546875" customWidth="1"/>
    <col min="156" max="168" width="0" hidden="1" customWidth="1"/>
    <col min="170" max="170" width="7.33203125" customWidth="1"/>
    <col min="171" max="171" width="4.109375" customWidth="1"/>
    <col min="174" max="174" width="6.6640625" customWidth="1"/>
    <col min="175" max="175" width="9.109375" customWidth="1"/>
    <col min="176" max="176" width="9.6640625" customWidth="1"/>
    <col min="178" max="178" width="10.6640625" customWidth="1"/>
    <col min="179" max="179" width="11.88671875" customWidth="1"/>
    <col min="180" max="180" width="9.6640625" customWidth="1"/>
    <col min="181" max="181" width="8.5546875" customWidth="1"/>
    <col min="182" max="184" width="9.6640625" customWidth="1"/>
    <col min="185" max="185" width="10.5546875" customWidth="1"/>
    <col min="186" max="186" width="9.6640625" customWidth="1"/>
    <col min="187" max="187" width="12.5546875" customWidth="1"/>
    <col min="188" max="188" width="7.88671875" customWidth="1"/>
    <col min="189" max="189" width="13.44140625" customWidth="1"/>
    <col min="190" max="190" width="9.44140625" customWidth="1"/>
    <col min="191" max="191" width="12.6640625" customWidth="1"/>
    <col min="192" max="192" width="12.33203125" customWidth="1"/>
    <col min="193" max="193" width="11.109375" customWidth="1"/>
    <col min="194" max="194" width="11.88671875" customWidth="1"/>
    <col min="195" max="195" width="10.5546875" customWidth="1"/>
    <col min="196" max="196" width="7.88671875" customWidth="1"/>
    <col min="197" max="197" width="10.109375" customWidth="1"/>
    <col min="198" max="198" width="6.6640625" customWidth="1"/>
    <col min="199" max="199" width="7.6640625" customWidth="1"/>
    <col min="200" max="200" width="9.33203125" customWidth="1"/>
    <col min="201" max="201" width="9.5546875" customWidth="1"/>
    <col min="202" max="202" width="11.44140625" customWidth="1"/>
    <col min="203" max="203" width="8.44140625" customWidth="1"/>
    <col min="204" max="204" width="13" customWidth="1"/>
    <col min="205" max="205" width="11.44140625" customWidth="1"/>
    <col min="206" max="206" width="12.5546875" customWidth="1"/>
    <col min="207" max="207" width="11.44140625" customWidth="1"/>
    <col min="208" max="208" width="14.109375" customWidth="1"/>
    <col min="209" max="209" width="11.5546875" customWidth="1"/>
    <col min="210" max="210" width="10.88671875" customWidth="1"/>
    <col min="211" max="211" width="10.44140625" customWidth="1"/>
    <col min="212" max="212" width="13.44140625" customWidth="1"/>
    <col min="213" max="213" width="12.5546875" customWidth="1"/>
    <col min="214" max="214" width="14" customWidth="1"/>
    <col min="215" max="215" width="10.5546875" customWidth="1"/>
    <col min="216" max="216" width="11.5546875" customWidth="1"/>
    <col min="217" max="217" width="10.6640625" customWidth="1"/>
    <col min="218" max="218" width="14.109375" customWidth="1"/>
    <col min="219" max="219" width="11.88671875" customWidth="1"/>
    <col min="220" max="220" width="12.44140625" customWidth="1"/>
    <col min="221" max="221" width="10.88671875" customWidth="1"/>
    <col min="222" max="222" width="13.88671875" customWidth="1"/>
    <col min="223" max="223" width="10.6640625" customWidth="1"/>
    <col min="224" max="224" width="7.6640625" customWidth="1"/>
    <col min="225" max="225" width="14.5546875" customWidth="1"/>
    <col min="226" max="226" width="11" customWidth="1"/>
    <col min="227" max="227" width="14.44140625" customWidth="1"/>
    <col min="228" max="228" width="12.44140625" customWidth="1"/>
    <col min="229" max="229" width="12.109375" customWidth="1"/>
    <col min="230" max="230" width="12" customWidth="1"/>
    <col min="231" max="231" width="10.5546875" customWidth="1"/>
  </cols>
  <sheetData>
    <row r="1" spans="1:231" ht="64.8" customHeight="1" thickTop="1" thickBot="1" x14ac:dyDescent="0.3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3" t="s">
        <v>8</v>
      </c>
      <c r="J1" s="4" t="s">
        <v>9</v>
      </c>
      <c r="K1" s="5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21" t="s">
        <v>52</v>
      </c>
      <c r="Z1" s="1" t="s">
        <v>53</v>
      </c>
      <c r="AA1" s="1" t="s">
        <v>54</v>
      </c>
      <c r="AB1" s="1" t="s">
        <v>55</v>
      </c>
      <c r="AC1" s="1" t="s">
        <v>56</v>
      </c>
      <c r="AD1" s="1" t="s">
        <v>57</v>
      </c>
      <c r="AE1" s="2" t="s">
        <v>58</v>
      </c>
      <c r="AF1" s="22" t="s">
        <v>59</v>
      </c>
      <c r="AG1" s="23" t="s">
        <v>60</v>
      </c>
      <c r="AH1" s="1" t="s">
        <v>61</v>
      </c>
      <c r="AI1" s="24" t="s">
        <v>62</v>
      </c>
      <c r="AJ1" s="25" t="s">
        <v>63</v>
      </c>
      <c r="AK1" s="1" t="s">
        <v>64</v>
      </c>
      <c r="AL1" s="1" t="s">
        <v>65</v>
      </c>
      <c r="AM1" s="2" t="s">
        <v>66</v>
      </c>
      <c r="AN1" s="26" t="s">
        <v>67</v>
      </c>
      <c r="AO1" s="27" t="s">
        <v>68</v>
      </c>
      <c r="AP1" s="28" t="s">
        <v>69</v>
      </c>
      <c r="AQ1" s="29" t="s">
        <v>70</v>
      </c>
      <c r="AR1" s="30" t="s">
        <v>71</v>
      </c>
      <c r="AS1" s="30" t="s">
        <v>72</v>
      </c>
      <c r="AT1" s="31" t="s">
        <v>73</v>
      </c>
      <c r="AU1" s="2" t="s">
        <v>74</v>
      </c>
      <c r="AV1" s="23" t="s">
        <v>75</v>
      </c>
      <c r="AW1" s="32" t="s">
        <v>76</v>
      </c>
      <c r="AX1" s="23" t="s">
        <v>77</v>
      </c>
      <c r="AY1" s="1" t="s">
        <v>78</v>
      </c>
      <c r="AZ1" s="33" t="s">
        <v>79</v>
      </c>
      <c r="BA1" s="1" t="s">
        <v>80</v>
      </c>
      <c r="BB1" s="34" t="s">
        <v>81</v>
      </c>
      <c r="BC1" s="24" t="s">
        <v>129</v>
      </c>
      <c r="BD1" s="23" t="s">
        <v>130</v>
      </c>
      <c r="BE1" s="2" t="s">
        <v>131</v>
      </c>
      <c r="BF1" s="68" t="s">
        <v>132</v>
      </c>
      <c r="BG1" s="69" t="s">
        <v>133</v>
      </c>
      <c r="BH1" s="34" t="s">
        <v>134</v>
      </c>
      <c r="BI1" s="23" t="s">
        <v>135</v>
      </c>
      <c r="BJ1" s="1" t="s">
        <v>136</v>
      </c>
      <c r="BK1" s="1" t="s">
        <v>137</v>
      </c>
      <c r="BL1" s="70" t="s">
        <v>138</v>
      </c>
      <c r="BM1" s="71" t="s">
        <v>139</v>
      </c>
      <c r="BN1" s="72" t="s">
        <v>140</v>
      </c>
      <c r="BO1" s="72" t="s">
        <v>141</v>
      </c>
      <c r="BP1" s="72" t="s">
        <v>142</v>
      </c>
      <c r="BQ1" s="71" t="s">
        <v>143</v>
      </c>
      <c r="BR1" s="72" t="s">
        <v>144</v>
      </c>
      <c r="BS1" s="73" t="s">
        <v>145</v>
      </c>
      <c r="BT1" s="74" t="s">
        <v>146</v>
      </c>
      <c r="BU1" s="73" t="s">
        <v>147</v>
      </c>
      <c r="BV1" s="74" t="s">
        <v>148</v>
      </c>
      <c r="BW1" s="75" t="s">
        <v>149</v>
      </c>
      <c r="BX1" s="76" t="s">
        <v>150</v>
      </c>
      <c r="BY1" s="77" t="s">
        <v>151</v>
      </c>
      <c r="BZ1" s="31" t="s">
        <v>152</v>
      </c>
      <c r="CA1" s="31" t="s">
        <v>153</v>
      </c>
      <c r="CB1" s="31" t="s">
        <v>154</v>
      </c>
      <c r="CC1" s="1" t="s">
        <v>155</v>
      </c>
      <c r="CD1" s="31" t="s">
        <v>156</v>
      </c>
      <c r="CE1" s="77" t="s">
        <v>157</v>
      </c>
      <c r="CF1" s="74" t="s">
        <v>158</v>
      </c>
      <c r="CG1" s="23" t="s">
        <v>189</v>
      </c>
      <c r="CH1" s="23" t="s">
        <v>190</v>
      </c>
      <c r="CI1" s="88" t="s">
        <v>191</v>
      </c>
      <c r="CJ1" s="89" t="s">
        <v>192</v>
      </c>
      <c r="CK1" s="21" t="s">
        <v>193</v>
      </c>
      <c r="CL1" s="90" t="s">
        <v>194</v>
      </c>
      <c r="CM1" s="91" t="s">
        <v>195</v>
      </c>
      <c r="CN1" s="91" t="s">
        <v>196</v>
      </c>
      <c r="CO1" s="91" t="s">
        <v>197</v>
      </c>
      <c r="CP1" s="91" t="s">
        <v>198</v>
      </c>
      <c r="CQ1" s="92" t="s">
        <v>199</v>
      </c>
      <c r="CR1" s="93" t="s">
        <v>200</v>
      </c>
      <c r="CS1" s="94" t="s">
        <v>201</v>
      </c>
      <c r="CT1" s="94" t="s">
        <v>202</v>
      </c>
      <c r="CU1" s="94" t="s">
        <v>203</v>
      </c>
      <c r="CV1" s="95" t="s">
        <v>204</v>
      </c>
      <c r="CW1" s="96" t="s">
        <v>205</v>
      </c>
      <c r="CX1" s="97" t="s">
        <v>206</v>
      </c>
      <c r="CY1" s="98" t="s">
        <v>207</v>
      </c>
      <c r="CZ1" s="99" t="s">
        <v>208</v>
      </c>
      <c r="DA1" s="99" t="s">
        <v>209</v>
      </c>
      <c r="DB1" s="100" t="s">
        <v>210</v>
      </c>
      <c r="DC1" s="100" t="s">
        <v>211</v>
      </c>
      <c r="DD1" s="100" t="s">
        <v>212</v>
      </c>
      <c r="DE1" s="101" t="s">
        <v>213</v>
      </c>
      <c r="DF1" s="101" t="s">
        <v>214</v>
      </c>
      <c r="DG1" s="101" t="s">
        <v>215</v>
      </c>
      <c r="DH1" s="101" t="s">
        <v>216</v>
      </c>
      <c r="DI1" s="102" t="s">
        <v>217</v>
      </c>
      <c r="DJ1" s="102" t="s">
        <v>218</v>
      </c>
      <c r="DK1" s="103" t="s">
        <v>219</v>
      </c>
      <c r="DL1" s="94" t="s">
        <v>220</v>
      </c>
      <c r="DM1" s="94" t="s">
        <v>221</v>
      </c>
      <c r="DN1" s="104" t="s">
        <v>222</v>
      </c>
      <c r="DO1" s="105" t="s">
        <v>223</v>
      </c>
      <c r="DP1" s="104" t="s">
        <v>224</v>
      </c>
      <c r="DQ1" s="104" t="s">
        <v>225</v>
      </c>
      <c r="DR1" s="104" t="s">
        <v>226</v>
      </c>
      <c r="DS1" s="104" t="s">
        <v>227</v>
      </c>
      <c r="DT1" s="106" t="s">
        <v>228</v>
      </c>
      <c r="DU1" s="104" t="s">
        <v>229</v>
      </c>
      <c r="DV1" s="104" t="s">
        <v>230</v>
      </c>
      <c r="DW1" s="104" t="s">
        <v>231</v>
      </c>
      <c r="DX1" s="104" t="s">
        <v>232</v>
      </c>
      <c r="DY1" s="104" t="s">
        <v>233</v>
      </c>
      <c r="DZ1" s="107" t="s">
        <v>2</v>
      </c>
      <c r="EA1" s="108" t="s">
        <v>234</v>
      </c>
      <c r="EB1" s="108" t="s">
        <v>235</v>
      </c>
      <c r="EC1" s="108" t="s">
        <v>236</v>
      </c>
      <c r="ED1" s="108" t="s">
        <v>237</v>
      </c>
      <c r="EE1" s="109" t="s">
        <v>238</v>
      </c>
      <c r="EF1" s="108" t="s">
        <v>239</v>
      </c>
      <c r="EG1" s="110" t="s">
        <v>240</v>
      </c>
      <c r="EH1" s="129" t="s">
        <v>300</v>
      </c>
      <c r="EI1" s="130" t="s">
        <v>301</v>
      </c>
      <c r="EJ1" s="23"/>
      <c r="EK1" s="131" t="s">
        <v>300</v>
      </c>
      <c r="EL1" s="132" t="s">
        <v>301</v>
      </c>
      <c r="EM1" s="133" t="s">
        <v>302</v>
      </c>
      <c r="EN1" s="134" t="s">
        <v>303</v>
      </c>
      <c r="EO1" s="135" t="s">
        <v>304</v>
      </c>
      <c r="EP1" s="136" t="s">
        <v>305</v>
      </c>
      <c r="EQ1" s="135" t="s">
        <v>306</v>
      </c>
      <c r="ER1" s="135" t="s">
        <v>307</v>
      </c>
      <c r="ES1" s="135"/>
      <c r="ET1" s="137" t="s">
        <v>308</v>
      </c>
      <c r="EU1" s="138" t="s">
        <v>309</v>
      </c>
      <c r="EV1" s="139" t="s">
        <v>310</v>
      </c>
      <c r="EW1" s="139" t="s">
        <v>311</v>
      </c>
      <c r="EX1" s="140" t="s">
        <v>312</v>
      </c>
      <c r="EY1" s="140" t="s">
        <v>313</v>
      </c>
      <c r="EZ1" s="140" t="s">
        <v>314</v>
      </c>
      <c r="FA1" s="141" t="s">
        <v>315</v>
      </c>
      <c r="FB1" s="141" t="s">
        <v>316</v>
      </c>
      <c r="FC1" s="141" t="s">
        <v>317</v>
      </c>
      <c r="FD1" s="142" t="s">
        <v>240</v>
      </c>
      <c r="FE1" s="142" t="s">
        <v>318</v>
      </c>
      <c r="FF1" s="143" t="s">
        <v>319</v>
      </c>
      <c r="FG1" s="143" t="s">
        <v>320</v>
      </c>
      <c r="FH1" s="143" t="s">
        <v>321</v>
      </c>
      <c r="FI1" s="143" t="s">
        <v>322</v>
      </c>
      <c r="FJ1" s="143" t="s">
        <v>323</v>
      </c>
      <c r="FK1" s="143" t="s">
        <v>324</v>
      </c>
      <c r="FL1" s="143" t="s">
        <v>325</v>
      </c>
      <c r="FM1" s="143" t="s">
        <v>326</v>
      </c>
      <c r="FN1" s="143" t="s">
        <v>327</v>
      </c>
      <c r="FO1" s="143" t="s">
        <v>328</v>
      </c>
      <c r="FP1" s="143" t="s">
        <v>329</v>
      </c>
      <c r="FQ1" s="144" t="s">
        <v>330</v>
      </c>
      <c r="FR1" s="144" t="s">
        <v>331</v>
      </c>
      <c r="FS1" s="144" t="s">
        <v>332</v>
      </c>
      <c r="FT1" s="144" t="s">
        <v>333</v>
      </c>
      <c r="FU1" s="144" t="s">
        <v>334</v>
      </c>
      <c r="FV1" s="144" t="s">
        <v>335</v>
      </c>
      <c r="FW1" s="144" t="s">
        <v>336</v>
      </c>
      <c r="FX1" s="144" t="s">
        <v>337</v>
      </c>
      <c r="FY1" s="144" t="s">
        <v>338</v>
      </c>
      <c r="FZ1" s="144" t="s">
        <v>339</v>
      </c>
      <c r="GA1" s="144" t="s">
        <v>340</v>
      </c>
      <c r="GB1" s="144" t="s">
        <v>341</v>
      </c>
      <c r="GC1" s="144" t="s">
        <v>342</v>
      </c>
      <c r="GD1" s="143" t="s">
        <v>343</v>
      </c>
      <c r="GE1" s="140" t="s">
        <v>344</v>
      </c>
      <c r="GF1" s="140" t="s">
        <v>345</v>
      </c>
      <c r="GG1" s="140" t="s">
        <v>346</v>
      </c>
      <c r="GH1" s="140" t="s">
        <v>347</v>
      </c>
      <c r="GI1" s="140" t="s">
        <v>348</v>
      </c>
      <c r="GJ1" s="140" t="s">
        <v>349</v>
      </c>
      <c r="GK1" s="140" t="s">
        <v>350</v>
      </c>
      <c r="GL1" s="140" t="s">
        <v>351</v>
      </c>
      <c r="GM1" s="140" t="s">
        <v>352</v>
      </c>
      <c r="GN1" s="140" t="s">
        <v>353</v>
      </c>
      <c r="GO1" s="140" t="s">
        <v>354</v>
      </c>
      <c r="GP1" s="140" t="s">
        <v>355</v>
      </c>
      <c r="GQ1" s="140" t="s">
        <v>356</v>
      </c>
      <c r="GR1" s="140" t="s">
        <v>357</v>
      </c>
      <c r="GS1" s="143"/>
      <c r="GT1" s="143"/>
      <c r="GU1" s="143"/>
      <c r="GV1" s="144"/>
      <c r="GW1" s="144"/>
      <c r="GX1" s="144"/>
      <c r="GY1" s="144"/>
      <c r="GZ1" s="144"/>
      <c r="HA1" s="144"/>
      <c r="HB1" s="144"/>
      <c r="HC1" s="144"/>
      <c r="HD1" s="144"/>
      <c r="HE1" s="144"/>
      <c r="HF1" s="144"/>
      <c r="HG1" s="144"/>
      <c r="HH1" s="144"/>
      <c r="HI1" s="143"/>
      <c r="HJ1" s="140"/>
      <c r="HK1" s="140"/>
      <c r="HL1" s="140"/>
      <c r="HM1" s="140"/>
      <c r="HN1" s="140"/>
      <c r="HO1" s="140"/>
      <c r="HP1" s="140"/>
      <c r="HQ1" s="140"/>
      <c r="HR1" s="140"/>
      <c r="HS1" s="140"/>
      <c r="HT1" s="140"/>
      <c r="HU1" s="140"/>
      <c r="HV1" s="140"/>
      <c r="HW1" s="140"/>
    </row>
    <row r="2" spans="1:231" ht="15" customHeight="1" x14ac:dyDescent="0.3">
      <c r="A2" s="6" t="s">
        <v>17</v>
      </c>
      <c r="B2" s="6" t="s">
        <v>18</v>
      </c>
      <c r="C2" s="6" t="s">
        <v>19</v>
      </c>
      <c r="D2" s="6" t="s">
        <v>20</v>
      </c>
      <c r="E2" s="6" t="s">
        <v>21</v>
      </c>
      <c r="F2" s="6" t="s">
        <v>22</v>
      </c>
      <c r="G2" s="6" t="s">
        <v>23</v>
      </c>
      <c r="H2" s="6" t="s">
        <v>24</v>
      </c>
      <c r="I2" s="6" t="s">
        <v>25</v>
      </c>
      <c r="J2" s="6" t="s">
        <v>26</v>
      </c>
      <c r="K2" s="6" t="s">
        <v>27</v>
      </c>
      <c r="L2" s="6" t="s">
        <v>28</v>
      </c>
      <c r="M2" s="6" t="s">
        <v>29</v>
      </c>
      <c r="N2" s="6" t="s">
        <v>30</v>
      </c>
      <c r="O2" s="6" t="s">
        <v>31</v>
      </c>
      <c r="P2" s="6" t="s">
        <v>32</v>
      </c>
      <c r="Q2" s="6" t="s">
        <v>33</v>
      </c>
      <c r="R2" s="6" t="s">
        <v>82</v>
      </c>
      <c r="S2" s="6" t="s">
        <v>83</v>
      </c>
      <c r="T2" s="6" t="s">
        <v>84</v>
      </c>
      <c r="U2" s="6" t="s">
        <v>85</v>
      </c>
      <c r="V2" s="6" t="s">
        <v>86</v>
      </c>
      <c r="W2" s="6" t="s">
        <v>87</v>
      </c>
      <c r="X2" s="6" t="s">
        <v>88</v>
      </c>
      <c r="Y2" s="6" t="s">
        <v>89</v>
      </c>
      <c r="Z2" s="6" t="s">
        <v>90</v>
      </c>
      <c r="AA2" s="6" t="s">
        <v>91</v>
      </c>
      <c r="AB2" s="6" t="s">
        <v>92</v>
      </c>
      <c r="AC2" s="6" t="s">
        <v>93</v>
      </c>
      <c r="AD2" s="6" t="s">
        <v>94</v>
      </c>
      <c r="AE2" s="6" t="s">
        <v>95</v>
      </c>
      <c r="AF2" s="6" t="s">
        <v>96</v>
      </c>
      <c r="AG2" s="6" t="s">
        <v>97</v>
      </c>
      <c r="AH2" s="6" t="s">
        <v>98</v>
      </c>
      <c r="AI2" s="6" t="s">
        <v>99</v>
      </c>
      <c r="AJ2" s="6" t="s">
        <v>100</v>
      </c>
      <c r="AK2" s="6" t="s">
        <v>101</v>
      </c>
      <c r="AL2" s="6" t="s">
        <v>102</v>
      </c>
      <c r="AM2" s="6" t="s">
        <v>103</v>
      </c>
      <c r="AN2" s="6" t="s">
        <v>104</v>
      </c>
      <c r="AO2" s="6" t="s">
        <v>105</v>
      </c>
      <c r="AP2" s="6" t="s">
        <v>106</v>
      </c>
      <c r="AQ2" s="6" t="s">
        <v>107</v>
      </c>
      <c r="AR2" s="6" t="s">
        <v>108</v>
      </c>
      <c r="AS2" s="6" t="s">
        <v>109</v>
      </c>
      <c r="AT2" s="6" t="s">
        <v>110</v>
      </c>
      <c r="AU2" s="6" t="s">
        <v>111</v>
      </c>
      <c r="AV2" s="6" t="s">
        <v>112</v>
      </c>
      <c r="AW2" s="6" t="s">
        <v>113</v>
      </c>
      <c r="AX2" s="6" t="s">
        <v>114</v>
      </c>
      <c r="AY2" s="6" t="s">
        <v>115</v>
      </c>
      <c r="AZ2" s="6" t="s">
        <v>116</v>
      </c>
      <c r="BA2" s="6" t="s">
        <v>117</v>
      </c>
      <c r="BB2" s="6" t="s">
        <v>118</v>
      </c>
      <c r="BC2" s="6" t="s">
        <v>159</v>
      </c>
      <c r="BD2" s="6" t="s">
        <v>160</v>
      </c>
      <c r="BE2" s="6" t="s">
        <v>161</v>
      </c>
      <c r="BF2" s="6" t="s">
        <v>162</v>
      </c>
      <c r="BG2" s="6" t="s">
        <v>163</v>
      </c>
      <c r="BH2" s="6" t="s">
        <v>164</v>
      </c>
      <c r="BI2" s="6" t="s">
        <v>165</v>
      </c>
      <c r="BJ2" s="6" t="s">
        <v>166</v>
      </c>
      <c r="BK2" s="6" t="s">
        <v>167</v>
      </c>
      <c r="BL2" s="6" t="s">
        <v>168</v>
      </c>
      <c r="BM2" s="6" t="s">
        <v>169</v>
      </c>
      <c r="BN2" s="6" t="s">
        <v>170</v>
      </c>
      <c r="BO2" s="6" t="s">
        <v>171</v>
      </c>
      <c r="BP2" s="6" t="s">
        <v>172</v>
      </c>
      <c r="BQ2" s="6" t="s">
        <v>173</v>
      </c>
      <c r="BR2" s="6" t="s">
        <v>174</v>
      </c>
      <c r="BS2" s="6" t="s">
        <v>175</v>
      </c>
      <c r="BT2" s="6" t="s">
        <v>176</v>
      </c>
      <c r="BU2" s="6" t="s">
        <v>177</v>
      </c>
      <c r="BV2" s="6" t="s">
        <v>178</v>
      </c>
      <c r="BW2" s="6" t="s">
        <v>179</v>
      </c>
      <c r="BX2" s="6" t="s">
        <v>180</v>
      </c>
      <c r="BY2" s="6" t="s">
        <v>181</v>
      </c>
      <c r="BZ2" s="6" t="s">
        <v>182</v>
      </c>
      <c r="CA2" s="6" t="s">
        <v>183</v>
      </c>
      <c r="CB2" s="6" t="s">
        <v>184</v>
      </c>
      <c r="CC2" s="6" t="s">
        <v>185</v>
      </c>
      <c r="CD2" s="6" t="s">
        <v>186</v>
      </c>
      <c r="CE2" s="6" t="s">
        <v>187</v>
      </c>
      <c r="CF2" s="6" t="s">
        <v>188</v>
      </c>
      <c r="CG2" s="6" t="s">
        <v>241</v>
      </c>
      <c r="CH2" s="6" t="s">
        <v>242</v>
      </c>
      <c r="CI2" s="6" t="s">
        <v>243</v>
      </c>
      <c r="CJ2" s="6" t="s">
        <v>244</v>
      </c>
      <c r="CK2" s="6" t="s">
        <v>245</v>
      </c>
      <c r="CL2" s="6" t="s">
        <v>246</v>
      </c>
      <c r="CM2" s="6" t="s">
        <v>247</v>
      </c>
      <c r="CN2" s="6" t="s">
        <v>248</v>
      </c>
      <c r="CO2" s="6" t="s">
        <v>249</v>
      </c>
      <c r="CP2" s="6" t="s">
        <v>250</v>
      </c>
      <c r="CQ2" s="6" t="s">
        <v>251</v>
      </c>
      <c r="CR2" s="6" t="s">
        <v>252</v>
      </c>
      <c r="CS2" s="6" t="s">
        <v>253</v>
      </c>
      <c r="CT2" s="6" t="s">
        <v>254</v>
      </c>
      <c r="CU2" s="6" t="s">
        <v>255</v>
      </c>
      <c r="CV2" s="6" t="s">
        <v>256</v>
      </c>
      <c r="CW2" s="6" t="s">
        <v>257</v>
      </c>
      <c r="CX2" s="6" t="s">
        <v>258</v>
      </c>
      <c r="CY2" s="6" t="s">
        <v>259</v>
      </c>
      <c r="CZ2" s="6" t="s">
        <v>260</v>
      </c>
      <c r="DA2" s="6" t="s">
        <v>261</v>
      </c>
      <c r="DB2" s="6" t="s">
        <v>262</v>
      </c>
      <c r="DC2" s="6" t="s">
        <v>263</v>
      </c>
      <c r="DD2" s="6" t="s">
        <v>264</v>
      </c>
      <c r="DE2" s="6" t="s">
        <v>265</v>
      </c>
      <c r="DF2" s="6" t="s">
        <v>266</v>
      </c>
      <c r="DG2" s="6" t="s">
        <v>267</v>
      </c>
      <c r="DH2" s="6" t="s">
        <v>268</v>
      </c>
      <c r="DI2" s="6" t="s">
        <v>269</v>
      </c>
      <c r="DJ2" s="6" t="s">
        <v>270</v>
      </c>
      <c r="DK2" s="6" t="s">
        <v>271</v>
      </c>
      <c r="DL2" s="6" t="s">
        <v>272</v>
      </c>
      <c r="DM2" s="6" t="s">
        <v>273</v>
      </c>
      <c r="DN2" s="6" t="s">
        <v>274</v>
      </c>
      <c r="DO2" s="6" t="s">
        <v>275</v>
      </c>
      <c r="DP2" s="6" t="s">
        <v>276</v>
      </c>
      <c r="DQ2" s="6" t="s">
        <v>277</v>
      </c>
      <c r="DR2" s="6" t="s">
        <v>278</v>
      </c>
      <c r="DS2" s="6" t="s">
        <v>279</v>
      </c>
      <c r="DT2" s="6" t="s">
        <v>280</v>
      </c>
      <c r="DU2" s="6" t="s">
        <v>281</v>
      </c>
      <c r="DV2" s="6" t="s">
        <v>282</v>
      </c>
      <c r="DW2" s="6" t="s">
        <v>283</v>
      </c>
      <c r="DX2" s="6" t="s">
        <v>284</v>
      </c>
      <c r="DY2" s="6" t="s">
        <v>285</v>
      </c>
      <c r="DZ2" s="6" t="s">
        <v>286</v>
      </c>
      <c r="EA2" s="6" t="s">
        <v>287</v>
      </c>
      <c r="EB2" s="6" t="s">
        <v>288</v>
      </c>
      <c r="EC2" s="6" t="s">
        <v>289</v>
      </c>
      <c r="ED2" s="6" t="s">
        <v>290</v>
      </c>
      <c r="EE2" s="6" t="s">
        <v>291</v>
      </c>
      <c r="EF2" s="6" t="s">
        <v>292</v>
      </c>
      <c r="EG2" s="6" t="s">
        <v>293</v>
      </c>
      <c r="EH2" s="6" t="s">
        <v>358</v>
      </c>
      <c r="EI2" s="6" t="s">
        <v>359</v>
      </c>
      <c r="EJ2" s="6" t="s">
        <v>360</v>
      </c>
      <c r="EK2" s="6" t="s">
        <v>361</v>
      </c>
      <c r="EL2" s="6" t="s">
        <v>362</v>
      </c>
      <c r="EM2" s="6" t="s">
        <v>363</v>
      </c>
      <c r="EN2" s="6" t="s">
        <v>364</v>
      </c>
      <c r="EO2" s="6" t="s">
        <v>365</v>
      </c>
      <c r="EP2" s="6" t="s">
        <v>366</v>
      </c>
      <c r="EQ2" s="6" t="s">
        <v>367</v>
      </c>
      <c r="ER2" s="6" t="s">
        <v>368</v>
      </c>
      <c r="ES2" s="6" t="s">
        <v>369</v>
      </c>
      <c r="ET2" s="6" t="s">
        <v>370</v>
      </c>
      <c r="EU2" s="6" t="s">
        <v>371</v>
      </c>
      <c r="EV2" s="6" t="s">
        <v>372</v>
      </c>
      <c r="EW2" s="6" t="s">
        <v>373</v>
      </c>
      <c r="EX2" s="6" t="s">
        <v>374</v>
      </c>
      <c r="EY2" s="6" t="s">
        <v>375</v>
      </c>
      <c r="EZ2" s="6" t="s">
        <v>376</v>
      </c>
      <c r="FA2" s="6" t="s">
        <v>377</v>
      </c>
      <c r="FB2" s="6" t="s">
        <v>378</v>
      </c>
      <c r="FC2" s="6" t="s">
        <v>379</v>
      </c>
      <c r="FD2" s="6" t="s">
        <v>380</v>
      </c>
      <c r="FE2" s="6" t="s">
        <v>381</v>
      </c>
      <c r="FF2" s="6" t="s">
        <v>382</v>
      </c>
      <c r="FG2" s="6" t="s">
        <v>383</v>
      </c>
      <c r="FH2" s="6" t="s">
        <v>384</v>
      </c>
      <c r="FI2" s="6" t="s">
        <v>385</v>
      </c>
      <c r="FJ2" s="6" t="s">
        <v>386</v>
      </c>
      <c r="FK2" s="6" t="s">
        <v>387</v>
      </c>
      <c r="FL2" s="6" t="s">
        <v>388</v>
      </c>
      <c r="FM2" s="6" t="s">
        <v>389</v>
      </c>
      <c r="FN2" s="6" t="s">
        <v>390</v>
      </c>
      <c r="FO2" s="6" t="s">
        <v>391</v>
      </c>
      <c r="FP2" s="6" t="s">
        <v>392</v>
      </c>
      <c r="FQ2" s="6" t="s">
        <v>393</v>
      </c>
      <c r="FR2" s="6" t="s">
        <v>394</v>
      </c>
      <c r="FS2" s="6" t="s">
        <v>395</v>
      </c>
      <c r="FT2" s="6" t="s">
        <v>396</v>
      </c>
      <c r="FU2" s="6" t="s">
        <v>397</v>
      </c>
      <c r="FV2" s="6" t="s">
        <v>398</v>
      </c>
      <c r="FW2" s="6" t="s">
        <v>399</v>
      </c>
      <c r="FX2" s="6" t="s">
        <v>400</v>
      </c>
      <c r="FY2" s="6" t="s">
        <v>401</v>
      </c>
      <c r="FZ2" s="6" t="s">
        <v>402</v>
      </c>
      <c r="GA2" s="6" t="s">
        <v>403</v>
      </c>
      <c r="GB2" s="6" t="s">
        <v>404</v>
      </c>
      <c r="GC2" s="6" t="s">
        <v>405</v>
      </c>
      <c r="GD2" s="6" t="s">
        <v>406</v>
      </c>
      <c r="GE2" s="6" t="s">
        <v>407</v>
      </c>
      <c r="GF2" s="6" t="s">
        <v>408</v>
      </c>
      <c r="GG2" s="6" t="s">
        <v>409</v>
      </c>
      <c r="GH2" s="6" t="s">
        <v>410</v>
      </c>
      <c r="GI2" s="6" t="s">
        <v>411</v>
      </c>
      <c r="GJ2" s="6" t="s">
        <v>412</v>
      </c>
      <c r="GK2" s="6" t="s">
        <v>413</v>
      </c>
      <c r="GL2" s="6" t="s">
        <v>414</v>
      </c>
      <c r="GM2" s="6" t="s">
        <v>415</v>
      </c>
      <c r="GN2" s="6" t="s">
        <v>416</v>
      </c>
      <c r="GO2" s="6" t="s">
        <v>417</v>
      </c>
      <c r="GP2" s="6" t="s">
        <v>418</v>
      </c>
      <c r="GQ2" s="6" t="s">
        <v>419</v>
      </c>
      <c r="GR2" s="6" t="s">
        <v>420</v>
      </c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</row>
    <row r="3" spans="1:231" ht="15" customHeight="1" x14ac:dyDescent="0.3">
      <c r="A3" s="7">
        <v>77</v>
      </c>
      <c r="B3" s="7">
        <v>1</v>
      </c>
      <c r="C3" s="170">
        <v>5297</v>
      </c>
      <c r="D3" s="1135" t="s">
        <v>1658</v>
      </c>
      <c r="E3" s="20"/>
      <c r="F3" s="17">
        <v>441125168</v>
      </c>
      <c r="G3" s="11">
        <v>72</v>
      </c>
      <c r="H3" s="17" t="s">
        <v>1659</v>
      </c>
      <c r="I3" s="18"/>
      <c r="J3" s="19"/>
      <c r="K3" s="172" t="s">
        <v>36</v>
      </c>
      <c r="L3" s="20"/>
      <c r="M3" s="20"/>
      <c r="N3" s="20"/>
      <c r="O3" s="20"/>
      <c r="P3" s="169"/>
      <c r="Q3" s="169"/>
      <c r="R3" s="179"/>
      <c r="S3" s="180"/>
      <c r="T3" s="181"/>
      <c r="U3" s="180"/>
      <c r="V3" s="188"/>
      <c r="W3" s="180"/>
      <c r="X3" s="180"/>
      <c r="Y3" s="182"/>
      <c r="Z3" s="20"/>
      <c r="AA3" s="11"/>
      <c r="AB3" s="20"/>
      <c r="AC3" s="20"/>
      <c r="AD3" s="20"/>
      <c r="AE3" s="20"/>
      <c r="AF3" s="219"/>
      <c r="AG3" s="220"/>
      <c r="AH3" s="7"/>
      <c r="AI3" s="84">
        <v>87.7</v>
      </c>
      <c r="AJ3" s="189"/>
      <c r="AK3" s="7"/>
      <c r="AL3" s="185"/>
      <c r="AM3" s="7"/>
      <c r="AN3" s="190">
        <v>0.73</v>
      </c>
      <c r="AO3" s="39">
        <v>0.91</v>
      </c>
      <c r="AP3" s="191">
        <v>94</v>
      </c>
      <c r="AQ3" s="41">
        <v>95.64</v>
      </c>
      <c r="AR3" s="42">
        <v>0.80219780219780212</v>
      </c>
      <c r="AS3" s="43">
        <v>75.406593406593402</v>
      </c>
      <c r="AT3" s="44">
        <v>7.6914972078811509E-3</v>
      </c>
      <c r="AU3" s="46">
        <v>0.59750000000000003</v>
      </c>
      <c r="AV3" s="45">
        <v>81.849315068493155</v>
      </c>
      <c r="AW3" s="46">
        <v>9.6000000000000002E-2</v>
      </c>
      <c r="AX3" s="45">
        <v>13.150684931506849</v>
      </c>
      <c r="AY3" s="45">
        <v>23.220000000000002</v>
      </c>
      <c r="AZ3" s="47" t="s">
        <v>121</v>
      </c>
      <c r="BA3" s="192">
        <v>3.47E-3</v>
      </c>
      <c r="BB3" s="193" t="e">
        <v>#VALUE!</v>
      </c>
      <c r="BC3" s="194">
        <v>5.5029999999999992</v>
      </c>
      <c r="BD3" s="45" t="s">
        <v>121</v>
      </c>
      <c r="BE3" s="45" t="s">
        <v>121</v>
      </c>
      <c r="BF3" s="195" t="s">
        <v>121</v>
      </c>
      <c r="BG3" s="79" t="s">
        <v>121</v>
      </c>
      <c r="BH3" s="7" t="s">
        <v>121</v>
      </c>
      <c r="BI3" s="307" t="s">
        <v>121</v>
      </c>
      <c r="BJ3" s="7" t="s">
        <v>121</v>
      </c>
      <c r="BK3" s="48" t="s">
        <v>121</v>
      </c>
      <c r="BL3" s="197" t="s">
        <v>121</v>
      </c>
      <c r="BM3" s="198">
        <v>69.2</v>
      </c>
      <c r="BN3" s="199"/>
      <c r="BO3" s="199"/>
      <c r="BP3" s="199"/>
      <c r="BQ3" s="562"/>
      <c r="BR3" s="199">
        <v>12.1</v>
      </c>
      <c r="BS3" s="200">
        <v>0.11010999999999999</v>
      </c>
      <c r="BT3" s="199">
        <v>59.5</v>
      </c>
      <c r="BU3" s="200">
        <v>0.54144999999999999</v>
      </c>
      <c r="BV3" s="199">
        <v>28.3</v>
      </c>
      <c r="BW3" s="200">
        <v>0.25752999999999998</v>
      </c>
      <c r="BX3" s="199"/>
      <c r="BY3" s="45"/>
      <c r="CA3" s="7"/>
      <c r="CB3" s="7"/>
      <c r="CC3" s="7"/>
      <c r="CD3" s="198"/>
      <c r="CE3" s="7"/>
      <c r="CF3" s="45">
        <v>0.20336134453781513</v>
      </c>
      <c r="CG3" s="9" t="s">
        <v>2016</v>
      </c>
      <c r="CH3" s="9">
        <v>5</v>
      </c>
      <c r="CI3" s="9" t="s">
        <v>1991</v>
      </c>
      <c r="CJ3" s="9" t="s">
        <v>1991</v>
      </c>
      <c r="CK3" s="35"/>
      <c r="CL3" s="35"/>
      <c r="CM3" s="550"/>
      <c r="CN3" s="550"/>
      <c r="CO3" s="550"/>
      <c r="CP3" s="550"/>
      <c r="CQ3" s="243" t="s">
        <v>297</v>
      </c>
      <c r="CR3" s="210"/>
      <c r="CS3" s="9">
        <v>2</v>
      </c>
      <c r="CT3" s="9" t="s">
        <v>1848</v>
      </c>
      <c r="CU3" s="7"/>
      <c r="CV3" s="9">
        <v>1</v>
      </c>
      <c r="CW3" s="9">
        <v>0</v>
      </c>
      <c r="CX3" s="211" t="s">
        <v>38</v>
      </c>
      <c r="CY3" s="9" t="s">
        <v>38</v>
      </c>
      <c r="CZ3" s="11">
        <v>126.6</v>
      </c>
      <c r="DA3" s="11" t="s">
        <v>38</v>
      </c>
      <c r="DB3" s="11">
        <v>64551</v>
      </c>
      <c r="DC3" s="11">
        <v>95.3</v>
      </c>
      <c r="DD3" s="11">
        <v>4.7</v>
      </c>
      <c r="DE3" s="11" t="s">
        <v>38</v>
      </c>
      <c r="DF3" s="11" t="s">
        <v>38</v>
      </c>
      <c r="DG3" s="11" t="s">
        <v>38</v>
      </c>
      <c r="DH3" s="11" t="s">
        <v>38</v>
      </c>
      <c r="DI3" s="11">
        <v>2</v>
      </c>
      <c r="DJ3" s="7" t="s">
        <v>2017</v>
      </c>
      <c r="DK3" s="9">
        <v>5</v>
      </c>
      <c r="DL3" s="9">
        <v>9</v>
      </c>
      <c r="DM3" s="9">
        <v>12</v>
      </c>
      <c r="DN3" s="9">
        <v>3</v>
      </c>
      <c r="DO3" s="212"/>
      <c r="DP3" s="9">
        <v>1</v>
      </c>
      <c r="DQ3" s="9">
        <v>174</v>
      </c>
      <c r="DR3" s="9">
        <v>87</v>
      </c>
      <c r="DS3" s="84">
        <v>28.735632183908045</v>
      </c>
      <c r="DT3" s="9">
        <v>0</v>
      </c>
      <c r="DU3" s="211" t="s">
        <v>38</v>
      </c>
      <c r="DV3" s="9">
        <v>2</v>
      </c>
      <c r="DW3" s="9">
        <v>2</v>
      </c>
      <c r="DX3" s="187">
        <v>4</v>
      </c>
      <c r="DY3" s="104"/>
      <c r="DZ3" s="952">
        <v>5297</v>
      </c>
      <c r="EA3" s="589"/>
      <c r="EB3" s="589"/>
      <c r="EC3" s="589"/>
      <c r="ED3" s="589"/>
      <c r="EE3" s="590"/>
      <c r="EF3" s="589"/>
      <c r="EG3" s="589"/>
      <c r="EH3" s="104"/>
      <c r="EI3" s="216"/>
      <c r="EJ3" s="114"/>
      <c r="EK3" s="84">
        <v>87.7</v>
      </c>
      <c r="EL3" s="217"/>
      <c r="EM3" s="114"/>
      <c r="EN3" s="114"/>
      <c r="EO3" s="114"/>
      <c r="EP3" s="114"/>
      <c r="EQ3" s="114"/>
      <c r="ER3" s="114"/>
      <c r="ES3" s="55"/>
      <c r="ET3" s="152"/>
      <c r="EU3" s="213"/>
      <c r="EV3" s="11"/>
      <c r="EW3" s="215"/>
      <c r="EX3" s="1176"/>
      <c r="EY3" s="1176"/>
      <c r="EZ3" s="1176"/>
      <c r="FA3" s="156"/>
      <c r="FB3" s="156"/>
      <c r="FC3" s="156"/>
      <c r="FD3" s="156"/>
      <c r="FE3" s="156"/>
      <c r="FF3" s="156"/>
      <c r="FG3" s="156"/>
      <c r="FH3" s="156"/>
      <c r="FI3" s="156"/>
      <c r="FJ3" s="156"/>
      <c r="FK3" s="156"/>
      <c r="FL3" s="156"/>
      <c r="FM3" s="156"/>
      <c r="FN3" s="156"/>
      <c r="FO3" s="156"/>
      <c r="FP3" s="156"/>
      <c r="FQ3" s="156"/>
      <c r="FR3" s="156"/>
      <c r="FS3" s="156"/>
      <c r="FT3" s="156"/>
      <c r="FU3" s="156"/>
      <c r="FV3" s="156"/>
      <c r="FW3" s="156"/>
      <c r="FX3" s="156"/>
      <c r="FY3" s="156"/>
      <c r="FZ3" s="156"/>
      <c r="GA3" s="156"/>
      <c r="GB3" s="156"/>
      <c r="GC3" s="156"/>
      <c r="GD3" s="156"/>
      <c r="GE3" s="156"/>
      <c r="GF3" s="156"/>
      <c r="GG3" s="156"/>
      <c r="GH3" s="156"/>
      <c r="GI3" s="156"/>
      <c r="GJ3" s="156"/>
      <c r="GK3" s="156"/>
      <c r="GL3" s="156"/>
      <c r="GM3" s="156"/>
      <c r="GN3" s="156"/>
      <c r="GO3" s="156"/>
      <c r="GP3" s="156"/>
      <c r="GQ3" s="156"/>
      <c r="GR3" s="156"/>
    </row>
    <row r="4" spans="1:231" x14ac:dyDescent="0.3">
      <c r="A4" s="7">
        <v>121</v>
      </c>
      <c r="B4" s="7">
        <v>1</v>
      </c>
      <c r="C4" s="223">
        <v>6395</v>
      </c>
      <c r="D4" s="328" t="s">
        <v>1849</v>
      </c>
      <c r="E4" s="20" t="s">
        <v>856</v>
      </c>
      <c r="F4" s="17">
        <v>455113750</v>
      </c>
      <c r="G4" s="11">
        <v>72</v>
      </c>
      <c r="H4" s="11" t="s">
        <v>1850</v>
      </c>
      <c r="I4" s="18" t="s">
        <v>511</v>
      </c>
      <c r="J4" s="19" t="s">
        <v>35</v>
      </c>
      <c r="K4" s="55" t="s">
        <v>36</v>
      </c>
      <c r="L4" s="20">
        <v>8</v>
      </c>
      <c r="M4" s="20">
        <v>6</v>
      </c>
      <c r="N4" s="20"/>
      <c r="O4" s="20"/>
      <c r="P4" s="169" t="s">
        <v>538</v>
      </c>
      <c r="Q4" s="169"/>
      <c r="R4" s="179" t="s">
        <v>1982</v>
      </c>
      <c r="S4" s="180" t="s">
        <v>445</v>
      </c>
      <c r="T4" s="181" t="s">
        <v>446</v>
      </c>
      <c r="U4" s="180" t="s">
        <v>127</v>
      </c>
      <c r="V4" s="188" t="s">
        <v>501</v>
      </c>
      <c r="W4" s="180" t="s">
        <v>447</v>
      </c>
      <c r="X4" s="180" t="s">
        <v>447</v>
      </c>
      <c r="Y4" s="182"/>
      <c r="Z4" s="20"/>
      <c r="AA4" s="183">
        <v>12457</v>
      </c>
      <c r="AB4" s="184"/>
      <c r="AC4" s="184"/>
      <c r="AD4" s="184"/>
      <c r="AE4" s="184"/>
      <c r="AF4" s="271" t="s">
        <v>806</v>
      </c>
      <c r="AG4" s="114"/>
      <c r="AH4" s="9">
        <v>95.8</v>
      </c>
      <c r="AI4" s="9">
        <v>88.6</v>
      </c>
      <c r="AJ4" s="189">
        <v>84.878799999999998</v>
      </c>
      <c r="AK4" s="9">
        <v>468000</v>
      </c>
      <c r="AL4" s="185">
        <v>292.5</v>
      </c>
      <c r="AM4" s="7">
        <v>5</v>
      </c>
      <c r="AN4" s="38">
        <v>10.7</v>
      </c>
      <c r="AO4" s="39">
        <v>3.99</v>
      </c>
      <c r="AP4" s="40">
        <v>82.8</v>
      </c>
      <c r="AQ4" s="41">
        <v>97.49</v>
      </c>
      <c r="AR4" s="42">
        <v>2.6817042606516286</v>
      </c>
      <c r="AS4" s="43">
        <v>222.04511278195483</v>
      </c>
      <c r="AT4" s="44">
        <v>0.12328609286784192</v>
      </c>
      <c r="AU4" s="84">
        <v>9.6949999999999985</v>
      </c>
      <c r="AV4" s="45">
        <v>90.607476635514018</v>
      </c>
      <c r="AW4" s="46">
        <v>0.47</v>
      </c>
      <c r="AX4" s="45">
        <v>4.3925233644859816</v>
      </c>
      <c r="AY4" s="7"/>
      <c r="AZ4" s="47" t="s">
        <v>121</v>
      </c>
      <c r="BA4" s="48"/>
      <c r="BB4" s="193">
        <v>0.1</v>
      </c>
      <c r="BC4" s="48"/>
      <c r="BD4" s="277">
        <v>64.099999999999994</v>
      </c>
      <c r="BE4" s="277">
        <v>34.9</v>
      </c>
      <c r="BF4" s="195">
        <v>1.8366762177650429</v>
      </c>
      <c r="BG4" s="306">
        <v>0.78</v>
      </c>
      <c r="BH4" s="80">
        <v>7.2897196261682247</v>
      </c>
      <c r="BI4" s="279">
        <v>0.09</v>
      </c>
      <c r="BJ4" s="7"/>
      <c r="BK4" s="48"/>
      <c r="BL4" s="197" t="s">
        <v>121</v>
      </c>
      <c r="BM4" s="80">
        <v>87.600000000000009</v>
      </c>
      <c r="BN4" s="199">
        <v>86.9</v>
      </c>
      <c r="BO4" s="199" t="s">
        <v>121</v>
      </c>
      <c r="BP4" s="199">
        <v>13.099999999999994</v>
      </c>
      <c r="BQ4" s="561">
        <v>3.9181800000000004</v>
      </c>
      <c r="BR4" s="199">
        <v>66.400000000000006</v>
      </c>
      <c r="BS4" s="84">
        <v>2.6493600000000002</v>
      </c>
      <c r="BT4" s="199">
        <v>21.2</v>
      </c>
      <c r="BU4" s="84">
        <v>0.84588000000000008</v>
      </c>
      <c r="BV4" s="199">
        <v>10.6</v>
      </c>
      <c r="BW4" s="84">
        <v>0.42294000000000004</v>
      </c>
      <c r="BX4" s="199"/>
      <c r="BY4" s="82">
        <v>99.9</v>
      </c>
      <c r="BZ4" s="240"/>
      <c r="CA4" s="82">
        <v>98.6</v>
      </c>
      <c r="CB4" s="82"/>
      <c r="CC4" s="82">
        <v>80.400000000000006</v>
      </c>
      <c r="CD4" s="82">
        <v>97.5</v>
      </c>
      <c r="CE4" s="7"/>
      <c r="CF4" s="45">
        <v>3.1320754716981134</v>
      </c>
      <c r="CG4" s="9" t="s">
        <v>510</v>
      </c>
      <c r="CH4" s="121">
        <v>5</v>
      </c>
      <c r="CI4" s="9" t="s">
        <v>1993</v>
      </c>
      <c r="CJ4" s="9" t="s">
        <v>1993</v>
      </c>
      <c r="CK4" s="35"/>
      <c r="CL4" s="35"/>
      <c r="CM4" s="945">
        <v>402.99901629999977</v>
      </c>
      <c r="CN4" s="945">
        <v>68.972432669999989</v>
      </c>
      <c r="CO4" s="945">
        <v>7.6109745532000002</v>
      </c>
      <c r="CP4" s="945">
        <v>0</v>
      </c>
      <c r="CQ4" s="202" t="s">
        <v>294</v>
      </c>
      <c r="CR4" s="308" t="s">
        <v>806</v>
      </c>
      <c r="CS4" s="245">
        <v>2</v>
      </c>
      <c r="CT4" s="212" t="s">
        <v>511</v>
      </c>
      <c r="CU4" s="212" t="s">
        <v>511</v>
      </c>
      <c r="CV4" s="212"/>
      <c r="CW4" s="212">
        <v>0</v>
      </c>
      <c r="CX4" s="212" t="s">
        <v>38</v>
      </c>
      <c r="CY4" s="212" t="s">
        <v>38</v>
      </c>
      <c r="CZ4" s="11">
        <v>70.900000000000006</v>
      </c>
      <c r="DA4" s="11" t="s">
        <v>38</v>
      </c>
      <c r="DB4" s="11">
        <v>12457</v>
      </c>
      <c r="DC4" s="11">
        <v>0.77600000000000002</v>
      </c>
      <c r="DD4" s="11">
        <v>0.224</v>
      </c>
      <c r="DE4" s="11">
        <v>43.8</v>
      </c>
      <c r="DF4" s="11" t="s">
        <v>1995</v>
      </c>
      <c r="DG4" s="11" t="s">
        <v>38</v>
      </c>
      <c r="DH4" s="11">
        <v>6.04</v>
      </c>
      <c r="DI4" s="11">
        <v>0</v>
      </c>
      <c r="DJ4" s="7"/>
      <c r="DK4" s="246">
        <v>3</v>
      </c>
      <c r="DL4" s="212" t="s">
        <v>2045</v>
      </c>
      <c r="DM4" s="212">
        <v>8</v>
      </c>
      <c r="DN4" s="212">
        <v>20</v>
      </c>
      <c r="DO4" s="212">
        <v>2</v>
      </c>
      <c r="DP4" s="212">
        <v>0</v>
      </c>
      <c r="DQ4" s="212">
        <v>151</v>
      </c>
      <c r="DR4" s="212">
        <v>63</v>
      </c>
      <c r="DS4" s="84">
        <v>27.630367089162757</v>
      </c>
      <c r="DT4" s="212">
        <v>0</v>
      </c>
      <c r="DU4" s="212" t="s">
        <v>38</v>
      </c>
      <c r="DV4" s="247">
        <v>3</v>
      </c>
      <c r="DW4" s="212">
        <v>2</v>
      </c>
      <c r="DX4" s="248" t="s">
        <v>38</v>
      </c>
      <c r="DY4" s="212" t="s">
        <v>38</v>
      </c>
      <c r="DZ4" s="951">
        <v>6395</v>
      </c>
      <c r="EA4" s="550"/>
      <c r="EB4" s="550"/>
      <c r="EC4" s="550"/>
      <c r="ED4" s="550"/>
      <c r="EE4" s="550"/>
      <c r="EF4" s="586"/>
      <c r="EG4" s="586"/>
      <c r="EH4" s="7"/>
      <c r="EI4" s="216"/>
      <c r="EJ4" s="114"/>
      <c r="EK4" s="157"/>
      <c r="EL4" s="217"/>
      <c r="EM4" s="114"/>
      <c r="EN4" s="114"/>
      <c r="EO4" s="114"/>
      <c r="EP4" s="114"/>
      <c r="EQ4" s="114"/>
      <c r="ER4" s="114"/>
      <c r="ES4" s="55"/>
      <c r="ET4" s="152"/>
      <c r="EU4" s="213"/>
      <c r="EV4" s="11">
        <v>23.6</v>
      </c>
      <c r="EW4" s="215"/>
      <c r="EX4" s="156"/>
      <c r="EY4" s="156"/>
      <c r="EZ4" s="156"/>
      <c r="FA4" s="156"/>
      <c r="FB4" s="156"/>
      <c r="FC4" s="156"/>
      <c r="FD4" s="156"/>
      <c r="FE4" s="156"/>
      <c r="FF4" s="156"/>
      <c r="FG4" s="156"/>
      <c r="FH4" s="156"/>
      <c r="FI4" s="156"/>
      <c r="FJ4" s="156"/>
      <c r="FK4" s="156"/>
      <c r="FL4" s="156"/>
      <c r="FM4" s="156"/>
      <c r="FN4" s="156"/>
      <c r="FO4" s="156"/>
      <c r="FP4" s="156"/>
      <c r="FQ4" s="156"/>
      <c r="FR4" s="156"/>
      <c r="FS4" s="156"/>
      <c r="FT4" s="156"/>
      <c r="FU4" s="156"/>
      <c r="FV4" s="156"/>
      <c r="FW4" s="156"/>
      <c r="FX4" s="156"/>
      <c r="FY4" s="156"/>
      <c r="FZ4" s="156"/>
      <c r="GA4" s="156"/>
      <c r="GB4" s="156"/>
      <c r="GC4" s="156"/>
      <c r="GD4" s="156"/>
      <c r="GE4" s="156"/>
      <c r="GF4" s="156"/>
      <c r="GG4" s="156"/>
      <c r="GH4" s="156"/>
      <c r="GI4" s="156"/>
      <c r="GJ4" s="156"/>
      <c r="GK4" s="156"/>
      <c r="GL4" s="156"/>
      <c r="GM4" s="156"/>
      <c r="GN4" s="156"/>
      <c r="GO4" s="156"/>
      <c r="GP4" s="156"/>
      <c r="GQ4" s="156"/>
      <c r="GR4" s="156"/>
    </row>
    <row r="5" spans="1:231" x14ac:dyDescent="0.3">
      <c r="A5" s="7">
        <v>212</v>
      </c>
      <c r="B5" s="7">
        <v>1</v>
      </c>
      <c r="C5" s="223">
        <v>7007</v>
      </c>
      <c r="D5" s="328" t="s">
        <v>1900</v>
      </c>
      <c r="E5" s="20" t="s">
        <v>1901</v>
      </c>
      <c r="F5" s="17">
        <v>6612190002</v>
      </c>
      <c r="G5" s="11">
        <v>51</v>
      </c>
      <c r="H5" s="11" t="s">
        <v>1902</v>
      </c>
      <c r="I5" s="18" t="s">
        <v>1903</v>
      </c>
      <c r="J5" s="19" t="s">
        <v>35</v>
      </c>
      <c r="K5" s="55" t="s">
        <v>36</v>
      </c>
      <c r="L5" s="20">
        <v>10</v>
      </c>
      <c r="M5" s="20">
        <v>2</v>
      </c>
      <c r="N5" s="20"/>
      <c r="O5" s="20"/>
      <c r="P5" s="169" t="s">
        <v>514</v>
      </c>
      <c r="Q5" s="169"/>
      <c r="R5" s="50" t="s">
        <v>127</v>
      </c>
      <c r="S5" s="266" t="s">
        <v>447</v>
      </c>
      <c r="T5" s="267" t="s">
        <v>520</v>
      </c>
      <c r="U5" s="51" t="s">
        <v>447</v>
      </c>
      <c r="V5" s="268" t="s">
        <v>496</v>
      </c>
      <c r="W5" s="51" t="s">
        <v>124</v>
      </c>
      <c r="X5" s="51" t="s">
        <v>497</v>
      </c>
      <c r="Y5" s="269"/>
      <c r="Z5" s="270"/>
      <c r="AA5" s="183">
        <v>12529</v>
      </c>
      <c r="AB5" s="184"/>
      <c r="AC5" s="184"/>
      <c r="AD5" s="184"/>
      <c r="AE5" s="184"/>
      <c r="AF5" s="271" t="s">
        <v>444</v>
      </c>
      <c r="AG5" s="319" t="s">
        <v>521</v>
      </c>
      <c r="AH5" s="7">
        <v>95.1</v>
      </c>
      <c r="AI5" s="7">
        <v>89.6</v>
      </c>
      <c r="AJ5" s="189">
        <v>85.209599999999995</v>
      </c>
      <c r="AK5" s="7">
        <v>378551</v>
      </c>
      <c r="AL5" s="185">
        <v>151.4204</v>
      </c>
      <c r="AM5" s="7">
        <v>4</v>
      </c>
      <c r="AN5" s="38">
        <v>11.1</v>
      </c>
      <c r="AO5" s="39">
        <v>7.1</v>
      </c>
      <c r="AP5" s="40">
        <v>77.8</v>
      </c>
      <c r="AQ5" s="41">
        <v>96</v>
      </c>
      <c r="AR5" s="42">
        <v>1.563380281690141</v>
      </c>
      <c r="AS5" s="43">
        <v>121.63098591549297</v>
      </c>
      <c r="AT5" s="44">
        <v>0.13074204946996468</v>
      </c>
      <c r="AU5" s="45">
        <v>9.9949999999999992</v>
      </c>
      <c r="AV5" s="45">
        <v>90.045045045045043</v>
      </c>
      <c r="AW5" s="46">
        <v>0.55000000000000004</v>
      </c>
      <c r="AX5" s="84">
        <v>4.9549549549549559</v>
      </c>
      <c r="AY5" s="273">
        <v>15.3</v>
      </c>
      <c r="AZ5" s="235"/>
      <c r="BA5" s="274">
        <v>1.32E-3</v>
      </c>
      <c r="BB5" s="193">
        <v>0.11320000000000015</v>
      </c>
      <c r="BC5" s="194">
        <v>2.33</v>
      </c>
      <c r="BD5" s="45">
        <v>40.5</v>
      </c>
      <c r="BE5" s="45">
        <v>58.8</v>
      </c>
      <c r="BF5" s="195">
        <v>0.68959107806691455</v>
      </c>
      <c r="BG5" s="82" t="s">
        <v>121</v>
      </c>
      <c r="BH5" s="7" t="s">
        <v>121</v>
      </c>
      <c r="BI5" s="9" t="s">
        <v>121</v>
      </c>
      <c r="BJ5" s="277">
        <v>17.899999999999999</v>
      </c>
      <c r="BK5" s="278">
        <v>44.8</v>
      </c>
      <c r="BL5" s="197">
        <v>2.5027932960893855</v>
      </c>
      <c r="BM5" s="80">
        <v>89.5</v>
      </c>
      <c r="BN5" s="279">
        <v>91.1</v>
      </c>
      <c r="BO5" s="280">
        <v>13649</v>
      </c>
      <c r="BP5" s="279">
        <v>8.9000000000000057</v>
      </c>
      <c r="BQ5" s="561">
        <v>7.0716000000000001</v>
      </c>
      <c r="BR5" s="279">
        <v>19.8</v>
      </c>
      <c r="BS5" s="84">
        <v>1.4057999999999999</v>
      </c>
      <c r="BT5" s="279">
        <v>69.7</v>
      </c>
      <c r="BU5" s="84">
        <v>4.9486999999999997</v>
      </c>
      <c r="BV5" s="279">
        <v>10.1</v>
      </c>
      <c r="BW5" s="84">
        <v>0.71709999999999996</v>
      </c>
      <c r="BX5" s="281"/>
      <c r="BY5" s="86">
        <v>97.5</v>
      </c>
      <c r="BZ5" s="86">
        <v>114251</v>
      </c>
      <c r="CA5" s="86">
        <v>97.7</v>
      </c>
      <c r="CB5" s="86">
        <v>100649</v>
      </c>
      <c r="CC5" s="86">
        <v>5.67</v>
      </c>
      <c r="CD5" s="86">
        <v>89.5</v>
      </c>
      <c r="CE5" s="86">
        <v>87305</v>
      </c>
      <c r="CF5" s="45">
        <v>0.28407460545193686</v>
      </c>
      <c r="CG5" s="49" t="s">
        <v>1101</v>
      </c>
      <c r="CH5" s="49">
        <v>5</v>
      </c>
      <c r="CI5" s="49" t="s">
        <v>1991</v>
      </c>
      <c r="CJ5" s="9" t="s">
        <v>1991</v>
      </c>
      <c r="CK5" s="35"/>
      <c r="CL5" s="35"/>
      <c r="CM5" s="945"/>
      <c r="CN5" s="945"/>
      <c r="CO5" s="945"/>
      <c r="CP5" s="945"/>
      <c r="CQ5" s="243" t="s">
        <v>297</v>
      </c>
      <c r="CR5" s="244" t="s">
        <v>444</v>
      </c>
      <c r="CS5" s="245">
        <v>2</v>
      </c>
      <c r="CT5" s="212" t="s">
        <v>2029</v>
      </c>
      <c r="CU5" s="212" t="s">
        <v>2054</v>
      </c>
      <c r="CV5" s="212"/>
      <c r="CW5" s="212">
        <v>0</v>
      </c>
      <c r="CX5" s="283" t="s">
        <v>38</v>
      </c>
      <c r="CY5" s="212" t="s">
        <v>38</v>
      </c>
      <c r="CZ5" s="11">
        <v>5.9</v>
      </c>
      <c r="DA5" s="11" t="s">
        <v>38</v>
      </c>
      <c r="DB5" s="11">
        <v>12529</v>
      </c>
      <c r="DC5" s="11">
        <v>0.73299999999999998</v>
      </c>
      <c r="DD5" s="11">
        <v>0.26700000000000002</v>
      </c>
      <c r="DE5" s="11">
        <v>3.4</v>
      </c>
      <c r="DF5" s="11">
        <v>15491</v>
      </c>
      <c r="DG5" s="11">
        <v>1360.1</v>
      </c>
      <c r="DH5" s="11">
        <v>6.09</v>
      </c>
      <c r="DI5" s="11">
        <v>0</v>
      </c>
      <c r="DJ5" s="7"/>
      <c r="DK5" s="246">
        <v>5</v>
      </c>
      <c r="DL5" s="284">
        <v>2</v>
      </c>
      <c r="DM5" s="284">
        <v>10</v>
      </c>
      <c r="DN5" s="212">
        <v>40</v>
      </c>
      <c r="DO5" s="212">
        <v>3</v>
      </c>
      <c r="DP5" s="212">
        <v>1</v>
      </c>
      <c r="DQ5" s="212">
        <v>188</v>
      </c>
      <c r="DR5" s="212">
        <v>104</v>
      </c>
      <c r="DS5" s="84">
        <v>29.425079221367131</v>
      </c>
      <c r="DT5" s="212">
        <v>1</v>
      </c>
      <c r="DU5" s="249" t="s">
        <v>38</v>
      </c>
      <c r="DV5" s="212">
        <v>3</v>
      </c>
      <c r="DW5" s="212">
        <v>1</v>
      </c>
      <c r="DX5" s="248">
        <v>4</v>
      </c>
      <c r="DY5" s="249">
        <v>42997</v>
      </c>
      <c r="DZ5" s="951">
        <v>7007</v>
      </c>
      <c r="EA5" s="921"/>
      <c r="EB5" s="921"/>
      <c r="EC5" s="921"/>
      <c r="ED5" s="921"/>
      <c r="EE5" s="921"/>
      <c r="EF5" s="960"/>
      <c r="EG5" s="960"/>
      <c r="EH5" s="7">
        <v>95.1</v>
      </c>
      <c r="EI5" s="216"/>
      <c r="EJ5" s="114"/>
      <c r="EK5" s="157">
        <v>95.1</v>
      </c>
      <c r="EL5" s="145">
        <v>9.3831999999999987</v>
      </c>
      <c r="EM5" s="114"/>
      <c r="EN5" s="114"/>
      <c r="EO5" s="114"/>
      <c r="EP5" s="114"/>
      <c r="EQ5" s="114"/>
      <c r="ER5" s="114"/>
      <c r="ES5" s="55"/>
      <c r="ET5" s="152"/>
      <c r="EU5" s="213"/>
      <c r="EV5" s="218">
        <v>3.4</v>
      </c>
      <c r="EW5" s="215"/>
      <c r="EX5" s="156"/>
      <c r="EY5" s="156"/>
      <c r="EZ5" s="156"/>
      <c r="FA5" s="156"/>
      <c r="FB5" s="156"/>
      <c r="FC5" s="156"/>
      <c r="FD5" s="156"/>
      <c r="FE5" s="156"/>
      <c r="FF5" s="156"/>
      <c r="FG5" s="156"/>
      <c r="FH5" s="156"/>
      <c r="FI5" s="156"/>
      <c r="FJ5" s="156"/>
      <c r="FK5" s="156"/>
      <c r="FL5" s="156"/>
      <c r="FM5" s="156"/>
      <c r="FN5" s="156"/>
      <c r="FO5" s="156"/>
      <c r="FP5" s="156"/>
      <c r="FQ5" s="156"/>
      <c r="FR5" s="156"/>
      <c r="FS5" s="156"/>
      <c r="FT5" s="156"/>
      <c r="FU5" s="156"/>
      <c r="FV5" s="156"/>
      <c r="FW5" s="156"/>
      <c r="FX5" s="156"/>
      <c r="FY5" s="156"/>
      <c r="FZ5" s="156"/>
      <c r="GA5" s="156"/>
      <c r="GB5" s="156"/>
      <c r="GC5" s="156"/>
      <c r="GD5" s="156"/>
      <c r="GE5" s="156"/>
      <c r="GF5" s="156"/>
      <c r="GG5" s="156"/>
      <c r="GH5" s="156"/>
      <c r="GI5" s="156"/>
      <c r="GJ5" s="156"/>
      <c r="GK5" s="156"/>
      <c r="GL5" s="156"/>
      <c r="GM5" s="156"/>
      <c r="GN5" s="156"/>
      <c r="GO5" s="156"/>
      <c r="GP5" s="156"/>
      <c r="GQ5" s="156"/>
      <c r="GR5" s="156"/>
    </row>
    <row r="6" spans="1:231" x14ac:dyDescent="0.3">
      <c r="A6" s="7">
        <v>219</v>
      </c>
      <c r="B6" s="7">
        <v>2</v>
      </c>
      <c r="C6" s="223">
        <v>7044</v>
      </c>
      <c r="D6" s="328" t="s">
        <v>1723</v>
      </c>
      <c r="E6" s="20" t="s">
        <v>1724</v>
      </c>
      <c r="F6" s="17">
        <v>5507281186</v>
      </c>
      <c r="G6" s="11">
        <v>62</v>
      </c>
      <c r="H6" s="11" t="s">
        <v>684</v>
      </c>
      <c r="I6" s="18" t="s">
        <v>764</v>
      </c>
      <c r="J6" s="19" t="s">
        <v>35</v>
      </c>
      <c r="K6" s="55" t="s">
        <v>36</v>
      </c>
      <c r="L6" s="20">
        <v>16</v>
      </c>
      <c r="M6" s="20">
        <v>5</v>
      </c>
      <c r="N6" s="20"/>
      <c r="O6" s="20"/>
      <c r="P6" s="169" t="s">
        <v>949</v>
      </c>
      <c r="Q6" s="169"/>
      <c r="R6" s="50" t="s">
        <v>127</v>
      </c>
      <c r="S6" s="266" t="s">
        <v>447</v>
      </c>
      <c r="T6" s="267" t="s">
        <v>520</v>
      </c>
      <c r="U6" s="51" t="s">
        <v>447</v>
      </c>
      <c r="V6" s="268" t="s">
        <v>496</v>
      </c>
      <c r="W6" s="51" t="s">
        <v>124</v>
      </c>
      <c r="X6" s="51" t="s">
        <v>497</v>
      </c>
      <c r="Y6" s="269"/>
      <c r="Z6" s="270"/>
      <c r="AA6" s="224">
        <v>47524</v>
      </c>
      <c r="AB6" s="225"/>
      <c r="AC6" s="225"/>
      <c r="AD6" s="225"/>
      <c r="AE6" s="225"/>
      <c r="AF6" s="341" t="s">
        <v>883</v>
      </c>
      <c r="AG6" s="182" t="s">
        <v>1196</v>
      </c>
      <c r="AH6" s="7">
        <v>81.099999999999994</v>
      </c>
      <c r="AI6" s="7">
        <v>94.1</v>
      </c>
      <c r="AJ6" s="189">
        <v>76.315099999999987</v>
      </c>
      <c r="AK6" s="7">
        <v>648000</v>
      </c>
      <c r="AL6" s="185">
        <v>162</v>
      </c>
      <c r="AM6" s="7">
        <v>4</v>
      </c>
      <c r="AN6" s="38">
        <v>1.48</v>
      </c>
      <c r="AO6" s="39">
        <v>7.16</v>
      </c>
      <c r="AP6" s="40">
        <v>90</v>
      </c>
      <c r="AQ6" s="41">
        <v>98.64</v>
      </c>
      <c r="AR6" s="42">
        <v>0.20670391061452514</v>
      </c>
      <c r="AS6" s="43">
        <v>18.603351955307264</v>
      </c>
      <c r="AT6" s="44">
        <v>1.5232606010703994E-2</v>
      </c>
      <c r="AU6" s="46">
        <v>1.216</v>
      </c>
      <c r="AV6" s="45">
        <v>82.162162162162161</v>
      </c>
      <c r="AW6" s="46">
        <v>0.19</v>
      </c>
      <c r="AX6" s="84">
        <v>12.837837837837839</v>
      </c>
      <c r="AY6" s="273">
        <v>10.1</v>
      </c>
      <c r="AZ6" s="235"/>
      <c r="BA6" s="274">
        <v>3.8999999999999998E-3</v>
      </c>
      <c r="BB6" s="193">
        <v>9.1711999999999974E-2</v>
      </c>
      <c r="BC6" s="194">
        <v>32.299999999999997</v>
      </c>
      <c r="BD6" s="45">
        <v>71.400000000000006</v>
      </c>
      <c r="BE6" s="45">
        <v>26.2</v>
      </c>
      <c r="BF6" s="78">
        <v>2.7224880382775121</v>
      </c>
      <c r="BG6" s="82" t="s">
        <v>121</v>
      </c>
      <c r="BH6" s="7" t="s">
        <v>121</v>
      </c>
      <c r="BI6" s="9" t="s">
        <v>121</v>
      </c>
      <c r="BJ6" s="277">
        <v>5.3</v>
      </c>
      <c r="BK6" s="278">
        <v>25.2</v>
      </c>
      <c r="BL6" s="197">
        <v>4.7547169811320753</v>
      </c>
      <c r="BM6" s="80">
        <v>86.51</v>
      </c>
      <c r="BN6" s="279">
        <v>97.7</v>
      </c>
      <c r="BO6" s="280">
        <v>26408</v>
      </c>
      <c r="BP6" s="279">
        <v>2.2999999999999972</v>
      </c>
      <c r="BQ6" s="346">
        <v>7.153556</v>
      </c>
      <c r="BR6" s="279">
        <v>8.81</v>
      </c>
      <c r="BS6" s="84">
        <v>0.63079600000000002</v>
      </c>
      <c r="BT6" s="279">
        <v>77.7</v>
      </c>
      <c r="BU6" s="84">
        <v>5.56332</v>
      </c>
      <c r="BV6" s="279">
        <v>13.4</v>
      </c>
      <c r="BW6" s="84">
        <v>0.95944000000000007</v>
      </c>
      <c r="BX6" s="281"/>
      <c r="BY6" s="86">
        <v>99.9</v>
      </c>
      <c r="BZ6" s="86">
        <v>262463</v>
      </c>
      <c r="CA6" s="86">
        <v>98.2</v>
      </c>
      <c r="CB6" s="86">
        <v>206859</v>
      </c>
      <c r="CC6" s="86">
        <v>37.4</v>
      </c>
      <c r="CD6" s="86">
        <v>90.2</v>
      </c>
      <c r="CE6" s="86">
        <v>206220</v>
      </c>
      <c r="CF6" s="45">
        <v>0.11338481338481339</v>
      </c>
      <c r="CG6" s="49" t="s">
        <v>1101</v>
      </c>
      <c r="CH6" s="49">
        <v>5</v>
      </c>
      <c r="CI6" s="49" t="s">
        <v>1991</v>
      </c>
      <c r="CJ6" s="49" t="s">
        <v>1991</v>
      </c>
      <c r="CK6" s="35"/>
      <c r="CL6" s="35"/>
      <c r="CM6" s="945"/>
      <c r="CN6" s="945"/>
      <c r="CO6" s="945"/>
      <c r="CP6" s="945"/>
      <c r="CQ6" s="243" t="s">
        <v>297</v>
      </c>
      <c r="CR6" s="244" t="s">
        <v>883</v>
      </c>
      <c r="CS6" s="245">
        <v>3</v>
      </c>
      <c r="CT6" s="284" t="s">
        <v>764</v>
      </c>
      <c r="CU6" s="212" t="s">
        <v>1848</v>
      </c>
      <c r="CV6" s="212"/>
      <c r="CW6" s="212">
        <v>0</v>
      </c>
      <c r="CX6" s="283" t="s">
        <v>38</v>
      </c>
      <c r="CY6" s="212" t="s">
        <v>38</v>
      </c>
      <c r="CZ6" s="11" t="s">
        <v>38</v>
      </c>
      <c r="DA6" s="11" t="s">
        <v>38</v>
      </c>
      <c r="DB6" s="11">
        <v>47524</v>
      </c>
      <c r="DC6" s="11">
        <v>91.4</v>
      </c>
      <c r="DD6" s="11">
        <v>8.6</v>
      </c>
      <c r="DE6" s="11" t="s">
        <v>38</v>
      </c>
      <c r="DF6" s="11" t="s">
        <v>38</v>
      </c>
      <c r="DG6" s="11" t="s">
        <v>38</v>
      </c>
      <c r="DH6" s="11" t="s">
        <v>38</v>
      </c>
      <c r="DI6" s="11">
        <v>0</v>
      </c>
      <c r="DJ6" s="7"/>
      <c r="DK6" s="246">
        <v>5</v>
      </c>
      <c r="DL6" s="284">
        <v>5</v>
      </c>
      <c r="DM6" s="284">
        <v>16</v>
      </c>
      <c r="DN6" s="212">
        <v>25</v>
      </c>
      <c r="DO6" s="212">
        <v>3</v>
      </c>
      <c r="DP6" s="212">
        <v>1</v>
      </c>
      <c r="DQ6" s="212">
        <v>187</v>
      </c>
      <c r="DR6" s="212">
        <v>100</v>
      </c>
      <c r="DS6" s="84">
        <v>28.596757127741714</v>
      </c>
      <c r="DT6" s="212">
        <v>2</v>
      </c>
      <c r="DU6" s="249">
        <v>43025</v>
      </c>
      <c r="DV6" s="212">
        <v>3</v>
      </c>
      <c r="DW6" s="212">
        <v>1</v>
      </c>
      <c r="DX6" s="248">
        <v>6</v>
      </c>
      <c r="DY6" s="249">
        <v>43025</v>
      </c>
      <c r="DZ6" s="951">
        <v>7044</v>
      </c>
      <c r="EA6" s="921"/>
      <c r="EB6" s="921"/>
      <c r="EC6" s="1191"/>
      <c r="ED6" s="921"/>
      <c r="EE6" s="921"/>
      <c r="EF6" s="960"/>
      <c r="EG6" s="960"/>
      <c r="EH6" s="7">
        <v>81.099999999999994</v>
      </c>
      <c r="EI6" s="216"/>
      <c r="EJ6" s="114"/>
      <c r="EK6" s="157">
        <v>81.099999999999994</v>
      </c>
      <c r="EL6" s="145">
        <v>13.77078</v>
      </c>
      <c r="EM6" s="7"/>
      <c r="EN6" s="7"/>
      <c r="EO6" s="7"/>
      <c r="EP6" s="7"/>
      <c r="EQ6" s="7"/>
      <c r="ER6" s="7"/>
      <c r="ES6" s="11"/>
      <c r="ET6" s="152"/>
      <c r="EU6" s="213"/>
      <c r="EV6" s="11"/>
      <c r="EW6" s="215"/>
      <c r="EX6" s="156"/>
      <c r="EY6" s="156"/>
      <c r="EZ6" s="156"/>
      <c r="FA6" s="156"/>
      <c r="FB6" s="156"/>
      <c r="FC6" s="156"/>
      <c r="FD6" s="156"/>
      <c r="FE6" s="156"/>
      <c r="FF6" s="156"/>
      <c r="FG6" s="156"/>
      <c r="FH6" s="156"/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  <c r="FU6" s="156"/>
      <c r="FV6" s="156"/>
      <c r="FW6" s="156"/>
      <c r="FX6" s="156"/>
      <c r="FY6" s="156"/>
      <c r="FZ6" s="156"/>
      <c r="GA6" s="156"/>
      <c r="GB6" s="156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</row>
    <row r="7" spans="1:231" x14ac:dyDescent="0.3">
      <c r="A7" s="7">
        <v>238</v>
      </c>
      <c r="B7" s="7">
        <v>1</v>
      </c>
      <c r="C7" s="223">
        <v>7175</v>
      </c>
      <c r="D7" s="328" t="s">
        <v>1598</v>
      </c>
      <c r="E7" s="11" t="s">
        <v>485</v>
      </c>
      <c r="F7" s="17">
        <v>470719405</v>
      </c>
      <c r="G7" s="11">
        <v>70</v>
      </c>
      <c r="H7" s="17" t="s">
        <v>1804</v>
      </c>
      <c r="I7" s="470" t="s">
        <v>511</v>
      </c>
      <c r="J7" s="380" t="s">
        <v>35</v>
      </c>
      <c r="K7" s="55" t="s">
        <v>36</v>
      </c>
      <c r="L7" s="11">
        <v>45</v>
      </c>
      <c r="M7" s="1139" t="s">
        <v>37</v>
      </c>
      <c r="N7" s="1139"/>
      <c r="O7" s="1139"/>
      <c r="P7" s="381" t="s">
        <v>931</v>
      </c>
      <c r="Q7" s="381"/>
      <c r="R7" s="454" t="s">
        <v>127</v>
      </c>
      <c r="S7" s="453" t="s">
        <v>447</v>
      </c>
      <c r="T7" s="601" t="s">
        <v>520</v>
      </c>
      <c r="U7" s="454" t="s">
        <v>447</v>
      </c>
      <c r="V7" s="653" t="s">
        <v>496</v>
      </c>
      <c r="W7" s="454" t="s">
        <v>124</v>
      </c>
      <c r="X7" s="454" t="s">
        <v>497</v>
      </c>
      <c r="Y7" s="603"/>
      <c r="Z7" s="604"/>
      <c r="AA7" s="184">
        <v>10173</v>
      </c>
      <c r="AB7" s="184"/>
      <c r="AC7" s="184"/>
      <c r="AD7" s="184"/>
      <c r="AE7" s="184"/>
      <c r="AF7" s="643" t="s">
        <v>444</v>
      </c>
      <c r="AG7" s="505"/>
      <c r="AH7" s="7">
        <v>69.3</v>
      </c>
      <c r="AI7" s="7">
        <v>90.4</v>
      </c>
      <c r="AJ7" s="189">
        <v>62.647200000000005</v>
      </c>
      <c r="AK7" s="7">
        <v>1790000</v>
      </c>
      <c r="AL7" s="185">
        <v>159.11111111111111</v>
      </c>
      <c r="AM7" s="7">
        <v>4</v>
      </c>
      <c r="AN7" s="934">
        <v>1.55</v>
      </c>
      <c r="AO7" s="39">
        <v>7.03</v>
      </c>
      <c r="AP7" s="40">
        <v>86.1</v>
      </c>
      <c r="AQ7" s="41">
        <v>94.679999999999993</v>
      </c>
      <c r="AR7" s="42">
        <v>0.22048364153627312</v>
      </c>
      <c r="AS7" s="43">
        <v>18.983641536273115</v>
      </c>
      <c r="AT7" s="44">
        <v>1.6643401696553206E-2</v>
      </c>
      <c r="AU7" s="46">
        <v>1.4615</v>
      </c>
      <c r="AV7" s="45">
        <v>94.290322580645167</v>
      </c>
      <c r="AW7" s="46">
        <v>1.0999999999999999E-2</v>
      </c>
      <c r="AX7" s="84">
        <v>0.70967741935483863</v>
      </c>
      <c r="AY7" s="9" t="s">
        <v>121</v>
      </c>
      <c r="AZ7" s="235">
        <v>0</v>
      </c>
      <c r="BA7" s="274">
        <v>2.0400000000000001E-3</v>
      </c>
      <c r="BB7" s="193">
        <v>0.25384000000000001</v>
      </c>
      <c r="BC7" s="194">
        <v>5.67</v>
      </c>
      <c r="BD7" s="45">
        <v>77.3</v>
      </c>
      <c r="BE7" s="45">
        <v>22.1</v>
      </c>
      <c r="BF7" s="78">
        <v>3.5034802784222738</v>
      </c>
      <c r="BG7" s="79">
        <v>0</v>
      </c>
      <c r="BH7" s="80">
        <v>0</v>
      </c>
      <c r="BI7" s="9" t="s">
        <v>121</v>
      </c>
      <c r="BJ7" s="277">
        <v>3.77</v>
      </c>
      <c r="BK7" s="278">
        <v>4.16</v>
      </c>
      <c r="BL7" s="197">
        <v>1.103448275862069</v>
      </c>
      <c r="BM7" s="80">
        <v>91.899999999999991</v>
      </c>
      <c r="BN7" s="279">
        <v>96.7</v>
      </c>
      <c r="BO7" s="280">
        <v>22013</v>
      </c>
      <c r="BP7" s="279">
        <v>3.2999999999999972</v>
      </c>
      <c r="BQ7" s="346">
        <v>7.0201579999999995</v>
      </c>
      <c r="BR7" s="279">
        <v>15.3</v>
      </c>
      <c r="BS7" s="84">
        <v>1.07559</v>
      </c>
      <c r="BT7" s="279">
        <v>76.599999999999994</v>
      </c>
      <c r="BU7" s="84">
        <v>5.3849799999999997</v>
      </c>
      <c r="BV7" s="279">
        <v>7.96</v>
      </c>
      <c r="BW7" s="84">
        <v>0.55958800000000009</v>
      </c>
      <c r="BX7" s="281"/>
      <c r="BY7" s="86">
        <v>99.8</v>
      </c>
      <c r="BZ7" s="86">
        <v>215343</v>
      </c>
      <c r="CA7" s="86">
        <v>99.2</v>
      </c>
      <c r="CB7" s="86">
        <v>148593</v>
      </c>
      <c r="CC7" s="86">
        <v>30.5</v>
      </c>
      <c r="CD7" s="86">
        <v>93.7</v>
      </c>
      <c r="CE7" s="86">
        <v>156612</v>
      </c>
      <c r="CF7" s="45">
        <v>0.1997389033942559</v>
      </c>
      <c r="CG7" s="49" t="s">
        <v>510</v>
      </c>
      <c r="CH7" s="49">
        <v>3</v>
      </c>
      <c r="CI7" s="49" t="s">
        <v>1991</v>
      </c>
      <c r="CJ7" s="49" t="s">
        <v>1991</v>
      </c>
      <c r="CK7" s="35"/>
      <c r="CL7" s="35"/>
      <c r="CM7" s="457">
        <v>99.412575410000002</v>
      </c>
      <c r="CN7" s="457">
        <v>25.125863519999999</v>
      </c>
      <c r="CO7" s="457">
        <v>0</v>
      </c>
      <c r="CP7" s="457">
        <v>7.0736552500000016</v>
      </c>
      <c r="CQ7" s="243" t="s">
        <v>297</v>
      </c>
      <c r="CR7" s="244" t="s">
        <v>444</v>
      </c>
      <c r="CS7" s="245">
        <v>2</v>
      </c>
      <c r="CT7" s="212" t="s">
        <v>1082</v>
      </c>
      <c r="CU7" s="212" t="s">
        <v>1082</v>
      </c>
      <c r="CV7" s="212"/>
      <c r="CW7" s="212">
        <v>0</v>
      </c>
      <c r="CX7" s="283" t="s">
        <v>38</v>
      </c>
      <c r="CY7" s="212" t="s">
        <v>38</v>
      </c>
      <c r="CZ7" s="11" t="s">
        <v>38</v>
      </c>
      <c r="DA7" s="11" t="s">
        <v>38</v>
      </c>
      <c r="DB7" s="11">
        <v>10173</v>
      </c>
      <c r="DC7" s="11">
        <v>0.70199999999999996</v>
      </c>
      <c r="DD7" s="11">
        <v>0.29799999999999999</v>
      </c>
      <c r="DE7" s="11" t="s">
        <v>38</v>
      </c>
      <c r="DF7" s="11" t="s">
        <v>38</v>
      </c>
      <c r="DG7" s="11" t="s">
        <v>38</v>
      </c>
      <c r="DH7" s="11" t="s">
        <v>38</v>
      </c>
      <c r="DI7" s="11">
        <v>0</v>
      </c>
      <c r="DJ7" s="7"/>
      <c r="DK7" s="246">
        <v>3</v>
      </c>
      <c r="DL7" s="524" t="s">
        <v>37</v>
      </c>
      <c r="DM7" s="284">
        <v>45</v>
      </c>
      <c r="DN7" s="212">
        <v>70</v>
      </c>
      <c r="DO7" s="7">
        <v>3</v>
      </c>
      <c r="DP7" s="212">
        <v>0</v>
      </c>
      <c r="DQ7" s="212">
        <v>180</v>
      </c>
      <c r="DR7" s="212">
        <v>90</v>
      </c>
      <c r="DS7" s="84">
        <v>27.777777777777775</v>
      </c>
      <c r="DT7" s="212">
        <v>2</v>
      </c>
      <c r="DU7" s="249" t="s">
        <v>38</v>
      </c>
      <c r="DV7" s="212">
        <v>4</v>
      </c>
      <c r="DW7" s="212">
        <v>2</v>
      </c>
      <c r="DX7" s="926" t="s">
        <v>38</v>
      </c>
      <c r="DY7" s="212" t="s">
        <v>38</v>
      </c>
      <c r="DZ7" s="620">
        <v>7175</v>
      </c>
      <c r="EA7" s="270"/>
      <c r="EB7" s="270"/>
      <c r="EC7" s="270"/>
      <c r="ED7" s="270"/>
      <c r="EE7" s="434"/>
      <c r="EF7" s="707"/>
      <c r="EG7" s="708"/>
      <c r="EH7" s="7">
        <v>69.3</v>
      </c>
      <c r="EI7" s="216"/>
      <c r="EJ7" s="114"/>
      <c r="EK7" s="157">
        <v>69.3</v>
      </c>
      <c r="EL7" s="145">
        <v>1.9819800000000001</v>
      </c>
      <c r="EM7" s="114"/>
      <c r="EN7" s="114"/>
      <c r="EO7" s="114"/>
      <c r="EP7" s="114"/>
      <c r="EQ7" s="114"/>
      <c r="ER7" s="114"/>
      <c r="ES7" s="55"/>
      <c r="ET7" s="152"/>
      <c r="EU7" s="213"/>
      <c r="EV7" s="214">
        <v>3.1496547774482595</v>
      </c>
      <c r="EW7" s="215"/>
      <c r="EX7" s="156"/>
      <c r="EY7" s="156"/>
      <c r="EZ7" s="156"/>
      <c r="FA7" s="156"/>
      <c r="FB7" s="156"/>
      <c r="FC7" s="156"/>
      <c r="FD7" s="156"/>
      <c r="FE7" s="156"/>
      <c r="FF7" s="156"/>
      <c r="FG7" s="156"/>
      <c r="FH7" s="156"/>
      <c r="FI7" s="156"/>
      <c r="FJ7" s="156"/>
      <c r="FK7" s="156"/>
      <c r="FL7" s="156"/>
      <c r="FM7" s="156"/>
      <c r="FN7" s="156"/>
      <c r="FO7" s="156"/>
      <c r="FP7" s="156"/>
      <c r="FQ7" s="156"/>
      <c r="FR7" s="156"/>
      <c r="FS7" s="156"/>
      <c r="FT7" s="156"/>
      <c r="FU7" s="156"/>
      <c r="FV7" s="156"/>
      <c r="FW7" s="156"/>
      <c r="FX7" s="156"/>
      <c r="FY7" s="156"/>
      <c r="FZ7" s="156"/>
      <c r="GA7" s="156"/>
      <c r="GB7" s="156"/>
      <c r="GC7" s="156"/>
      <c r="GD7" s="156"/>
      <c r="GE7" s="156"/>
      <c r="GF7" s="156"/>
      <c r="GG7" s="156"/>
      <c r="GH7" s="156"/>
      <c r="GI7" s="156"/>
      <c r="GJ7" s="156"/>
      <c r="GK7" s="156"/>
      <c r="GL7" s="156"/>
      <c r="GM7" s="156"/>
      <c r="GN7" s="156"/>
      <c r="GO7" s="156"/>
      <c r="GP7" s="156"/>
      <c r="GQ7" s="156"/>
      <c r="GR7" s="156"/>
    </row>
    <row r="8" spans="1:231" x14ac:dyDescent="0.3">
      <c r="A8" s="7">
        <v>247</v>
      </c>
      <c r="B8" s="7">
        <v>1</v>
      </c>
      <c r="C8" s="223">
        <v>7213</v>
      </c>
      <c r="D8" s="328" t="s">
        <v>1723</v>
      </c>
      <c r="E8" s="17" t="s">
        <v>1724</v>
      </c>
      <c r="F8" s="17">
        <v>5507281186</v>
      </c>
      <c r="G8" s="11">
        <v>62</v>
      </c>
      <c r="H8" s="17" t="s">
        <v>1392</v>
      </c>
      <c r="I8" s="379" t="s">
        <v>764</v>
      </c>
      <c r="J8" s="380" t="s">
        <v>35</v>
      </c>
      <c r="K8" s="55" t="s">
        <v>36</v>
      </c>
      <c r="L8" s="11">
        <v>7</v>
      </c>
      <c r="M8" s="17" t="s">
        <v>37</v>
      </c>
      <c r="N8" s="17"/>
      <c r="O8" s="17"/>
      <c r="P8" s="381" t="s">
        <v>931</v>
      </c>
      <c r="Q8" s="381"/>
      <c r="R8" s="454" t="s">
        <v>127</v>
      </c>
      <c r="S8" s="453" t="s">
        <v>447</v>
      </c>
      <c r="T8" s="601" t="s">
        <v>520</v>
      </c>
      <c r="U8" s="454" t="s">
        <v>447</v>
      </c>
      <c r="V8" s="653" t="s">
        <v>496</v>
      </c>
      <c r="W8" s="454" t="s">
        <v>124</v>
      </c>
      <c r="X8" s="454" t="s">
        <v>497</v>
      </c>
      <c r="Y8" s="603"/>
      <c r="Z8" s="604"/>
      <c r="AA8" s="225">
        <v>61091</v>
      </c>
      <c r="AB8" s="225"/>
      <c r="AC8" s="225"/>
      <c r="AD8" s="225"/>
      <c r="AE8" s="225"/>
      <c r="AF8" s="643" t="s">
        <v>128</v>
      </c>
      <c r="AG8" s="505"/>
      <c r="AH8" s="7">
        <v>78.5</v>
      </c>
      <c r="AI8" s="7">
        <v>90.7</v>
      </c>
      <c r="AJ8" s="189">
        <v>71.1995</v>
      </c>
      <c r="AK8" s="7">
        <v>1450000</v>
      </c>
      <c r="AL8" s="185">
        <v>828.57142857142856</v>
      </c>
      <c r="AM8" s="7">
        <v>4</v>
      </c>
      <c r="AN8" s="934">
        <v>0.75</v>
      </c>
      <c r="AO8" s="39">
        <v>3.99</v>
      </c>
      <c r="AP8" s="40">
        <v>91.1</v>
      </c>
      <c r="AQ8" s="41">
        <v>95.839999999999989</v>
      </c>
      <c r="AR8" s="42">
        <v>0.18796992481203006</v>
      </c>
      <c r="AS8" s="43">
        <v>17.124060150375939</v>
      </c>
      <c r="AT8" s="44">
        <v>7.8872646966032193E-3</v>
      </c>
      <c r="AU8" s="46">
        <v>0.65049999999999997</v>
      </c>
      <c r="AV8" s="45">
        <v>86.733333333333334</v>
      </c>
      <c r="AW8" s="46">
        <v>6.2000000000000013E-2</v>
      </c>
      <c r="AX8" s="84">
        <v>8.2666666666666675</v>
      </c>
      <c r="AY8" s="9" t="s">
        <v>121</v>
      </c>
      <c r="AZ8" s="235">
        <v>5.18</v>
      </c>
      <c r="BA8" s="274">
        <v>4.8000000000000001E-4</v>
      </c>
      <c r="BB8" s="193">
        <v>0.1472096</v>
      </c>
      <c r="BC8" s="194">
        <v>0.56999999999999995</v>
      </c>
      <c r="BD8" s="45">
        <v>80.099999999999994</v>
      </c>
      <c r="BE8" s="45">
        <v>18</v>
      </c>
      <c r="BF8" s="78">
        <v>4.5</v>
      </c>
      <c r="BG8" s="82" t="s">
        <v>121</v>
      </c>
      <c r="BH8" s="7" t="s">
        <v>121</v>
      </c>
      <c r="BI8" s="9" t="s">
        <v>121</v>
      </c>
      <c r="BJ8" s="277">
        <v>1.21</v>
      </c>
      <c r="BK8" s="278">
        <v>0</v>
      </c>
      <c r="BL8" s="197">
        <v>0</v>
      </c>
      <c r="BM8" s="80">
        <v>91.259999999999991</v>
      </c>
      <c r="BN8" s="279">
        <v>95.6</v>
      </c>
      <c r="BO8" s="280">
        <v>19193</v>
      </c>
      <c r="BP8" s="279">
        <v>4.4000000000000057</v>
      </c>
      <c r="BQ8" s="561">
        <v>3.9907980000000003</v>
      </c>
      <c r="BR8" s="279">
        <v>6.46</v>
      </c>
      <c r="BS8" s="84">
        <v>0.25775400000000004</v>
      </c>
      <c r="BT8" s="279">
        <v>84.8</v>
      </c>
      <c r="BU8" s="84">
        <v>3.3835200000000003</v>
      </c>
      <c r="BV8" s="279">
        <v>8.76</v>
      </c>
      <c r="BW8" s="84">
        <v>0.34952400000000006</v>
      </c>
      <c r="BX8" s="281"/>
      <c r="BY8" s="86">
        <v>97.4</v>
      </c>
      <c r="BZ8" s="86">
        <v>158561</v>
      </c>
      <c r="CA8" s="86">
        <v>97.6</v>
      </c>
      <c r="CB8" s="86">
        <v>118570</v>
      </c>
      <c r="CC8" s="86">
        <v>17.3</v>
      </c>
      <c r="CD8" s="86">
        <v>90.6</v>
      </c>
      <c r="CE8" s="86">
        <v>119305</v>
      </c>
      <c r="CF8" s="45">
        <v>7.6179245283018865E-2</v>
      </c>
      <c r="CG8" s="121" t="s">
        <v>506</v>
      </c>
      <c r="CH8" s="121">
        <v>1</v>
      </c>
      <c r="CI8" s="49" t="s">
        <v>1991</v>
      </c>
      <c r="CJ8" s="49" t="s">
        <v>1991</v>
      </c>
      <c r="CK8" s="35"/>
      <c r="CL8" s="35"/>
      <c r="CM8" s="457"/>
      <c r="CN8" s="457"/>
      <c r="CO8" s="457"/>
      <c r="CP8" s="457"/>
      <c r="CQ8" s="243" t="s">
        <v>297</v>
      </c>
      <c r="CR8" s="244" t="s">
        <v>128</v>
      </c>
      <c r="CS8" s="245">
        <v>2</v>
      </c>
      <c r="CT8" s="524" t="s">
        <v>607</v>
      </c>
      <c r="CU8" s="212" t="s">
        <v>518</v>
      </c>
      <c r="CV8" s="212"/>
      <c r="CW8" s="212">
        <v>0</v>
      </c>
      <c r="CX8" s="283" t="s">
        <v>38</v>
      </c>
      <c r="CY8" s="212" t="s">
        <v>38</v>
      </c>
      <c r="CZ8" s="11" t="s">
        <v>38</v>
      </c>
      <c r="DA8" s="11" t="s">
        <v>38</v>
      </c>
      <c r="DB8" s="11">
        <v>61091</v>
      </c>
      <c r="DC8" s="11">
        <v>94.2</v>
      </c>
      <c r="DD8" s="11">
        <v>5.8</v>
      </c>
      <c r="DE8" s="11" t="s">
        <v>38</v>
      </c>
      <c r="DF8" s="11" t="s">
        <v>38</v>
      </c>
      <c r="DG8" s="11" t="s">
        <v>38</v>
      </c>
      <c r="DH8" s="11" t="s">
        <v>38</v>
      </c>
      <c r="DI8" s="11">
        <v>0</v>
      </c>
      <c r="DJ8" s="7"/>
      <c r="DK8" s="246">
        <v>1</v>
      </c>
      <c r="DL8" s="212" t="s">
        <v>1929</v>
      </c>
      <c r="DM8" s="284">
        <v>27</v>
      </c>
      <c r="DN8" s="212">
        <v>50</v>
      </c>
      <c r="DO8" s="212">
        <v>3</v>
      </c>
      <c r="DP8" s="212">
        <v>0</v>
      </c>
      <c r="DQ8" s="212" t="s">
        <v>38</v>
      </c>
      <c r="DR8" s="212" t="s">
        <v>38</v>
      </c>
      <c r="DS8" s="309" t="s">
        <v>38</v>
      </c>
      <c r="DT8" s="212">
        <v>1</v>
      </c>
      <c r="DU8" s="249" t="s">
        <v>38</v>
      </c>
      <c r="DV8" s="212">
        <v>2</v>
      </c>
      <c r="DW8" s="212">
        <v>2</v>
      </c>
      <c r="DX8" s="926" t="s">
        <v>38</v>
      </c>
      <c r="DY8" s="212" t="s">
        <v>38</v>
      </c>
      <c r="DZ8" s="620">
        <v>7213</v>
      </c>
      <c r="EA8" s="270"/>
      <c r="EB8" s="270"/>
      <c r="EC8" s="270"/>
      <c r="ED8" s="270"/>
      <c r="EE8" s="434"/>
      <c r="EF8" s="707"/>
      <c r="EG8" s="708"/>
      <c r="EH8" s="7">
        <v>78.5</v>
      </c>
      <c r="EI8" s="216"/>
      <c r="EJ8" s="114"/>
      <c r="EK8" s="157">
        <v>78.5</v>
      </c>
      <c r="EL8" s="145">
        <v>4.2703999999999995</v>
      </c>
      <c r="EM8" s="114"/>
      <c r="EN8" s="114"/>
      <c r="EO8" s="114"/>
      <c r="EP8" s="114"/>
      <c r="EQ8" s="114"/>
      <c r="ER8" s="114"/>
      <c r="ES8" s="55"/>
      <c r="ET8" s="152"/>
      <c r="EU8" s="213"/>
      <c r="EV8" s="11"/>
      <c r="EW8" s="215"/>
      <c r="EX8" s="156"/>
      <c r="EY8" s="156"/>
      <c r="EZ8" s="156"/>
      <c r="FA8" s="156"/>
      <c r="FB8" s="156"/>
      <c r="FC8" s="156"/>
      <c r="FD8" s="156"/>
      <c r="FE8" s="156"/>
      <c r="FF8" s="156"/>
      <c r="FG8" s="156"/>
      <c r="FH8" s="156"/>
      <c r="FI8" s="156"/>
      <c r="FJ8" s="156"/>
      <c r="FK8" s="156"/>
      <c r="FL8" s="156"/>
      <c r="FM8" s="156"/>
      <c r="FN8" s="156"/>
      <c r="FO8" s="156"/>
      <c r="FP8" s="156"/>
      <c r="FQ8" s="156"/>
      <c r="FR8" s="156"/>
      <c r="FS8" s="156"/>
      <c r="FT8" s="156"/>
      <c r="FU8" s="156"/>
      <c r="FV8" s="156"/>
      <c r="FW8" s="156"/>
      <c r="FX8" s="156"/>
      <c r="FY8" s="156"/>
      <c r="FZ8" s="156"/>
      <c r="GA8" s="156"/>
      <c r="GB8" s="156"/>
      <c r="GC8" s="156"/>
      <c r="GD8" s="156"/>
      <c r="GE8" s="156"/>
      <c r="GF8" s="156"/>
      <c r="GG8" s="156"/>
      <c r="GH8" s="156"/>
      <c r="GI8" s="156"/>
      <c r="GJ8" s="156"/>
      <c r="GK8" s="156"/>
      <c r="GL8" s="156"/>
      <c r="GM8" s="156"/>
      <c r="GN8" s="156"/>
      <c r="GO8" s="156"/>
      <c r="GP8" s="156"/>
      <c r="GQ8" s="156"/>
      <c r="GR8" s="156"/>
    </row>
    <row r="9" spans="1:231" x14ac:dyDescent="0.3">
      <c r="A9" s="7">
        <v>249</v>
      </c>
      <c r="B9" s="7">
        <v>1</v>
      </c>
      <c r="C9" s="223">
        <v>7223</v>
      </c>
      <c r="D9" s="328" t="s">
        <v>1926</v>
      </c>
      <c r="E9" s="17" t="s">
        <v>1927</v>
      </c>
      <c r="F9" s="17">
        <v>6904155786</v>
      </c>
      <c r="G9" s="11">
        <v>48</v>
      </c>
      <c r="H9" s="17" t="s">
        <v>1755</v>
      </c>
      <c r="I9" s="379" t="s">
        <v>1928</v>
      </c>
      <c r="J9" s="380" t="s">
        <v>35</v>
      </c>
      <c r="K9" s="55" t="s">
        <v>36</v>
      </c>
      <c r="L9" s="11">
        <v>27</v>
      </c>
      <c r="M9" s="17" t="s">
        <v>1929</v>
      </c>
      <c r="N9" s="17"/>
      <c r="O9" s="17"/>
      <c r="P9" s="381" t="s">
        <v>931</v>
      </c>
      <c r="Q9" s="381"/>
      <c r="R9" s="454" t="s">
        <v>127</v>
      </c>
      <c r="S9" s="453" t="s">
        <v>447</v>
      </c>
      <c r="T9" s="601" t="s">
        <v>520</v>
      </c>
      <c r="U9" s="454" t="s">
        <v>447</v>
      </c>
      <c r="V9" s="653" t="s">
        <v>496</v>
      </c>
      <c r="W9" s="454" t="s">
        <v>124</v>
      </c>
      <c r="X9" s="454" t="s">
        <v>497</v>
      </c>
      <c r="Y9" s="603"/>
      <c r="Z9" s="604"/>
      <c r="AA9" s="184">
        <v>1569</v>
      </c>
      <c r="AB9" s="184"/>
      <c r="AC9" s="184"/>
      <c r="AD9" s="184"/>
      <c r="AE9" s="184"/>
      <c r="AF9" s="643" t="s">
        <v>128</v>
      </c>
      <c r="AG9" s="557"/>
      <c r="AH9" s="7">
        <v>46.2</v>
      </c>
      <c r="AI9" s="7">
        <v>87.5</v>
      </c>
      <c r="AJ9" s="189">
        <v>40.425000000000004</v>
      </c>
      <c r="AK9" s="7">
        <v>269618</v>
      </c>
      <c r="AL9" s="185">
        <v>39.943407407407406</v>
      </c>
      <c r="AM9" s="7">
        <v>4</v>
      </c>
      <c r="AN9" s="934">
        <v>0.51</v>
      </c>
      <c r="AO9" s="39">
        <v>21.4</v>
      </c>
      <c r="AP9" s="40">
        <v>74.099999999999994</v>
      </c>
      <c r="AQ9" s="41">
        <v>96.009999999999991</v>
      </c>
      <c r="AR9" s="42">
        <v>2.3831775700934581E-2</v>
      </c>
      <c r="AS9" s="43">
        <v>1.7659345794392522</v>
      </c>
      <c r="AT9" s="44">
        <v>5.3403141361256547E-3</v>
      </c>
      <c r="AU9" s="46">
        <v>0.38450000000000001</v>
      </c>
      <c r="AV9" s="45">
        <v>75.392156862745097</v>
      </c>
      <c r="AW9" s="46">
        <v>0.1</v>
      </c>
      <c r="AX9" s="84">
        <v>19.607843137254903</v>
      </c>
      <c r="AY9" s="9" t="s">
        <v>121</v>
      </c>
      <c r="AZ9" s="235">
        <v>4.62</v>
      </c>
      <c r="BA9" s="274">
        <v>4.2399999999999998E-3</v>
      </c>
      <c r="BB9" s="193">
        <v>7.3235999999999996E-2</v>
      </c>
      <c r="BC9" s="194">
        <v>5.1100000000000003</v>
      </c>
      <c r="BD9" s="45">
        <v>65.3</v>
      </c>
      <c r="BE9" s="45">
        <v>32.9</v>
      </c>
      <c r="BF9" s="195">
        <v>1.9848975188781013</v>
      </c>
      <c r="BG9" s="79">
        <v>0</v>
      </c>
      <c r="BH9" s="80">
        <v>0</v>
      </c>
      <c r="BI9" s="9" t="s">
        <v>121</v>
      </c>
      <c r="BJ9" s="277">
        <v>1.89</v>
      </c>
      <c r="BK9" s="278">
        <v>2.2599999999999998</v>
      </c>
      <c r="BL9" s="197">
        <v>1.1957671957671958</v>
      </c>
      <c r="BM9" s="80">
        <v>96.7</v>
      </c>
      <c r="BN9" s="279">
        <v>96.3</v>
      </c>
      <c r="BO9" s="280">
        <v>50479</v>
      </c>
      <c r="BP9" s="279">
        <v>3.7000000000000028</v>
      </c>
      <c r="BQ9" s="561">
        <v>21.297280000000001</v>
      </c>
      <c r="BR9" s="279">
        <v>72.7</v>
      </c>
      <c r="BS9" s="84">
        <v>15.5578</v>
      </c>
      <c r="BT9" s="279">
        <v>24</v>
      </c>
      <c r="BU9" s="84">
        <v>5.1359999999999992</v>
      </c>
      <c r="BV9" s="279">
        <v>2.82</v>
      </c>
      <c r="BW9" s="84">
        <v>0.60347999999999991</v>
      </c>
      <c r="BX9" s="281"/>
      <c r="BY9" s="86">
        <v>99.6</v>
      </c>
      <c r="BZ9" s="86">
        <v>228372</v>
      </c>
      <c r="CA9" s="86">
        <v>98.9</v>
      </c>
      <c r="CB9" s="86">
        <v>162030</v>
      </c>
      <c r="CC9" s="86">
        <v>73.400000000000006</v>
      </c>
      <c r="CD9" s="86">
        <v>98.5</v>
      </c>
      <c r="CE9" s="86">
        <v>208142</v>
      </c>
      <c r="CF9" s="45">
        <v>3.0291666666666668</v>
      </c>
      <c r="CG9" s="49" t="s">
        <v>506</v>
      </c>
      <c r="CH9" s="49">
        <v>1</v>
      </c>
      <c r="CI9" s="49" t="s">
        <v>1991</v>
      </c>
      <c r="CJ9" s="49" t="s">
        <v>2061</v>
      </c>
      <c r="CK9" s="35"/>
      <c r="CL9" s="35"/>
      <c r="CM9" s="457"/>
      <c r="CN9" s="457"/>
      <c r="CO9" s="457"/>
      <c r="CP9" s="457"/>
      <c r="CQ9" s="947" t="s">
        <v>297</v>
      </c>
      <c r="CR9" s="668" t="s">
        <v>128</v>
      </c>
      <c r="CS9" s="9">
        <v>2</v>
      </c>
      <c r="CT9" s="524"/>
      <c r="CU9" s="212"/>
      <c r="CV9" s="212"/>
      <c r="CW9" s="212"/>
      <c r="CX9" s="283"/>
      <c r="CY9" s="212"/>
      <c r="CZ9" s="11" t="s">
        <v>38</v>
      </c>
      <c r="DA9" s="11" t="s">
        <v>38</v>
      </c>
      <c r="DB9" s="11">
        <v>1569</v>
      </c>
      <c r="DC9" s="11">
        <v>67.599999999999994</v>
      </c>
      <c r="DD9" s="11">
        <v>32.4</v>
      </c>
      <c r="DE9" s="11" t="s">
        <v>38</v>
      </c>
      <c r="DF9" s="11" t="s">
        <v>38</v>
      </c>
      <c r="DG9" s="11" t="s">
        <v>38</v>
      </c>
      <c r="DH9" s="11" t="s">
        <v>38</v>
      </c>
      <c r="DI9" s="11">
        <v>0</v>
      </c>
      <c r="DJ9" s="7"/>
      <c r="DK9" s="246"/>
      <c r="DL9" s="125" t="s">
        <v>1929</v>
      </c>
      <c r="DM9" s="125">
        <v>27</v>
      </c>
      <c r="DN9" s="7"/>
      <c r="DO9" s="7">
        <v>3</v>
      </c>
      <c r="DP9" s="9">
        <v>0</v>
      </c>
      <c r="DQ9" s="9" t="s">
        <v>121</v>
      </c>
      <c r="DR9" s="9" t="s">
        <v>121</v>
      </c>
      <c r="DS9" s="9" t="s">
        <v>121</v>
      </c>
      <c r="DT9" s="9">
        <v>2</v>
      </c>
      <c r="DU9" s="9" t="s">
        <v>38</v>
      </c>
      <c r="DV9" s="9">
        <v>2</v>
      </c>
      <c r="DW9" s="9">
        <v>1</v>
      </c>
      <c r="DX9" s="565" t="s">
        <v>38</v>
      </c>
      <c r="DY9" s="9"/>
      <c r="DZ9" s="620">
        <v>7223</v>
      </c>
      <c r="EA9" s="270"/>
      <c r="EB9" s="270"/>
      <c r="EC9" s="270"/>
      <c r="ED9" s="270"/>
      <c r="EE9" s="434"/>
      <c r="EF9" s="707"/>
      <c r="EG9" s="708"/>
      <c r="EH9" s="7">
        <v>46.2</v>
      </c>
      <c r="EI9" s="216"/>
      <c r="EJ9" s="114"/>
      <c r="EK9" s="157">
        <v>46.2</v>
      </c>
      <c r="EL9" s="145">
        <v>0.41148800000000008</v>
      </c>
      <c r="EM9" s="114"/>
      <c r="EN9" s="114"/>
      <c r="EO9" s="114"/>
      <c r="EP9" s="114"/>
      <c r="EQ9" s="114"/>
      <c r="ER9" s="114"/>
      <c r="ES9" s="55"/>
      <c r="ET9" s="152"/>
      <c r="EU9" s="213"/>
      <c r="EV9" s="329"/>
      <c r="EW9" s="215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</row>
    <row r="10" spans="1:231" x14ac:dyDescent="0.3">
      <c r="A10" s="7">
        <v>274</v>
      </c>
      <c r="B10" s="7">
        <v>1</v>
      </c>
      <c r="C10" s="14">
        <v>7374</v>
      </c>
      <c r="D10" s="328" t="s">
        <v>1959</v>
      </c>
      <c r="E10" s="17" t="s">
        <v>564</v>
      </c>
      <c r="F10" s="17">
        <v>6502271457</v>
      </c>
      <c r="G10" s="11">
        <v>52</v>
      </c>
      <c r="H10" s="17" t="s">
        <v>1960</v>
      </c>
      <c r="I10" s="379" t="s">
        <v>764</v>
      </c>
      <c r="J10" s="380" t="s">
        <v>35</v>
      </c>
      <c r="K10" s="55" t="s">
        <v>36</v>
      </c>
      <c r="L10" s="11">
        <v>16</v>
      </c>
      <c r="M10" s="17">
        <v>3</v>
      </c>
      <c r="N10" s="17"/>
      <c r="O10" s="17"/>
      <c r="P10" s="381" t="s">
        <v>823</v>
      </c>
      <c r="Q10" s="381"/>
      <c r="R10" s="454" t="s">
        <v>522</v>
      </c>
      <c r="S10" s="453" t="s">
        <v>523</v>
      </c>
      <c r="T10" s="601" t="s">
        <v>124</v>
      </c>
      <c r="U10" s="454" t="s">
        <v>524</v>
      </c>
      <c r="V10" s="653" t="s">
        <v>126</v>
      </c>
      <c r="W10" s="454" t="s">
        <v>124</v>
      </c>
      <c r="X10" s="454" t="s">
        <v>124</v>
      </c>
      <c r="Y10" s="603"/>
      <c r="Z10" s="604"/>
      <c r="AA10" s="276">
        <v>1154</v>
      </c>
      <c r="AB10" s="276"/>
      <c r="AC10" s="276"/>
      <c r="AD10" s="276"/>
      <c r="AE10" s="276"/>
      <c r="AF10" s="643" t="s">
        <v>128</v>
      </c>
      <c r="AG10" s="557"/>
      <c r="AH10" s="7">
        <v>83.7</v>
      </c>
      <c r="AI10" s="7">
        <v>96.8</v>
      </c>
      <c r="AJ10" s="189">
        <v>81.021599999999992</v>
      </c>
      <c r="AK10" s="7">
        <v>285738</v>
      </c>
      <c r="AL10" s="185">
        <v>71.4345</v>
      </c>
      <c r="AM10" s="7">
        <v>4</v>
      </c>
      <c r="AN10" s="934">
        <v>1.31</v>
      </c>
      <c r="AO10" s="39">
        <v>27.2</v>
      </c>
      <c r="AP10" s="40">
        <v>70.3</v>
      </c>
      <c r="AQ10" s="41">
        <v>98.81</v>
      </c>
      <c r="AR10" s="42">
        <v>4.8161764705882355E-2</v>
      </c>
      <c r="AS10" s="43">
        <v>3.3857720588235294</v>
      </c>
      <c r="AT10" s="44">
        <v>1.3435897435897437E-2</v>
      </c>
      <c r="AU10" s="46">
        <v>1.2103090000000001</v>
      </c>
      <c r="AV10" s="45">
        <v>92.39</v>
      </c>
      <c r="AW10" s="46">
        <v>3.4190999999999999E-2</v>
      </c>
      <c r="AX10" s="84">
        <v>2.61</v>
      </c>
      <c r="AY10" s="9" t="s">
        <v>121</v>
      </c>
      <c r="AZ10" s="235" t="s">
        <v>121</v>
      </c>
      <c r="BA10" s="192">
        <v>4.2615796281485433E-3</v>
      </c>
      <c r="BB10" s="193">
        <v>7.7604727628188014E-2</v>
      </c>
      <c r="BC10" s="48"/>
      <c r="BD10" s="9">
        <v>45.1</v>
      </c>
      <c r="BE10" s="9">
        <v>54.5</v>
      </c>
      <c r="BF10" s="195">
        <v>0.8275229357798165</v>
      </c>
      <c r="BG10" s="79">
        <v>0.03</v>
      </c>
      <c r="BH10" s="80">
        <v>2.2900763358778624</v>
      </c>
      <c r="BI10" s="9" t="s">
        <v>121</v>
      </c>
      <c r="BJ10" s="9">
        <v>6.61</v>
      </c>
      <c r="BK10" s="187">
        <v>5.54</v>
      </c>
      <c r="BL10" s="197">
        <v>0.83812405446293492</v>
      </c>
      <c r="BM10" s="80">
        <v>71.7</v>
      </c>
      <c r="BN10" s="279">
        <v>97.2</v>
      </c>
      <c r="BO10" s="280">
        <v>62908</v>
      </c>
      <c r="BP10" s="279">
        <v>2.7999999999999972</v>
      </c>
      <c r="BQ10" s="561">
        <v>27.036799999999999</v>
      </c>
      <c r="BR10" s="279">
        <v>35.1</v>
      </c>
      <c r="BS10" s="84">
        <v>9.5472000000000001</v>
      </c>
      <c r="BT10" s="279">
        <v>36.6</v>
      </c>
      <c r="BU10" s="84">
        <v>9.9551999999999996</v>
      </c>
      <c r="BV10" s="279">
        <v>27.7</v>
      </c>
      <c r="BW10" s="84">
        <v>7.5343999999999998</v>
      </c>
      <c r="BX10" s="281"/>
      <c r="BY10" s="7"/>
      <c r="BZ10" s="7"/>
      <c r="CA10" s="7"/>
      <c r="CB10" s="7"/>
      <c r="CC10" s="7"/>
      <c r="CD10" s="7"/>
      <c r="CE10" s="7"/>
      <c r="CF10" s="45">
        <v>0.95901639344262291</v>
      </c>
      <c r="CG10" s="121" t="s">
        <v>506</v>
      </c>
      <c r="CH10" s="121"/>
      <c r="CI10" s="49" t="s">
        <v>1991</v>
      </c>
      <c r="CJ10" s="49" t="s">
        <v>2061</v>
      </c>
      <c r="CK10" s="35"/>
      <c r="CL10" s="35"/>
      <c r="CM10" s="457"/>
      <c r="CN10" s="457"/>
      <c r="CO10" s="457"/>
      <c r="CP10" s="457"/>
      <c r="CQ10" s="947" t="s">
        <v>297</v>
      </c>
      <c r="CR10" s="881" t="s">
        <v>128</v>
      </c>
      <c r="CS10" s="245">
        <v>2</v>
      </c>
      <c r="CT10" s="7"/>
      <c r="CU10" s="7"/>
      <c r="CV10" s="7"/>
      <c r="CW10" s="7"/>
      <c r="CX10" s="7"/>
      <c r="CY10" s="7"/>
      <c r="CZ10" s="11" t="s">
        <v>38</v>
      </c>
      <c r="DA10" s="11" t="s">
        <v>38</v>
      </c>
      <c r="DB10" s="11">
        <v>1154</v>
      </c>
      <c r="DC10" s="11">
        <v>51</v>
      </c>
      <c r="DD10" s="11">
        <v>49</v>
      </c>
      <c r="DE10" s="11" t="s">
        <v>38</v>
      </c>
      <c r="DF10" s="11" t="s">
        <v>38</v>
      </c>
      <c r="DG10" s="11" t="s">
        <v>38</v>
      </c>
      <c r="DH10" s="11" t="s">
        <v>38</v>
      </c>
      <c r="DI10" s="11">
        <v>0</v>
      </c>
      <c r="DJ10" s="7"/>
      <c r="DK10" s="7"/>
      <c r="DL10" s="125" t="s">
        <v>2074</v>
      </c>
      <c r="DM10" s="125">
        <v>16</v>
      </c>
      <c r="DN10" s="7"/>
      <c r="DO10" s="9">
        <v>2</v>
      </c>
      <c r="DP10" s="9">
        <v>0</v>
      </c>
      <c r="DQ10" s="9" t="s">
        <v>121</v>
      </c>
      <c r="DR10" s="9" t="s">
        <v>121</v>
      </c>
      <c r="DS10" s="9" t="s">
        <v>121</v>
      </c>
      <c r="DT10" s="9">
        <v>0</v>
      </c>
      <c r="DU10" s="9" t="s">
        <v>38</v>
      </c>
      <c r="DV10" s="9" t="s">
        <v>121</v>
      </c>
      <c r="DW10" s="9" t="s">
        <v>121</v>
      </c>
      <c r="DX10" s="565" t="s">
        <v>38</v>
      </c>
      <c r="DY10" s="9"/>
      <c r="DZ10" s="328">
        <v>7374</v>
      </c>
      <c r="EA10" s="270"/>
      <c r="EB10" s="270"/>
      <c r="EC10" s="270"/>
      <c r="ED10" s="270"/>
      <c r="EE10" s="434"/>
      <c r="EF10" s="707"/>
      <c r="EG10" s="708"/>
      <c r="EH10" s="7">
        <v>83.7</v>
      </c>
      <c r="EI10" s="216"/>
      <c r="EJ10" s="114"/>
      <c r="EK10" s="157">
        <v>83.7</v>
      </c>
      <c r="EL10" s="145">
        <v>0.39357413999999996</v>
      </c>
      <c r="EM10" s="114"/>
      <c r="EN10" s="114"/>
      <c r="EO10" s="114"/>
      <c r="EP10" s="114"/>
      <c r="EQ10" s="114"/>
      <c r="ER10" s="114"/>
      <c r="ES10" s="55"/>
      <c r="ET10" s="152"/>
      <c r="EU10" s="213"/>
      <c r="EV10" s="11"/>
      <c r="EW10" s="215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</row>
    <row r="11" spans="1:231" x14ac:dyDescent="0.3">
      <c r="A11" s="7">
        <v>276</v>
      </c>
      <c r="B11" s="7">
        <v>2</v>
      </c>
      <c r="C11" s="14">
        <v>7380</v>
      </c>
      <c r="D11" s="328" t="s">
        <v>1900</v>
      </c>
      <c r="E11" s="17" t="s">
        <v>1901</v>
      </c>
      <c r="F11" s="17">
        <v>6612190002</v>
      </c>
      <c r="G11" s="11">
        <v>51</v>
      </c>
      <c r="H11" s="17" t="s">
        <v>1768</v>
      </c>
      <c r="I11" s="379" t="s">
        <v>1916</v>
      </c>
      <c r="J11" s="380" t="s">
        <v>35</v>
      </c>
      <c r="K11" s="55" t="s">
        <v>36</v>
      </c>
      <c r="L11" s="11">
        <v>6</v>
      </c>
      <c r="M11" s="17" t="s">
        <v>1917</v>
      </c>
      <c r="N11" s="17"/>
      <c r="O11" s="17"/>
      <c r="P11" s="381" t="s">
        <v>823</v>
      </c>
      <c r="Q11" s="381"/>
      <c r="R11" s="454" t="s">
        <v>522</v>
      </c>
      <c r="S11" s="453" t="s">
        <v>523</v>
      </c>
      <c r="T11" s="601" t="s">
        <v>124</v>
      </c>
      <c r="U11" s="454" t="s">
        <v>524</v>
      </c>
      <c r="V11" s="653" t="s">
        <v>126</v>
      </c>
      <c r="W11" s="454" t="s">
        <v>124</v>
      </c>
      <c r="X11" s="454" t="s">
        <v>124</v>
      </c>
      <c r="Y11" s="917"/>
      <c r="Z11" s="920"/>
      <c r="AA11" s="275">
        <v>6143</v>
      </c>
      <c r="AB11" s="926"/>
      <c r="AC11" s="926"/>
      <c r="AD11" s="926"/>
      <c r="AE11" s="926"/>
      <c r="AF11" s="932" t="s">
        <v>444</v>
      </c>
      <c r="AG11" s="557"/>
      <c r="AH11" s="7">
        <v>38.1</v>
      </c>
      <c r="AI11" s="7">
        <v>90.8</v>
      </c>
      <c r="AJ11" s="189">
        <v>34.594799999999999</v>
      </c>
      <c r="AK11" s="7">
        <v>214402</v>
      </c>
      <c r="AL11" s="185">
        <v>142.93466666666666</v>
      </c>
      <c r="AM11" s="7">
        <v>4</v>
      </c>
      <c r="AN11" s="934">
        <v>16.2</v>
      </c>
      <c r="AO11" s="39">
        <v>6.62</v>
      </c>
      <c r="AP11" s="40">
        <v>75.900000000000006</v>
      </c>
      <c r="AQ11" s="41">
        <v>98.72</v>
      </c>
      <c r="AR11" s="42">
        <v>2.4471299093655587</v>
      </c>
      <c r="AS11" s="43">
        <v>185.73716012084591</v>
      </c>
      <c r="AT11" s="44">
        <v>0.19631604459524959</v>
      </c>
      <c r="AU11" s="45">
        <v>14.683679999999999</v>
      </c>
      <c r="AV11" s="45">
        <v>90.64</v>
      </c>
      <c r="AW11" s="46">
        <v>0.70632000000000006</v>
      </c>
      <c r="AX11" s="84">
        <v>4.3600000000000003</v>
      </c>
      <c r="AY11" s="9" t="s">
        <v>121</v>
      </c>
      <c r="AZ11" s="235">
        <v>8</v>
      </c>
      <c r="BA11" s="192">
        <v>1.4525304381005237E-2</v>
      </c>
      <c r="BB11" s="193">
        <v>0.47050863135500121</v>
      </c>
      <c r="BC11" s="48"/>
      <c r="BD11" s="9">
        <v>39.6</v>
      </c>
      <c r="BE11" s="9">
        <v>59.9</v>
      </c>
      <c r="BF11" s="195">
        <v>0.66110183639399001</v>
      </c>
      <c r="BG11" s="79">
        <v>0.8</v>
      </c>
      <c r="BH11" s="80">
        <v>4.9382716049382722</v>
      </c>
      <c r="BI11" s="9" t="s">
        <v>121</v>
      </c>
      <c r="BJ11" s="9">
        <v>10.6</v>
      </c>
      <c r="BK11" s="187">
        <v>14.2</v>
      </c>
      <c r="BL11" s="197">
        <v>1.3396226415094339</v>
      </c>
      <c r="BM11" s="80">
        <v>47.85</v>
      </c>
      <c r="BN11" s="279">
        <v>91.7</v>
      </c>
      <c r="BO11" s="280">
        <v>19429</v>
      </c>
      <c r="BP11" s="279">
        <v>8.2999999999999972</v>
      </c>
      <c r="BQ11" s="80">
        <v>6.4247099999999993</v>
      </c>
      <c r="BR11" s="279">
        <v>6.75</v>
      </c>
      <c r="BS11" s="84">
        <v>0.44685000000000002</v>
      </c>
      <c r="BT11" s="279">
        <v>41.1</v>
      </c>
      <c r="BU11" s="84">
        <v>2.7208199999999998</v>
      </c>
      <c r="BV11" s="279">
        <v>49.2</v>
      </c>
      <c r="BW11" s="84">
        <v>3.2570399999999999</v>
      </c>
      <c r="BX11" s="281"/>
      <c r="BY11" s="7"/>
      <c r="BZ11" s="7"/>
      <c r="CA11" s="7"/>
      <c r="CB11" s="7"/>
      <c r="CC11" s="7"/>
      <c r="CD11" s="7"/>
      <c r="CE11" s="7"/>
      <c r="CF11" s="45">
        <v>0.16423357664233576</v>
      </c>
      <c r="CG11" s="121" t="s">
        <v>2016</v>
      </c>
      <c r="CH11" s="121">
        <v>5</v>
      </c>
      <c r="CI11" s="363" t="s">
        <v>1991</v>
      </c>
      <c r="CJ11" s="9" t="s">
        <v>1991</v>
      </c>
      <c r="CK11" s="35"/>
      <c r="CL11" s="35"/>
      <c r="CM11" s="457"/>
      <c r="CN11" s="457"/>
      <c r="CO11" s="457"/>
      <c r="CP11" s="457"/>
      <c r="CQ11" s="947" t="s">
        <v>297</v>
      </c>
      <c r="CR11" s="1168" t="s">
        <v>444</v>
      </c>
      <c r="CS11" s="245">
        <v>2</v>
      </c>
      <c r="CT11" s="541" t="s">
        <v>2029</v>
      </c>
      <c r="CU11" s="541" t="s">
        <v>2054</v>
      </c>
      <c r="CV11" s="541"/>
      <c r="CW11" s="541">
        <v>0</v>
      </c>
      <c r="CX11" s="705" t="s">
        <v>38</v>
      </c>
      <c r="CY11" s="541" t="s">
        <v>38</v>
      </c>
      <c r="CZ11" s="11">
        <v>1.8</v>
      </c>
      <c r="DA11" s="11" t="s">
        <v>38</v>
      </c>
      <c r="DB11" s="11">
        <v>6143</v>
      </c>
      <c r="DC11" s="11">
        <v>74</v>
      </c>
      <c r="DD11" s="11">
        <v>26</v>
      </c>
      <c r="DE11" s="11">
        <v>1.1000000000000001</v>
      </c>
      <c r="DF11" s="11">
        <v>1770</v>
      </c>
      <c r="DG11" s="11" t="s">
        <v>38</v>
      </c>
      <c r="DH11" s="11">
        <v>3.93</v>
      </c>
      <c r="DI11" s="11">
        <v>0</v>
      </c>
      <c r="DJ11" s="7"/>
      <c r="DK11" s="542">
        <v>5</v>
      </c>
      <c r="DL11" s="1169">
        <v>2</v>
      </c>
      <c r="DM11" s="1169">
        <v>10</v>
      </c>
      <c r="DN11" s="541">
        <v>40</v>
      </c>
      <c r="DO11" s="212">
        <v>3</v>
      </c>
      <c r="DP11" s="541">
        <v>1</v>
      </c>
      <c r="DQ11" s="541">
        <v>188</v>
      </c>
      <c r="DR11" s="541">
        <v>104</v>
      </c>
      <c r="DS11" s="84">
        <v>29.425079221367131</v>
      </c>
      <c r="DT11" s="541">
        <v>1</v>
      </c>
      <c r="DU11" s="706" t="s">
        <v>38</v>
      </c>
      <c r="DV11" s="541">
        <v>3</v>
      </c>
      <c r="DW11" s="541">
        <v>1</v>
      </c>
      <c r="DX11" s="1110">
        <v>4</v>
      </c>
      <c r="DY11" s="706">
        <v>42997</v>
      </c>
      <c r="DZ11" s="1170">
        <v>7380</v>
      </c>
      <c r="EA11" s="920"/>
      <c r="EB11" s="921"/>
      <c r="EC11" s="921"/>
      <c r="ED11" s="921"/>
      <c r="EE11" s="921"/>
      <c r="EF11" s="736"/>
      <c r="EG11" s="960"/>
      <c r="EH11" s="7">
        <v>38.1</v>
      </c>
      <c r="EI11" s="216"/>
      <c r="EJ11" s="114"/>
      <c r="EK11" s="157">
        <v>38.1</v>
      </c>
      <c r="EL11" s="145">
        <v>3.14969652</v>
      </c>
      <c r="EM11" s="114"/>
      <c r="EN11" s="114"/>
      <c r="EO11" s="114"/>
      <c r="EP11" s="114"/>
      <c r="EQ11" s="114"/>
      <c r="ER11" s="114"/>
      <c r="ES11" s="55"/>
      <c r="ET11" s="152"/>
      <c r="EU11" s="213"/>
      <c r="EV11" s="218">
        <v>1.1000000000000001</v>
      </c>
      <c r="EW11" s="215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</row>
    <row r="12" spans="1:231" x14ac:dyDescent="0.3">
      <c r="A12" s="7">
        <v>283</v>
      </c>
      <c r="B12" s="7">
        <v>1</v>
      </c>
      <c r="C12" s="14">
        <v>7406</v>
      </c>
      <c r="D12" s="328" t="s">
        <v>1733</v>
      </c>
      <c r="E12" s="17" t="s">
        <v>516</v>
      </c>
      <c r="F12" s="17">
        <v>5805161725</v>
      </c>
      <c r="G12" s="11">
        <v>59</v>
      </c>
      <c r="H12" s="17" t="s">
        <v>904</v>
      </c>
      <c r="I12" s="379" t="s">
        <v>511</v>
      </c>
      <c r="J12" s="380" t="s">
        <v>35</v>
      </c>
      <c r="K12" s="55" t="s">
        <v>36</v>
      </c>
      <c r="L12" s="11">
        <v>7</v>
      </c>
      <c r="M12" s="17">
        <v>8</v>
      </c>
      <c r="N12" s="17"/>
      <c r="O12" s="17"/>
      <c r="P12" s="381" t="s">
        <v>823</v>
      </c>
      <c r="Q12" s="381"/>
      <c r="R12" s="454" t="s">
        <v>522</v>
      </c>
      <c r="S12" s="453" t="s">
        <v>523</v>
      </c>
      <c r="T12" s="601" t="s">
        <v>124</v>
      </c>
      <c r="U12" s="454" t="s">
        <v>524</v>
      </c>
      <c r="V12" s="653" t="s">
        <v>126</v>
      </c>
      <c r="W12" s="454" t="s">
        <v>124</v>
      </c>
      <c r="X12" s="454" t="s">
        <v>124</v>
      </c>
      <c r="Y12" s="917"/>
      <c r="Z12" s="921"/>
      <c r="AA12" s="275">
        <v>24551</v>
      </c>
      <c r="AB12" s="926"/>
      <c r="AC12" s="926"/>
      <c r="AD12" s="926"/>
      <c r="AE12" s="926"/>
      <c r="AF12" s="932" t="s">
        <v>444</v>
      </c>
      <c r="AG12" s="557"/>
      <c r="AH12" s="7">
        <v>89.6</v>
      </c>
      <c r="AI12" s="7">
        <v>97.6</v>
      </c>
      <c r="AJ12" s="189">
        <v>87.44959999999999</v>
      </c>
      <c r="AK12" s="7">
        <v>808000</v>
      </c>
      <c r="AL12" s="185">
        <v>461.71428571428572</v>
      </c>
      <c r="AM12" s="7">
        <v>4</v>
      </c>
      <c r="AN12" s="934">
        <v>0.55000000000000004</v>
      </c>
      <c r="AO12" s="39">
        <v>7.47</v>
      </c>
      <c r="AP12" s="40">
        <v>90.6</v>
      </c>
      <c r="AQ12" s="41">
        <v>98.61999999999999</v>
      </c>
      <c r="AR12" s="42">
        <v>7.3627844712182075E-2</v>
      </c>
      <c r="AS12" s="43">
        <v>6.670682730923696</v>
      </c>
      <c r="AT12" s="44">
        <v>5.6082390129499346E-3</v>
      </c>
      <c r="AU12" s="46">
        <v>0.46750000000000008</v>
      </c>
      <c r="AV12" s="45">
        <v>85</v>
      </c>
      <c r="AW12" s="46">
        <v>5.5E-2</v>
      </c>
      <c r="AX12" s="84">
        <v>10</v>
      </c>
      <c r="AY12" s="9" t="s">
        <v>121</v>
      </c>
      <c r="AZ12" s="235">
        <v>1.2</v>
      </c>
      <c r="BA12" s="192">
        <v>3.5100217725409842E-3</v>
      </c>
      <c r="BB12" s="193">
        <v>5.3839651639344253E-2</v>
      </c>
      <c r="BC12" s="48"/>
      <c r="BD12" s="9">
        <v>77.3</v>
      </c>
      <c r="BE12" s="9">
        <v>22.5</v>
      </c>
      <c r="BF12" s="78">
        <v>3.4355555555555553</v>
      </c>
      <c r="BG12" s="79">
        <v>0.02</v>
      </c>
      <c r="BH12" s="80">
        <v>3.6363636363636362</v>
      </c>
      <c r="BI12" s="9" t="s">
        <v>121</v>
      </c>
      <c r="BJ12" s="9">
        <v>5.59</v>
      </c>
      <c r="BK12" s="187">
        <v>12.6</v>
      </c>
      <c r="BL12" s="197">
        <v>2.2540250447227193</v>
      </c>
      <c r="BM12" s="80">
        <v>95.69</v>
      </c>
      <c r="BN12" s="279">
        <v>99.9</v>
      </c>
      <c r="BO12" s="342">
        <v>58953</v>
      </c>
      <c r="BP12" s="279">
        <v>9.9999999999994316E-2</v>
      </c>
      <c r="BQ12" s="80">
        <v>7.2712979999999998</v>
      </c>
      <c r="BR12" s="279">
        <v>3.89</v>
      </c>
      <c r="BS12" s="84">
        <v>0.29058299999999998</v>
      </c>
      <c r="BT12" s="279">
        <v>91.8</v>
      </c>
      <c r="BU12" s="84">
        <v>6.8574599999999997</v>
      </c>
      <c r="BV12" s="279">
        <v>1.65</v>
      </c>
      <c r="BW12" s="84">
        <v>0.12325499999999998</v>
      </c>
      <c r="BX12" s="281"/>
      <c r="BY12" s="7"/>
      <c r="BZ12" s="7"/>
      <c r="CA12" s="7"/>
      <c r="CB12" s="7"/>
      <c r="CC12" s="7"/>
      <c r="CD12" s="7"/>
      <c r="CE12" s="7"/>
      <c r="CF12" s="45">
        <v>4.237472766884532E-2</v>
      </c>
      <c r="CG12" s="121" t="s">
        <v>510</v>
      </c>
      <c r="CH12" s="121">
        <v>3</v>
      </c>
      <c r="CI12" s="49" t="s">
        <v>1991</v>
      </c>
      <c r="CJ12" s="49" t="s">
        <v>1991</v>
      </c>
      <c r="CK12" s="35"/>
      <c r="CL12" s="35"/>
      <c r="CM12" s="457"/>
      <c r="CN12" s="457"/>
      <c r="CO12" s="457"/>
      <c r="CP12" s="457"/>
      <c r="CQ12" s="947" t="s">
        <v>297</v>
      </c>
      <c r="CR12" s="287" t="s">
        <v>444</v>
      </c>
      <c r="CS12" s="245">
        <v>2</v>
      </c>
      <c r="CT12" s="7"/>
      <c r="CU12" s="7"/>
      <c r="CV12" s="7"/>
      <c r="CW12" s="7"/>
      <c r="CX12" s="7"/>
      <c r="CY12" s="7"/>
      <c r="CZ12" s="11" t="s">
        <v>38</v>
      </c>
      <c r="DA12" s="11" t="s">
        <v>38</v>
      </c>
      <c r="DB12" s="11">
        <v>24551</v>
      </c>
      <c r="DC12" s="11">
        <v>89.2</v>
      </c>
      <c r="DD12" s="11">
        <v>10.8</v>
      </c>
      <c r="DE12" s="11" t="s">
        <v>38</v>
      </c>
      <c r="DF12" s="11" t="s">
        <v>38</v>
      </c>
      <c r="DG12" s="11" t="s">
        <v>38</v>
      </c>
      <c r="DH12" s="11" t="s">
        <v>38</v>
      </c>
      <c r="DI12" s="11" t="s">
        <v>810</v>
      </c>
      <c r="DJ12" s="7"/>
      <c r="DK12" s="7"/>
      <c r="DL12" s="125">
        <v>8</v>
      </c>
      <c r="DM12" s="125">
        <v>7</v>
      </c>
      <c r="DN12" s="7"/>
      <c r="DO12" s="9">
        <v>2</v>
      </c>
      <c r="DP12" s="9">
        <v>1</v>
      </c>
      <c r="DQ12" s="9">
        <v>182</v>
      </c>
      <c r="DR12" s="9">
        <v>106</v>
      </c>
      <c r="DS12" s="84">
        <v>32.000966066900133</v>
      </c>
      <c r="DT12" s="9">
        <v>0</v>
      </c>
      <c r="DU12" s="9" t="s">
        <v>38</v>
      </c>
      <c r="DV12" s="9">
        <v>4</v>
      </c>
      <c r="DW12" s="9">
        <v>2</v>
      </c>
      <c r="DX12" s="565" t="s">
        <v>38</v>
      </c>
      <c r="DY12" s="9"/>
      <c r="DZ12" s="608">
        <v>7406</v>
      </c>
      <c r="EA12" s="921">
        <v>75</v>
      </c>
      <c r="EB12" s="921">
        <v>156418</v>
      </c>
      <c r="EC12" s="921">
        <v>2</v>
      </c>
      <c r="ED12" s="956">
        <v>4171.1466666666665</v>
      </c>
      <c r="EE12" s="956"/>
      <c r="EF12" s="664">
        <v>3737.347413333333</v>
      </c>
      <c r="EG12" s="961"/>
      <c r="EH12" s="7">
        <v>89.6</v>
      </c>
      <c r="EI12" s="216"/>
      <c r="EJ12" s="114"/>
      <c r="EK12" s="157">
        <v>89.6</v>
      </c>
      <c r="EL12" s="145">
        <v>1.1032137386666665</v>
      </c>
      <c r="EM12" s="114"/>
      <c r="EN12" s="114"/>
      <c r="EO12" s="114"/>
      <c r="EP12" s="114"/>
      <c r="EQ12" s="114"/>
      <c r="ER12" s="114"/>
      <c r="ES12" s="55"/>
      <c r="ET12" s="152"/>
      <c r="EU12" s="213"/>
      <c r="EV12" s="11"/>
      <c r="EW12" s="215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</row>
    <row r="13" spans="1:231" x14ac:dyDescent="0.3">
      <c r="A13" s="550">
        <v>291</v>
      </c>
      <c r="B13" s="7">
        <v>1</v>
      </c>
      <c r="C13" s="14">
        <v>7451</v>
      </c>
      <c r="D13" s="328" t="s">
        <v>1631</v>
      </c>
      <c r="E13" s="17" t="s">
        <v>485</v>
      </c>
      <c r="F13" s="17">
        <v>7104285353</v>
      </c>
      <c r="G13" s="11">
        <v>46</v>
      </c>
      <c r="H13" s="17" t="s">
        <v>1518</v>
      </c>
      <c r="I13" s="379" t="s">
        <v>1632</v>
      </c>
      <c r="J13" s="380" t="s">
        <v>35</v>
      </c>
      <c r="K13" s="55" t="s">
        <v>36</v>
      </c>
      <c r="L13" s="11">
        <v>15</v>
      </c>
      <c r="M13" s="17" t="s">
        <v>1633</v>
      </c>
      <c r="N13" s="17" t="s">
        <v>475</v>
      </c>
      <c r="O13" s="17">
        <v>8</v>
      </c>
      <c r="P13" s="381" t="s">
        <v>519</v>
      </c>
      <c r="Q13" s="381"/>
      <c r="R13" s="454" t="s">
        <v>522</v>
      </c>
      <c r="S13" s="453" t="s">
        <v>523</v>
      </c>
      <c r="T13" s="601" t="s">
        <v>124</v>
      </c>
      <c r="U13" s="454" t="s">
        <v>524</v>
      </c>
      <c r="V13" s="653" t="s">
        <v>126</v>
      </c>
      <c r="W13" s="454" t="s">
        <v>124</v>
      </c>
      <c r="X13" s="454" t="s">
        <v>124</v>
      </c>
      <c r="Y13" s="603"/>
      <c r="Z13" s="604"/>
      <c r="AA13" s="275"/>
      <c r="AB13" s="275"/>
      <c r="AC13" s="275"/>
      <c r="AD13" s="275"/>
      <c r="AE13" s="275"/>
      <c r="AF13" s="643" t="s">
        <v>128</v>
      </c>
      <c r="AG13" s="557"/>
      <c r="AH13" s="550">
        <v>94.4</v>
      </c>
      <c r="AI13" s="550">
        <v>94.7</v>
      </c>
      <c r="AJ13" s="579">
        <v>89.396799999999999</v>
      </c>
      <c r="AK13" s="550">
        <v>946000</v>
      </c>
      <c r="AL13" s="580">
        <v>252.26666666666668</v>
      </c>
      <c r="AM13" s="550">
        <v>4</v>
      </c>
      <c r="AN13" s="934">
        <v>2.71</v>
      </c>
      <c r="AO13" s="936">
        <v>2.39</v>
      </c>
      <c r="AP13" s="559">
        <v>94.9</v>
      </c>
      <c r="AQ13" s="41">
        <v>100</v>
      </c>
      <c r="AR13" s="42">
        <v>1.1338912133891212</v>
      </c>
      <c r="AS13" s="43">
        <v>107.60627615062761</v>
      </c>
      <c r="AT13" s="44">
        <v>2.7854866892794736E-2</v>
      </c>
      <c r="AU13" s="581">
        <v>2.520842</v>
      </c>
      <c r="AV13" s="45">
        <v>93.02</v>
      </c>
      <c r="AW13" s="582">
        <v>5.3658000000000004E-2</v>
      </c>
      <c r="AX13" s="564">
        <v>1.98</v>
      </c>
      <c r="AY13" s="565" t="s">
        <v>121</v>
      </c>
      <c r="AZ13" s="235">
        <v>7.69</v>
      </c>
      <c r="BA13" s="192">
        <v>8.6204427898985206E-3</v>
      </c>
      <c r="BB13" s="1046">
        <v>0.17677887351672536</v>
      </c>
      <c r="BC13" s="48"/>
      <c r="BD13" s="565">
        <v>93.2</v>
      </c>
      <c r="BE13" s="565">
        <v>6.77</v>
      </c>
      <c r="BF13" s="1009">
        <v>13.76661742983752</v>
      </c>
      <c r="BG13" s="583">
        <v>0.1</v>
      </c>
      <c r="BH13" s="80">
        <v>3.6900369003690039</v>
      </c>
      <c r="BI13" s="565" t="s">
        <v>121</v>
      </c>
      <c r="BJ13" s="565">
        <v>21.6</v>
      </c>
      <c r="BK13" s="187">
        <v>10.7</v>
      </c>
      <c r="BL13" s="1048">
        <v>0.49537037037037029</v>
      </c>
      <c r="BM13" s="561">
        <v>76.41</v>
      </c>
      <c r="BN13" s="584">
        <v>99.8</v>
      </c>
      <c r="BO13" s="1101">
        <v>25822</v>
      </c>
      <c r="BP13" s="584">
        <v>0.20000000000000284</v>
      </c>
      <c r="BQ13" s="561">
        <v>2.3233189999999997</v>
      </c>
      <c r="BR13" s="584">
        <v>0.11</v>
      </c>
      <c r="BS13" s="564">
        <v>2.6290000000000003E-3</v>
      </c>
      <c r="BT13" s="584">
        <v>76.3</v>
      </c>
      <c r="BU13" s="564">
        <v>1.8235699999999999</v>
      </c>
      <c r="BV13" s="584">
        <v>20.8</v>
      </c>
      <c r="BW13" s="564">
        <v>0.49712000000000001</v>
      </c>
      <c r="BX13" s="560"/>
      <c r="BY13" s="550"/>
      <c r="BZ13" s="550"/>
      <c r="CA13" s="550"/>
      <c r="CB13" s="550"/>
      <c r="CC13" s="550"/>
      <c r="CD13" s="550"/>
      <c r="CE13" s="550"/>
      <c r="CF13" s="45">
        <v>1.4416775884665794E-3</v>
      </c>
      <c r="CG13" s="585" t="s">
        <v>510</v>
      </c>
      <c r="CH13" s="585">
        <v>5</v>
      </c>
      <c r="CI13" s="1211" t="s">
        <v>1991</v>
      </c>
      <c r="CJ13" s="1211" t="s">
        <v>1991</v>
      </c>
      <c r="CK13" s="552"/>
      <c r="CL13" s="552"/>
      <c r="CM13" s="457"/>
      <c r="CN13" s="457"/>
      <c r="CO13" s="457"/>
      <c r="CP13" s="457"/>
      <c r="CQ13" s="947" t="s">
        <v>297</v>
      </c>
      <c r="CR13" s="1065" t="s">
        <v>128</v>
      </c>
      <c r="CS13" s="1052">
        <v>2</v>
      </c>
      <c r="CT13" s="550"/>
      <c r="CU13" s="7"/>
      <c r="CV13" s="550"/>
      <c r="CW13" s="550"/>
      <c r="CX13" s="550"/>
      <c r="CY13" s="550"/>
      <c r="CZ13" s="11">
        <v>20.5</v>
      </c>
      <c r="DA13" s="11" t="s">
        <v>38</v>
      </c>
      <c r="DB13" s="11">
        <v>21692</v>
      </c>
      <c r="DC13" s="11">
        <v>92.7</v>
      </c>
      <c r="DD13" s="11">
        <v>7.3</v>
      </c>
      <c r="DE13" s="11" t="s">
        <v>38</v>
      </c>
      <c r="DF13" s="11" t="s">
        <v>38</v>
      </c>
      <c r="DG13" s="11" t="s">
        <v>38</v>
      </c>
      <c r="DH13" s="11" t="s">
        <v>38</v>
      </c>
      <c r="DI13" s="11">
        <v>0</v>
      </c>
      <c r="DJ13" s="550"/>
      <c r="DK13" s="550"/>
      <c r="DL13" s="567" t="s">
        <v>1633</v>
      </c>
      <c r="DM13" s="567">
        <v>15</v>
      </c>
      <c r="DN13" s="550"/>
      <c r="DO13" s="565">
        <v>2</v>
      </c>
      <c r="DP13" s="565">
        <v>0</v>
      </c>
      <c r="DQ13" s="565">
        <v>178</v>
      </c>
      <c r="DR13" s="565">
        <v>96</v>
      </c>
      <c r="DS13" s="84">
        <v>30.299204645878042</v>
      </c>
      <c r="DT13" s="565">
        <v>2</v>
      </c>
      <c r="DU13" s="1066">
        <v>43062</v>
      </c>
      <c r="DV13" s="565">
        <v>1</v>
      </c>
      <c r="DW13" s="565">
        <v>1</v>
      </c>
      <c r="DX13" s="565">
        <v>4</v>
      </c>
      <c r="DY13" s="1066">
        <v>43048</v>
      </c>
      <c r="DZ13" s="328">
        <v>7451</v>
      </c>
      <c r="EA13" s="604"/>
      <c r="EB13" s="604"/>
      <c r="EC13" s="604"/>
      <c r="ED13" s="604"/>
      <c r="EE13" s="607"/>
      <c r="EF13" s="875"/>
      <c r="EG13" s="876"/>
      <c r="EH13" s="7">
        <v>94.4</v>
      </c>
      <c r="EI13" s="593"/>
      <c r="EJ13" s="557"/>
      <c r="EK13" s="594">
        <v>94.4</v>
      </c>
      <c r="EL13" s="595">
        <v>25.179201612903228</v>
      </c>
      <c r="EM13" s="557"/>
      <c r="EN13" s="557"/>
      <c r="EO13" s="557"/>
      <c r="EP13" s="557"/>
      <c r="EQ13" s="557"/>
      <c r="ER13" s="557"/>
      <c r="ES13" s="55"/>
      <c r="ET13" s="152"/>
      <c r="EU13" s="213"/>
      <c r="EV13" s="11"/>
      <c r="EW13" s="215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</row>
    <row r="14" spans="1:231" x14ac:dyDescent="0.3">
      <c r="A14" s="7">
        <v>12</v>
      </c>
      <c r="B14" s="7">
        <v>1</v>
      </c>
      <c r="C14" s="14">
        <v>7821</v>
      </c>
      <c r="D14" s="328" t="s">
        <v>1897</v>
      </c>
      <c r="E14" s="17" t="s">
        <v>736</v>
      </c>
      <c r="F14" s="17">
        <v>465506434</v>
      </c>
      <c r="G14" s="11">
        <v>72</v>
      </c>
      <c r="H14" s="17" t="s">
        <v>1806</v>
      </c>
      <c r="I14" s="379" t="s">
        <v>511</v>
      </c>
      <c r="J14" s="380" t="s">
        <v>35</v>
      </c>
      <c r="K14" s="55" t="s">
        <v>36</v>
      </c>
      <c r="L14" s="11">
        <v>5</v>
      </c>
      <c r="M14" s="17" t="s">
        <v>1711</v>
      </c>
      <c r="N14" s="17" t="s">
        <v>435</v>
      </c>
      <c r="O14" s="17" t="s">
        <v>447</v>
      </c>
      <c r="P14" s="381" t="s">
        <v>1022</v>
      </c>
      <c r="Q14" s="381"/>
      <c r="R14" s="454" t="s">
        <v>522</v>
      </c>
      <c r="S14" s="453" t="s">
        <v>523</v>
      </c>
      <c r="T14" s="601" t="s">
        <v>124</v>
      </c>
      <c r="U14" s="454" t="s">
        <v>524</v>
      </c>
      <c r="V14" s="653" t="s">
        <v>126</v>
      </c>
      <c r="W14" s="454" t="s">
        <v>124</v>
      </c>
      <c r="X14" s="454" t="s">
        <v>124</v>
      </c>
      <c r="Y14" s="603"/>
      <c r="Z14" s="604"/>
      <c r="AA14" s="275"/>
      <c r="AB14" s="275"/>
      <c r="AC14" s="275"/>
      <c r="AD14" s="275"/>
      <c r="AE14" s="275"/>
      <c r="AF14" s="504" t="s">
        <v>128</v>
      </c>
      <c r="AG14" s="557"/>
      <c r="AH14" s="7"/>
      <c r="AI14" s="7"/>
      <c r="AJ14" s="189"/>
      <c r="AK14" s="7"/>
      <c r="AL14" s="185"/>
      <c r="AM14" s="7"/>
      <c r="AN14" s="934">
        <v>13.7</v>
      </c>
      <c r="AO14" s="39">
        <v>5.64</v>
      </c>
      <c r="AP14" s="40">
        <v>78.3</v>
      </c>
      <c r="AQ14" s="41">
        <v>97.64</v>
      </c>
      <c r="AR14" s="42">
        <v>2.4290780141843973</v>
      </c>
      <c r="AS14" s="43">
        <v>190.19680851063831</v>
      </c>
      <c r="AT14" s="44">
        <v>0.16321181796521325</v>
      </c>
      <c r="AU14" s="45">
        <v>12.9328</v>
      </c>
      <c r="AV14" s="45">
        <v>94.4</v>
      </c>
      <c r="AW14" s="46">
        <v>8.2199999999999995E-2</v>
      </c>
      <c r="AX14" s="84">
        <v>0.6</v>
      </c>
      <c r="AY14" s="9" t="s">
        <v>121</v>
      </c>
      <c r="AZ14" s="235">
        <v>2.31</v>
      </c>
      <c r="BA14" s="192">
        <v>3.9E-2</v>
      </c>
      <c r="BB14" s="193">
        <v>0.55999999999999983</v>
      </c>
      <c r="BC14" s="48"/>
      <c r="BD14" s="9">
        <v>66.900000000000006</v>
      </c>
      <c r="BE14" s="9">
        <v>33.1</v>
      </c>
      <c r="BF14" s="195">
        <v>2.0211480362537766</v>
      </c>
      <c r="BG14" s="79">
        <v>1.1100000000000001</v>
      </c>
      <c r="BH14" s="80">
        <v>8.1021897810218988</v>
      </c>
      <c r="BI14" s="9" t="s">
        <v>121</v>
      </c>
      <c r="BJ14" s="84">
        <v>7.3</v>
      </c>
      <c r="BK14" s="282">
        <v>12.2</v>
      </c>
      <c r="BL14" s="197"/>
      <c r="BM14" s="80">
        <v>40.900000000000006</v>
      </c>
      <c r="BN14" s="279">
        <v>97.7</v>
      </c>
      <c r="BO14" s="280">
        <v>24576</v>
      </c>
      <c r="BP14" s="279">
        <v>2.2999999999999972</v>
      </c>
      <c r="BQ14" s="561">
        <v>5.5328400000000002</v>
      </c>
      <c r="BR14" s="279">
        <v>20.100000000000001</v>
      </c>
      <c r="BS14" s="84">
        <v>1.13364</v>
      </c>
      <c r="BT14" s="279">
        <v>20.8</v>
      </c>
      <c r="BU14" s="84">
        <v>1.1731199999999999</v>
      </c>
      <c r="BV14" s="279">
        <v>57.2</v>
      </c>
      <c r="BW14" s="84">
        <v>3.2260800000000001</v>
      </c>
      <c r="BX14" s="279"/>
      <c r="BY14" s="7"/>
      <c r="BZ14" s="7"/>
      <c r="CA14" s="7"/>
      <c r="CB14" s="7"/>
      <c r="CC14" s="7"/>
      <c r="CD14" s="7"/>
      <c r="CE14" s="7"/>
      <c r="CF14" s="45">
        <v>0.96634615384615385</v>
      </c>
      <c r="CG14" s="121" t="s">
        <v>510</v>
      </c>
      <c r="CH14" s="121">
        <v>5</v>
      </c>
      <c r="CI14" s="49" t="s">
        <v>1993</v>
      </c>
      <c r="CJ14" s="9" t="s">
        <v>1993</v>
      </c>
      <c r="CK14" s="35"/>
      <c r="CL14" s="35"/>
      <c r="CM14" s="11"/>
      <c r="CN14" s="11"/>
      <c r="CO14" s="11"/>
      <c r="CP14" s="11"/>
      <c r="CQ14" s="202" t="s">
        <v>294</v>
      </c>
      <c r="CR14" s="287" t="s">
        <v>128</v>
      </c>
      <c r="CS14" s="245">
        <v>2</v>
      </c>
      <c r="CT14" s="7"/>
      <c r="CU14" s="7"/>
      <c r="CV14" s="7"/>
      <c r="CW14" s="7"/>
      <c r="CX14" s="7"/>
      <c r="CY14" s="7"/>
      <c r="CZ14" s="11" t="s">
        <v>38</v>
      </c>
      <c r="DA14" s="11" t="s">
        <v>38</v>
      </c>
      <c r="DB14" s="11">
        <v>11269</v>
      </c>
      <c r="DC14" s="11">
        <v>72.5</v>
      </c>
      <c r="DD14" s="11">
        <v>27.5</v>
      </c>
      <c r="DE14" s="11" t="s">
        <v>38</v>
      </c>
      <c r="DF14" s="11" t="s">
        <v>38</v>
      </c>
      <c r="DG14" s="11" t="s">
        <v>38</v>
      </c>
      <c r="DH14" s="11" t="s">
        <v>38</v>
      </c>
      <c r="DI14" s="11">
        <v>0</v>
      </c>
      <c r="DJ14" s="7"/>
      <c r="DK14" s="7"/>
      <c r="DL14" s="125" t="s">
        <v>1711</v>
      </c>
      <c r="DM14" s="125">
        <v>5</v>
      </c>
      <c r="DN14" s="7"/>
      <c r="DO14" s="9">
        <v>2</v>
      </c>
      <c r="DP14" s="9">
        <v>0</v>
      </c>
      <c r="DQ14" s="9" t="s">
        <v>121</v>
      </c>
      <c r="DR14" s="9" t="s">
        <v>121</v>
      </c>
      <c r="DS14" s="9" t="s">
        <v>121</v>
      </c>
      <c r="DT14" s="9">
        <v>1</v>
      </c>
      <c r="DU14" s="9" t="s">
        <v>38</v>
      </c>
      <c r="DV14" s="9">
        <v>2</v>
      </c>
      <c r="DW14" s="9">
        <v>1</v>
      </c>
      <c r="DX14" s="565" t="s">
        <v>38</v>
      </c>
      <c r="DY14" s="9"/>
      <c r="DZ14" s="328">
        <v>7821</v>
      </c>
      <c r="EA14" s="431" t="s">
        <v>121</v>
      </c>
      <c r="EB14" s="865" t="s">
        <v>121</v>
      </c>
      <c r="EC14" s="865" t="s">
        <v>121</v>
      </c>
      <c r="ED14" s="865" t="s">
        <v>121</v>
      </c>
      <c r="EE14" s="865" t="s">
        <v>121</v>
      </c>
      <c r="EF14" s="1218">
        <v>12900</v>
      </c>
      <c r="EG14" s="959">
        <v>64500</v>
      </c>
      <c r="EH14" s="157">
        <v>88.4</v>
      </c>
      <c r="EI14" s="145">
        <v>12.9</v>
      </c>
      <c r="EJ14" s="114"/>
      <c r="EK14" s="157">
        <v>88.4</v>
      </c>
      <c r="EL14" s="145">
        <v>12.9</v>
      </c>
      <c r="EM14" s="147">
        <v>0.87356589147286823</v>
      </c>
      <c r="EN14" s="114"/>
      <c r="EO14" s="114"/>
      <c r="EP14" s="114"/>
      <c r="EQ14" s="114"/>
      <c r="ER14" s="114"/>
      <c r="ES14" s="55"/>
      <c r="ET14" s="152"/>
      <c r="EU14" s="213"/>
      <c r="EV14" s="11"/>
      <c r="EW14" s="215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</row>
    <row r="15" spans="1:231" x14ac:dyDescent="0.3">
      <c r="A15" s="7">
        <v>13</v>
      </c>
      <c r="B15" s="7">
        <v>2</v>
      </c>
      <c r="C15" s="14">
        <v>7822</v>
      </c>
      <c r="D15" s="328" t="s">
        <v>1805</v>
      </c>
      <c r="E15" s="17" t="s">
        <v>643</v>
      </c>
      <c r="F15" s="17">
        <v>6601070685</v>
      </c>
      <c r="G15" s="11">
        <v>52</v>
      </c>
      <c r="H15" s="17" t="s">
        <v>1806</v>
      </c>
      <c r="I15" s="379" t="s">
        <v>1001</v>
      </c>
      <c r="J15" s="380" t="s">
        <v>35</v>
      </c>
      <c r="K15" s="55" t="s">
        <v>36</v>
      </c>
      <c r="L15" s="11">
        <v>6</v>
      </c>
      <c r="M15" s="17" t="s">
        <v>965</v>
      </c>
      <c r="N15" s="17" t="s">
        <v>435</v>
      </c>
      <c r="O15" s="17" t="s">
        <v>447</v>
      </c>
      <c r="P15" s="381" t="s">
        <v>1022</v>
      </c>
      <c r="Q15" s="381"/>
      <c r="R15" s="454" t="s">
        <v>522</v>
      </c>
      <c r="S15" s="453" t="s">
        <v>523</v>
      </c>
      <c r="T15" s="601" t="s">
        <v>124</v>
      </c>
      <c r="U15" s="454" t="s">
        <v>524</v>
      </c>
      <c r="V15" s="653" t="s">
        <v>126</v>
      </c>
      <c r="W15" s="454" t="s">
        <v>124</v>
      </c>
      <c r="X15" s="454" t="s">
        <v>124</v>
      </c>
      <c r="Y15" s="603"/>
      <c r="Z15" s="604"/>
      <c r="AA15" s="275"/>
      <c r="AB15" s="275"/>
      <c r="AC15" s="275"/>
      <c r="AD15" s="275"/>
      <c r="AE15" s="275"/>
      <c r="AF15" s="504" t="s">
        <v>444</v>
      </c>
      <c r="AG15" s="557"/>
      <c r="AH15" s="7"/>
      <c r="AI15" s="7"/>
      <c r="AJ15" s="189"/>
      <c r="AK15" s="7"/>
      <c r="AL15" s="185"/>
      <c r="AM15" s="7"/>
      <c r="AN15" s="934">
        <v>1.9</v>
      </c>
      <c r="AO15" s="39">
        <v>5.69</v>
      </c>
      <c r="AP15" s="40">
        <v>85.9</v>
      </c>
      <c r="AQ15" s="41">
        <v>93.490000000000009</v>
      </c>
      <c r="AR15" s="42">
        <v>0.33391915641476272</v>
      </c>
      <c r="AS15" s="43">
        <v>28.68365553602812</v>
      </c>
      <c r="AT15" s="44">
        <v>2.0744622775412162E-2</v>
      </c>
      <c r="AU15" s="45">
        <v>1.7084799999999998</v>
      </c>
      <c r="AV15" s="45">
        <v>89.92</v>
      </c>
      <c r="AW15" s="46">
        <v>9.6519999999999995E-2</v>
      </c>
      <c r="AX15" s="84">
        <v>5.08</v>
      </c>
      <c r="AY15" s="9" t="s">
        <v>121</v>
      </c>
      <c r="AZ15" s="235">
        <v>0.87</v>
      </c>
      <c r="BA15" s="192">
        <v>8.1499999999999993E-3</v>
      </c>
      <c r="BB15" s="193">
        <v>0.37180000000000002</v>
      </c>
      <c r="BC15" s="48"/>
      <c r="BD15" s="9">
        <v>76.7</v>
      </c>
      <c r="BE15" s="9">
        <v>23.3</v>
      </c>
      <c r="BF15" s="78">
        <v>3.2918454935622319</v>
      </c>
      <c r="BG15" s="79">
        <v>3.2000000000000002E-3</v>
      </c>
      <c r="BH15" s="80">
        <v>0.16842105263157897</v>
      </c>
      <c r="BI15" s="9" t="s">
        <v>121</v>
      </c>
      <c r="BJ15" s="84">
        <v>7.39</v>
      </c>
      <c r="BK15" s="282">
        <v>11.8</v>
      </c>
      <c r="BL15" s="197"/>
      <c r="BM15" s="80">
        <v>63.7</v>
      </c>
      <c r="BN15" s="279">
        <v>95.7</v>
      </c>
      <c r="BO15" s="280">
        <v>23462</v>
      </c>
      <c r="BP15" s="279">
        <v>4.2999999999999972</v>
      </c>
      <c r="BQ15" s="561">
        <v>5.2575600000000007</v>
      </c>
      <c r="BR15" s="279">
        <v>17.5</v>
      </c>
      <c r="BS15" s="84">
        <v>0.99575000000000002</v>
      </c>
      <c r="BT15" s="279">
        <v>46.2</v>
      </c>
      <c r="BU15" s="84">
        <v>2.6287800000000003</v>
      </c>
      <c r="BV15" s="279">
        <v>28.7</v>
      </c>
      <c r="BW15" s="84">
        <v>1.63303</v>
      </c>
      <c r="BX15" s="279"/>
      <c r="BY15" s="7"/>
      <c r="BZ15" s="7"/>
      <c r="CA15" s="7"/>
      <c r="CB15" s="7"/>
      <c r="CC15" s="7"/>
      <c r="CD15" s="7"/>
      <c r="CE15" s="7"/>
      <c r="CF15" s="45">
        <v>0.37878787878787878</v>
      </c>
      <c r="CG15" s="121"/>
      <c r="CH15" s="121">
        <v>5</v>
      </c>
      <c r="CI15" s="49" t="s">
        <v>1991</v>
      </c>
      <c r="CJ15" s="9" t="s">
        <v>1991</v>
      </c>
      <c r="CK15" s="35"/>
      <c r="CL15" s="35"/>
      <c r="CM15" s="11"/>
      <c r="CN15" s="11"/>
      <c r="CO15" s="11"/>
      <c r="CP15" s="11"/>
      <c r="CQ15" s="947" t="s">
        <v>297</v>
      </c>
      <c r="CR15" s="287" t="s">
        <v>444</v>
      </c>
      <c r="CS15" s="245">
        <v>2</v>
      </c>
      <c r="CT15" s="7"/>
      <c r="CU15" s="7"/>
      <c r="CV15" s="7"/>
      <c r="CW15" s="7"/>
      <c r="CX15" s="7"/>
      <c r="CY15" s="7"/>
      <c r="CZ15" s="11" t="s">
        <v>38</v>
      </c>
      <c r="DA15" s="11" t="s">
        <v>38</v>
      </c>
      <c r="DB15" s="11">
        <v>20178</v>
      </c>
      <c r="DC15" s="11">
        <v>84</v>
      </c>
      <c r="DD15" s="11">
        <v>16</v>
      </c>
      <c r="DE15" s="11" t="s">
        <v>38</v>
      </c>
      <c r="DF15" s="11" t="s">
        <v>38</v>
      </c>
      <c r="DG15" s="11" t="s">
        <v>38</v>
      </c>
      <c r="DH15" s="11" t="s">
        <v>38</v>
      </c>
      <c r="DI15" s="11">
        <v>0</v>
      </c>
      <c r="DJ15" s="7"/>
      <c r="DK15" s="7"/>
      <c r="DL15" s="125" t="s">
        <v>965</v>
      </c>
      <c r="DM15" s="125">
        <v>6</v>
      </c>
      <c r="DN15" s="7"/>
      <c r="DO15" s="9">
        <v>2</v>
      </c>
      <c r="DP15" s="9">
        <v>0</v>
      </c>
      <c r="DQ15" s="9" t="s">
        <v>121</v>
      </c>
      <c r="DR15" s="9" t="s">
        <v>121</v>
      </c>
      <c r="DS15" s="9" t="s">
        <v>121</v>
      </c>
      <c r="DT15" s="9">
        <v>2</v>
      </c>
      <c r="DU15" s="9" t="s">
        <v>38</v>
      </c>
      <c r="DV15" s="9">
        <v>4</v>
      </c>
      <c r="DW15" s="9">
        <v>2</v>
      </c>
      <c r="DX15" s="565" t="s">
        <v>38</v>
      </c>
      <c r="DY15" s="9"/>
      <c r="DZ15" s="328">
        <v>7822</v>
      </c>
      <c r="EA15" s="431" t="s">
        <v>121</v>
      </c>
      <c r="EB15" s="865" t="s">
        <v>121</v>
      </c>
      <c r="EC15" s="865" t="s">
        <v>121</v>
      </c>
      <c r="ED15" s="865" t="s">
        <v>121</v>
      </c>
      <c r="EE15" s="865" t="s">
        <v>121</v>
      </c>
      <c r="EF15" s="1218">
        <v>26172</v>
      </c>
      <c r="EG15" s="959">
        <v>157032</v>
      </c>
      <c r="EH15" s="157">
        <v>68.400000000000006</v>
      </c>
      <c r="EI15" s="145">
        <v>26.172000000000001</v>
      </c>
      <c r="EJ15" s="114"/>
      <c r="EK15" s="157">
        <v>68.400000000000006</v>
      </c>
      <c r="EL15" s="145">
        <v>26.172000000000001</v>
      </c>
      <c r="EM15" s="147">
        <v>0.77097661623108671</v>
      </c>
      <c r="EN15" s="114"/>
      <c r="EO15" s="114"/>
      <c r="EP15" s="114"/>
      <c r="EQ15" s="114"/>
      <c r="ER15" s="114"/>
      <c r="ES15" s="55"/>
      <c r="ET15" s="152"/>
      <c r="EU15" s="213"/>
      <c r="EV15" s="11"/>
      <c r="EW15" s="215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</row>
    <row r="16" spans="1:231" x14ac:dyDescent="0.3">
      <c r="A16" s="7">
        <v>14</v>
      </c>
      <c r="B16" s="7">
        <v>1</v>
      </c>
      <c r="C16" s="14">
        <v>7823</v>
      </c>
      <c r="D16" s="328" t="s">
        <v>1817</v>
      </c>
      <c r="E16" s="17" t="s">
        <v>1721</v>
      </c>
      <c r="F16" s="17">
        <v>460703156</v>
      </c>
      <c r="G16" s="11">
        <v>72</v>
      </c>
      <c r="H16" s="17" t="s">
        <v>1806</v>
      </c>
      <c r="I16" s="379" t="s">
        <v>1818</v>
      </c>
      <c r="J16" s="380" t="s">
        <v>35</v>
      </c>
      <c r="K16" s="55" t="s">
        <v>36</v>
      </c>
      <c r="L16" s="11">
        <v>6</v>
      </c>
      <c r="M16" s="17">
        <v>2</v>
      </c>
      <c r="N16" s="17" t="s">
        <v>38</v>
      </c>
      <c r="O16" s="17" t="s">
        <v>447</v>
      </c>
      <c r="P16" s="381" t="s">
        <v>1022</v>
      </c>
      <c r="Q16" s="381"/>
      <c r="R16" s="454" t="s">
        <v>522</v>
      </c>
      <c r="S16" s="453" t="s">
        <v>523</v>
      </c>
      <c r="T16" s="601" t="s">
        <v>124</v>
      </c>
      <c r="U16" s="454" t="s">
        <v>524</v>
      </c>
      <c r="V16" s="653" t="s">
        <v>126</v>
      </c>
      <c r="W16" s="454" t="s">
        <v>124</v>
      </c>
      <c r="X16" s="454" t="s">
        <v>124</v>
      </c>
      <c r="Y16" s="603"/>
      <c r="Z16" s="604"/>
      <c r="AA16" s="275"/>
      <c r="AB16" s="275"/>
      <c r="AC16" s="275"/>
      <c r="AD16" s="275"/>
      <c r="AE16" s="275"/>
      <c r="AF16" s="504" t="s">
        <v>444</v>
      </c>
      <c r="AG16" s="557"/>
      <c r="AH16" s="7"/>
      <c r="AI16" s="7"/>
      <c r="AJ16" s="189"/>
      <c r="AK16" s="7"/>
      <c r="AL16" s="185"/>
      <c r="AM16" s="7"/>
      <c r="AN16" s="934">
        <v>0.59</v>
      </c>
      <c r="AO16" s="39">
        <v>7.89</v>
      </c>
      <c r="AP16" s="40">
        <v>85.3</v>
      </c>
      <c r="AQ16" s="41">
        <v>93.78</v>
      </c>
      <c r="AR16" s="42">
        <v>7.477820025348543E-2</v>
      </c>
      <c r="AS16" s="43">
        <v>6.3785804816223068</v>
      </c>
      <c r="AT16" s="44">
        <v>6.3311514110956108E-3</v>
      </c>
      <c r="AU16" s="46">
        <v>0.50798999999999994</v>
      </c>
      <c r="AV16" s="45">
        <v>86.1</v>
      </c>
      <c r="AW16" s="46">
        <v>5.2510000000000001E-2</v>
      </c>
      <c r="AX16" s="84">
        <v>8.9</v>
      </c>
      <c r="AY16" s="9" t="s">
        <v>121</v>
      </c>
      <c r="AZ16" s="235">
        <v>1.33</v>
      </c>
      <c r="BA16" s="192">
        <v>1.9E-2</v>
      </c>
      <c r="BB16" s="193">
        <v>1.7999999999999995E-2</v>
      </c>
      <c r="BC16" s="48"/>
      <c r="BD16" s="9">
        <v>29.3</v>
      </c>
      <c r="BE16" s="9">
        <v>70.099999999999994</v>
      </c>
      <c r="BF16" s="78">
        <v>0.41797432239657634</v>
      </c>
      <c r="BG16" s="79">
        <v>2.1999999999999999E-2</v>
      </c>
      <c r="BH16" s="80">
        <v>3.7288135593220337</v>
      </c>
      <c r="BI16" s="9" t="s">
        <v>121</v>
      </c>
      <c r="BJ16" s="84">
        <v>11.9</v>
      </c>
      <c r="BK16" s="282">
        <v>10.4</v>
      </c>
      <c r="BL16" s="197"/>
      <c r="BM16" s="80">
        <v>94.9</v>
      </c>
      <c r="BN16" s="279">
        <v>96.2</v>
      </c>
      <c r="BO16" s="280">
        <v>12069</v>
      </c>
      <c r="BP16" s="279">
        <v>3.7999999999999972</v>
      </c>
      <c r="BQ16" s="80">
        <v>7.7172090000000004</v>
      </c>
      <c r="BR16" s="279">
        <v>20.6</v>
      </c>
      <c r="BS16" s="84">
        <v>1.62534</v>
      </c>
      <c r="BT16" s="279">
        <v>74.3</v>
      </c>
      <c r="BU16" s="84">
        <v>5.8622699999999996</v>
      </c>
      <c r="BV16" s="279">
        <v>2.91</v>
      </c>
      <c r="BW16" s="84">
        <v>0.229599</v>
      </c>
      <c r="BX16" s="279"/>
      <c r="BY16" s="7"/>
      <c r="BZ16" s="7"/>
      <c r="CA16" s="7"/>
      <c r="CB16" s="7"/>
      <c r="CC16" s="7"/>
      <c r="CD16" s="7"/>
      <c r="CE16" s="7"/>
      <c r="CF16" s="45">
        <v>0.27725437415881565</v>
      </c>
      <c r="CG16" s="121"/>
      <c r="CH16" s="121">
        <v>5</v>
      </c>
      <c r="CI16" s="49" t="s">
        <v>1991</v>
      </c>
      <c r="CJ16" s="9" t="s">
        <v>1991</v>
      </c>
      <c r="CK16" s="35"/>
      <c r="CL16" s="35"/>
      <c r="CM16" s="11"/>
      <c r="CN16" s="11"/>
      <c r="CO16" s="11"/>
      <c r="CP16" s="11"/>
      <c r="CQ16" s="947" t="s">
        <v>297</v>
      </c>
      <c r="CR16" s="287" t="s">
        <v>444</v>
      </c>
      <c r="CS16" s="245">
        <v>2</v>
      </c>
      <c r="CT16" s="7"/>
      <c r="CU16" s="7"/>
      <c r="CV16" s="7"/>
      <c r="CW16" s="7"/>
      <c r="CX16" s="7"/>
      <c r="CY16" s="7"/>
      <c r="CZ16" s="11">
        <v>441.3</v>
      </c>
      <c r="DA16" s="11">
        <v>293.39999999999998</v>
      </c>
      <c r="DB16" s="11">
        <v>16508</v>
      </c>
      <c r="DC16" s="11">
        <v>18.899999999999999</v>
      </c>
      <c r="DD16" s="11">
        <v>81.099999999999994</v>
      </c>
      <c r="DE16" s="11" t="s">
        <v>38</v>
      </c>
      <c r="DF16" s="11" t="s">
        <v>38</v>
      </c>
      <c r="DG16" s="11" t="s">
        <v>38</v>
      </c>
      <c r="DH16" s="11" t="s">
        <v>38</v>
      </c>
      <c r="DI16" s="11" t="s">
        <v>2041</v>
      </c>
      <c r="DJ16" s="7"/>
      <c r="DK16" s="7"/>
      <c r="DL16" s="125">
        <v>2</v>
      </c>
      <c r="DM16" s="125">
        <v>6</v>
      </c>
      <c r="DN16" s="7"/>
      <c r="DO16" s="9">
        <v>2</v>
      </c>
      <c r="DP16" s="9">
        <v>0</v>
      </c>
      <c r="DQ16" s="9" t="s">
        <v>121</v>
      </c>
      <c r="DR16" s="9" t="s">
        <v>121</v>
      </c>
      <c r="DS16" s="9" t="s">
        <v>121</v>
      </c>
      <c r="DT16" s="9">
        <v>2</v>
      </c>
      <c r="DU16" s="288">
        <v>43130</v>
      </c>
      <c r="DV16" s="9" t="s">
        <v>121</v>
      </c>
      <c r="DW16" s="9" t="s">
        <v>121</v>
      </c>
      <c r="DX16" s="565" t="s">
        <v>38</v>
      </c>
      <c r="DY16" s="9"/>
      <c r="DZ16" s="328">
        <v>7823</v>
      </c>
      <c r="EA16" s="476" t="s">
        <v>121</v>
      </c>
      <c r="EB16" s="604" t="s">
        <v>121</v>
      </c>
      <c r="EC16" s="604" t="s">
        <v>121</v>
      </c>
      <c r="ED16" s="604" t="s">
        <v>121</v>
      </c>
      <c r="EE16" s="607" t="s">
        <v>121</v>
      </c>
      <c r="EF16" s="1167">
        <v>7014</v>
      </c>
      <c r="EG16" s="489">
        <v>42084</v>
      </c>
      <c r="EH16" s="157">
        <v>63.9</v>
      </c>
      <c r="EI16" s="145">
        <v>7.0140000000000002</v>
      </c>
      <c r="EJ16" s="114"/>
      <c r="EK16" s="157">
        <v>63.9</v>
      </c>
      <c r="EL16" s="145">
        <v>7.0140000000000002</v>
      </c>
      <c r="EM16" s="147">
        <v>2.3535785571713714</v>
      </c>
      <c r="EN16" s="114"/>
      <c r="EO16" s="114"/>
      <c r="EP16" s="114"/>
      <c r="EQ16" s="114"/>
      <c r="ER16" s="114"/>
      <c r="ES16" s="55"/>
      <c r="ET16" s="152"/>
      <c r="EU16" s="213"/>
      <c r="EV16" s="11"/>
      <c r="EW16" s="215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</row>
    <row r="17" spans="1:200" x14ac:dyDescent="0.3">
      <c r="A17" s="7">
        <v>28</v>
      </c>
      <c r="B17" s="7">
        <v>1</v>
      </c>
      <c r="C17" s="14">
        <v>7935</v>
      </c>
      <c r="D17" s="328" t="s">
        <v>1162</v>
      </c>
      <c r="E17" s="17" t="s">
        <v>564</v>
      </c>
      <c r="F17" s="17">
        <v>6105170126</v>
      </c>
      <c r="G17" s="11">
        <v>57</v>
      </c>
      <c r="H17" s="17" t="s">
        <v>1904</v>
      </c>
      <c r="I17" s="379" t="s">
        <v>1848</v>
      </c>
      <c r="J17" s="380" t="s">
        <v>35</v>
      </c>
      <c r="K17" s="55" t="s">
        <v>36</v>
      </c>
      <c r="L17" s="11">
        <v>47</v>
      </c>
      <c r="M17" s="17">
        <v>6</v>
      </c>
      <c r="N17" s="17" t="s">
        <v>475</v>
      </c>
      <c r="O17" s="17"/>
      <c r="P17" s="381" t="s">
        <v>1022</v>
      </c>
      <c r="Q17" s="381"/>
      <c r="R17" s="454" t="s">
        <v>522</v>
      </c>
      <c r="S17" s="453" t="s">
        <v>123</v>
      </c>
      <c r="T17" s="601" t="s">
        <v>124</v>
      </c>
      <c r="U17" s="454" t="s">
        <v>524</v>
      </c>
      <c r="V17" s="653" t="s">
        <v>126</v>
      </c>
      <c r="W17" s="454" t="s">
        <v>124</v>
      </c>
      <c r="X17" s="454" t="s">
        <v>124</v>
      </c>
      <c r="Y17" s="603"/>
      <c r="Z17" s="604"/>
      <c r="AA17" s="275"/>
      <c r="AB17" s="275"/>
      <c r="AC17" s="275"/>
      <c r="AD17" s="275"/>
      <c r="AE17" s="275"/>
      <c r="AF17" s="504" t="s">
        <v>444</v>
      </c>
      <c r="AG17" s="557"/>
      <c r="AH17" s="7"/>
      <c r="AI17" s="7"/>
      <c r="AJ17" s="189"/>
      <c r="AK17" s="7"/>
      <c r="AL17" s="185"/>
      <c r="AM17" s="7"/>
      <c r="AN17" s="934">
        <v>9.52</v>
      </c>
      <c r="AO17" s="39">
        <v>8.18</v>
      </c>
      <c r="AP17" s="40">
        <v>77.3</v>
      </c>
      <c r="AQ17" s="41">
        <v>95</v>
      </c>
      <c r="AR17" s="42">
        <v>1.1638141809290954</v>
      </c>
      <c r="AS17" s="43">
        <v>89.962836185819071</v>
      </c>
      <c r="AT17" s="44">
        <v>0.11137108095460928</v>
      </c>
      <c r="AU17" s="45">
        <v>8.3547519999999995</v>
      </c>
      <c r="AV17" s="45">
        <v>87.76</v>
      </c>
      <c r="AW17" s="46">
        <v>0.68924800000000008</v>
      </c>
      <c r="AX17" s="84">
        <v>7.24</v>
      </c>
      <c r="AY17" s="9" t="s">
        <v>121</v>
      </c>
      <c r="AZ17" s="235">
        <v>0.77</v>
      </c>
      <c r="BA17" s="192">
        <v>7.2100000000000003E-3</v>
      </c>
      <c r="BB17" s="193">
        <v>0.84399999999999997</v>
      </c>
      <c r="BC17" s="48"/>
      <c r="BD17" s="9">
        <v>63.6</v>
      </c>
      <c r="BE17" s="9">
        <v>36.299999999999997</v>
      </c>
      <c r="BF17" s="195">
        <v>1.7520661157024795</v>
      </c>
      <c r="BG17" s="79">
        <v>0.39</v>
      </c>
      <c r="BH17" s="80">
        <v>4.0966386554621854</v>
      </c>
      <c r="BI17" s="9" t="s">
        <v>121</v>
      </c>
      <c r="BJ17" s="84">
        <v>2.83</v>
      </c>
      <c r="BK17" s="282">
        <v>7.41</v>
      </c>
      <c r="BL17" s="197"/>
      <c r="BM17" s="80">
        <v>82.6</v>
      </c>
      <c r="BN17" s="80">
        <v>92.4</v>
      </c>
      <c r="BO17" s="305">
        <v>11774</v>
      </c>
      <c r="BP17" s="80">
        <v>7.5999999999999943</v>
      </c>
      <c r="BQ17" s="561">
        <v>9.39</v>
      </c>
      <c r="BR17" s="80">
        <v>24.9</v>
      </c>
      <c r="BS17" s="80">
        <v>2.78</v>
      </c>
      <c r="BT17" s="80">
        <v>57.7</v>
      </c>
      <c r="BU17" s="80">
        <v>6.45</v>
      </c>
      <c r="BV17" s="80">
        <v>1.44</v>
      </c>
      <c r="BW17" s="80">
        <v>0.16</v>
      </c>
      <c r="BX17" s="80">
        <v>0.47</v>
      </c>
      <c r="BY17" s="7"/>
      <c r="BZ17" s="7"/>
      <c r="CA17" s="7"/>
      <c r="CB17" s="7"/>
      <c r="CC17" s="7"/>
      <c r="CD17" s="7"/>
      <c r="CE17" s="7"/>
      <c r="CF17" s="45">
        <v>0.43154246100519927</v>
      </c>
      <c r="CG17" s="121"/>
      <c r="CH17" s="121">
        <v>7</v>
      </c>
      <c r="CI17" s="49" t="s">
        <v>1991</v>
      </c>
      <c r="CJ17" s="9" t="s">
        <v>1991</v>
      </c>
      <c r="CK17" s="35"/>
      <c r="CL17" s="35"/>
      <c r="CM17" s="11"/>
      <c r="CN17" s="11"/>
      <c r="CO17" s="11"/>
      <c r="CP17" s="11"/>
      <c r="CQ17" s="947" t="s">
        <v>297</v>
      </c>
      <c r="CR17" s="287" t="s">
        <v>444</v>
      </c>
      <c r="CS17" s="245">
        <v>2</v>
      </c>
      <c r="CT17" s="7"/>
      <c r="CU17" s="49" t="s">
        <v>2013</v>
      </c>
      <c r="CV17" s="7"/>
      <c r="CW17" s="7"/>
      <c r="CX17" s="7"/>
      <c r="CY17" s="7"/>
      <c r="CZ17" s="11">
        <v>239.2</v>
      </c>
      <c r="DA17" s="11" t="s">
        <v>38</v>
      </c>
      <c r="DB17" s="11">
        <v>54352</v>
      </c>
      <c r="DC17" s="11">
        <v>85.1</v>
      </c>
      <c r="DD17" s="11">
        <v>14.9</v>
      </c>
      <c r="DE17" s="11">
        <v>49.5</v>
      </c>
      <c r="DF17" s="11" t="s">
        <v>1995</v>
      </c>
      <c r="DG17" s="11">
        <v>3007.6</v>
      </c>
      <c r="DH17" s="11">
        <v>13.14</v>
      </c>
      <c r="DI17" s="11" t="s">
        <v>2055</v>
      </c>
      <c r="DJ17" s="7" t="s">
        <v>2056</v>
      </c>
      <c r="DK17" s="7"/>
      <c r="DL17" s="125">
        <v>6</v>
      </c>
      <c r="DM17" s="125">
        <v>47</v>
      </c>
      <c r="DN17" s="7">
        <v>114</v>
      </c>
      <c r="DO17" s="7">
        <v>3</v>
      </c>
      <c r="DP17" s="7">
        <v>0</v>
      </c>
      <c r="DQ17" s="9">
        <v>180</v>
      </c>
      <c r="DR17" s="9">
        <v>86</v>
      </c>
      <c r="DS17" s="84">
        <v>26.543209876543209</v>
      </c>
      <c r="DT17" s="9">
        <v>2</v>
      </c>
      <c r="DU17" s="9" t="s">
        <v>38</v>
      </c>
      <c r="DV17" s="9">
        <v>3</v>
      </c>
      <c r="DW17" s="9">
        <v>2</v>
      </c>
      <c r="DX17" s="565">
        <v>4</v>
      </c>
      <c r="DY17" s="288">
        <v>43140</v>
      </c>
      <c r="DZ17" s="328">
        <v>7935</v>
      </c>
      <c r="EA17" s="476">
        <v>75</v>
      </c>
      <c r="EB17" s="604">
        <v>336155</v>
      </c>
      <c r="EC17" s="604">
        <v>2</v>
      </c>
      <c r="ED17" s="494">
        <v>8964.1333333333332</v>
      </c>
      <c r="EE17" s="607">
        <v>220794</v>
      </c>
      <c r="EF17" s="496">
        <v>5887.84</v>
      </c>
      <c r="EG17" s="489">
        <v>276728.48</v>
      </c>
      <c r="EH17" s="157">
        <v>65.682200175514268</v>
      </c>
      <c r="EI17" s="145">
        <v>5.8878399999999997</v>
      </c>
      <c r="EJ17" s="114"/>
      <c r="EK17" s="157">
        <v>65.682200175514268</v>
      </c>
      <c r="EL17" s="145">
        <v>5.8878399999999997</v>
      </c>
      <c r="EM17" s="147">
        <v>9.2312291094866712</v>
      </c>
      <c r="EN17" s="49" t="s">
        <v>421</v>
      </c>
      <c r="EO17" s="112" t="s">
        <v>2204</v>
      </c>
      <c r="EP17" s="49" t="s">
        <v>423</v>
      </c>
      <c r="EQ17" s="112" t="s">
        <v>2205</v>
      </c>
      <c r="ER17" s="112" t="s">
        <v>2206</v>
      </c>
      <c r="ES17" s="158">
        <v>7935</v>
      </c>
      <c r="ET17" s="159" t="s">
        <v>2078</v>
      </c>
      <c r="EU17" s="350" t="s">
        <v>2079</v>
      </c>
      <c r="EV17" s="161">
        <v>17.6392180347821</v>
      </c>
      <c r="EW17" s="162">
        <v>0.93595296499999991</v>
      </c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3"/>
      <c r="FK17" s="163"/>
      <c r="FL17" s="163"/>
      <c r="FM17" s="166"/>
      <c r="FN17" s="163"/>
      <c r="FO17" s="163"/>
      <c r="FP17" s="163"/>
      <c r="FQ17" s="163"/>
      <c r="FR17" s="163"/>
      <c r="FS17" s="163"/>
      <c r="FT17" s="163"/>
      <c r="FU17" s="163"/>
      <c r="FV17" s="163"/>
      <c r="FW17" s="163"/>
      <c r="FX17" s="163"/>
      <c r="FY17" s="163"/>
      <c r="FZ17" s="163"/>
      <c r="GA17" s="163"/>
      <c r="GB17" s="163"/>
      <c r="GC17" s="163"/>
      <c r="GD17" s="163"/>
      <c r="GE17" s="163"/>
      <c r="GF17" s="163"/>
      <c r="GG17" s="163"/>
      <c r="GH17" s="163"/>
      <c r="GI17" s="163"/>
      <c r="GJ17" s="163"/>
      <c r="GK17" s="163"/>
      <c r="GL17" s="163"/>
      <c r="GM17" s="163"/>
      <c r="GN17" s="163"/>
      <c r="GO17" s="163"/>
      <c r="GP17" s="163"/>
      <c r="GQ17" s="163"/>
      <c r="GR17" s="163"/>
    </row>
    <row r="18" spans="1:200" x14ac:dyDescent="0.3">
      <c r="A18" s="7">
        <v>35</v>
      </c>
      <c r="B18" s="7">
        <v>1</v>
      </c>
      <c r="C18" s="1131">
        <v>8018</v>
      </c>
      <c r="D18" s="1132" t="s">
        <v>592</v>
      </c>
      <c r="E18" s="1133" t="s">
        <v>894</v>
      </c>
      <c r="F18" s="1133">
        <v>5708261460</v>
      </c>
      <c r="G18" s="11">
        <v>61</v>
      </c>
      <c r="H18" s="1133" t="s">
        <v>1564</v>
      </c>
      <c r="I18" s="1198" t="s">
        <v>673</v>
      </c>
      <c r="J18" s="849" t="s">
        <v>35</v>
      </c>
      <c r="K18" s="325" t="s">
        <v>36</v>
      </c>
      <c r="L18" s="1137">
        <v>10</v>
      </c>
      <c r="M18" s="1137">
        <v>7</v>
      </c>
      <c r="N18" s="1133" t="s">
        <v>38</v>
      </c>
      <c r="O18" s="1137"/>
      <c r="P18" s="17" t="s">
        <v>1022</v>
      </c>
      <c r="Q18" s="1137"/>
      <c r="R18" s="1199" t="s">
        <v>522</v>
      </c>
      <c r="S18" s="1148" t="s">
        <v>123</v>
      </c>
      <c r="T18" s="1200" t="s">
        <v>124</v>
      </c>
      <c r="U18" s="1147" t="s">
        <v>524</v>
      </c>
      <c r="V18" s="1147" t="s">
        <v>126</v>
      </c>
      <c r="W18" s="1147" t="s">
        <v>124</v>
      </c>
      <c r="X18" s="1147" t="s">
        <v>124</v>
      </c>
      <c r="Y18" s="1201"/>
      <c r="Z18" s="1137"/>
      <c r="AA18" s="1137"/>
      <c r="AB18" s="1137"/>
      <c r="AC18" s="1137"/>
      <c r="AD18" s="1137"/>
      <c r="AE18" s="1137"/>
      <c r="AF18" s="504" t="s">
        <v>128</v>
      </c>
      <c r="AG18" s="1142" t="s">
        <v>1962</v>
      </c>
      <c r="AH18" s="7"/>
      <c r="AI18" s="7"/>
      <c r="AJ18" s="189"/>
      <c r="AK18" s="7"/>
      <c r="AL18" s="185"/>
      <c r="AM18" s="7"/>
      <c r="AN18" s="934">
        <v>0.41</v>
      </c>
      <c r="AO18" s="39">
        <v>1.22</v>
      </c>
      <c r="AP18" s="40">
        <v>97.9</v>
      </c>
      <c r="AQ18" s="41">
        <v>99.53</v>
      </c>
      <c r="AR18" s="42">
        <v>0.33606557377049179</v>
      </c>
      <c r="AS18" s="43">
        <v>32.900819672131149</v>
      </c>
      <c r="AT18" s="44">
        <v>4.1364003228410006E-3</v>
      </c>
      <c r="AU18" s="46">
        <v>0.37367399999999995</v>
      </c>
      <c r="AV18" s="45">
        <v>91.14</v>
      </c>
      <c r="AW18" s="46">
        <v>1.5825999999999996E-2</v>
      </c>
      <c r="AX18" s="84">
        <v>3.86</v>
      </c>
      <c r="AY18" s="9" t="s">
        <v>121</v>
      </c>
      <c r="AZ18" s="235">
        <v>3.27</v>
      </c>
      <c r="BA18" s="192">
        <v>1.6E-2</v>
      </c>
      <c r="BB18" s="193">
        <v>2.5999999999999988E-2</v>
      </c>
      <c r="BC18" s="48"/>
      <c r="BD18" s="9">
        <v>83.6</v>
      </c>
      <c r="BE18" s="9">
        <v>16.100000000000001</v>
      </c>
      <c r="BF18" s="78">
        <v>5.1925465838509313</v>
      </c>
      <c r="BG18" s="79">
        <v>1.2999999999999999E-2</v>
      </c>
      <c r="BH18" s="80">
        <v>3.1707317073170733</v>
      </c>
      <c r="BI18" s="9" t="s">
        <v>121</v>
      </c>
      <c r="BJ18" s="84">
        <v>12.9</v>
      </c>
      <c r="BK18" s="282">
        <v>31.7</v>
      </c>
      <c r="BL18" s="197"/>
      <c r="BM18" s="80">
        <v>73.11999999999999</v>
      </c>
      <c r="BN18" s="80">
        <v>85.4</v>
      </c>
      <c r="BO18" s="305">
        <v>5818</v>
      </c>
      <c r="BP18" s="80">
        <v>14.599999999999994</v>
      </c>
      <c r="BQ18" s="561">
        <v>1.0109999999999999</v>
      </c>
      <c r="BR18" s="80">
        <v>5.0199999999999996</v>
      </c>
      <c r="BS18" s="80">
        <v>6.6000000000000003E-2</v>
      </c>
      <c r="BT18" s="80">
        <v>68.099999999999994</v>
      </c>
      <c r="BU18" s="80">
        <v>0.89</v>
      </c>
      <c r="BV18" s="80">
        <v>4.17</v>
      </c>
      <c r="BW18" s="80">
        <v>5.5E-2</v>
      </c>
      <c r="BX18" s="80">
        <v>1.9599999999999999E-3</v>
      </c>
      <c r="BY18" s="7"/>
      <c r="BZ18" s="7"/>
      <c r="CA18" s="7"/>
      <c r="CB18" s="7"/>
      <c r="CC18" s="7"/>
      <c r="CD18" s="7"/>
      <c r="CE18" s="7"/>
      <c r="CF18" s="45">
        <v>7.3715124816446403E-2</v>
      </c>
      <c r="CG18" s="121"/>
      <c r="CH18" s="121">
        <v>5</v>
      </c>
      <c r="CI18" s="49" t="s">
        <v>1991</v>
      </c>
      <c r="CJ18" s="49" t="s">
        <v>1991</v>
      </c>
      <c r="CK18" s="35"/>
      <c r="CL18" s="35"/>
      <c r="CM18" s="11"/>
      <c r="CN18" s="11"/>
      <c r="CO18" s="11"/>
      <c r="CP18" s="11"/>
      <c r="CQ18" s="947" t="s">
        <v>297</v>
      </c>
      <c r="CR18" s="123" t="s">
        <v>128</v>
      </c>
      <c r="CS18" s="9">
        <v>2</v>
      </c>
      <c r="CT18" s="7"/>
      <c r="CU18" s="49" t="s">
        <v>511</v>
      </c>
      <c r="CV18" s="7"/>
      <c r="CW18" s="7"/>
      <c r="CX18" s="7"/>
      <c r="CY18" s="7"/>
      <c r="CZ18" s="11">
        <v>184.8</v>
      </c>
      <c r="DA18" s="11" t="s">
        <v>38</v>
      </c>
      <c r="DB18" s="11">
        <v>29978</v>
      </c>
      <c r="DC18" s="11">
        <v>97.4</v>
      </c>
      <c r="DD18" s="11">
        <v>2.6</v>
      </c>
      <c r="DE18" s="11" t="s">
        <v>38</v>
      </c>
      <c r="DF18" s="11" t="s">
        <v>38</v>
      </c>
      <c r="DG18" s="11" t="s">
        <v>38</v>
      </c>
      <c r="DH18" s="11" t="s">
        <v>38</v>
      </c>
      <c r="DI18" s="11" t="s">
        <v>1996</v>
      </c>
      <c r="DJ18" s="7"/>
      <c r="DK18" s="7"/>
      <c r="DL18" s="125"/>
      <c r="DM18" s="125"/>
      <c r="DN18" s="7">
        <v>20</v>
      </c>
      <c r="DO18" s="7">
        <v>2</v>
      </c>
      <c r="DP18" s="7">
        <v>1</v>
      </c>
      <c r="DQ18" s="7"/>
      <c r="DR18" s="7"/>
      <c r="DS18" s="115"/>
      <c r="DT18" s="116">
        <v>2</v>
      </c>
      <c r="DU18" s="7"/>
      <c r="DV18" s="116">
        <v>2</v>
      </c>
      <c r="DW18" s="116">
        <v>2</v>
      </c>
      <c r="DX18" s="557"/>
      <c r="DY18" s="114"/>
      <c r="DZ18" s="608">
        <v>8018</v>
      </c>
      <c r="EA18" s="476">
        <v>75</v>
      </c>
      <c r="EB18" s="604">
        <v>1040000</v>
      </c>
      <c r="EC18" s="604">
        <v>2</v>
      </c>
      <c r="ED18" s="494">
        <v>27733.333333333332</v>
      </c>
      <c r="EE18" s="607">
        <v>855000</v>
      </c>
      <c r="EF18" s="496">
        <v>22800</v>
      </c>
      <c r="EG18" s="489">
        <v>228000</v>
      </c>
      <c r="EH18" s="157">
        <v>82.211538461538467</v>
      </c>
      <c r="EI18" s="145">
        <v>22.8</v>
      </c>
      <c r="EJ18" s="114"/>
      <c r="EK18" s="157">
        <v>82.211538461538467</v>
      </c>
      <c r="EL18" s="145">
        <v>22.8</v>
      </c>
      <c r="EM18" s="147">
        <v>1.3148245614035088</v>
      </c>
      <c r="EN18" s="49" t="s">
        <v>421</v>
      </c>
      <c r="EO18" s="112" t="s">
        <v>2075</v>
      </c>
      <c r="EP18" s="49" t="s">
        <v>421</v>
      </c>
      <c r="EQ18" s="112" t="s">
        <v>2076</v>
      </c>
      <c r="ER18" s="112" t="s">
        <v>2077</v>
      </c>
      <c r="ES18" s="158">
        <v>8018</v>
      </c>
      <c r="ET18" s="159" t="s">
        <v>2078</v>
      </c>
      <c r="EU18" s="350" t="s">
        <v>2079</v>
      </c>
      <c r="EV18" s="161">
        <v>86.467653704949896</v>
      </c>
      <c r="EW18" s="162">
        <v>1.3183840849999975</v>
      </c>
      <c r="EX18" s="163"/>
      <c r="EY18" s="163"/>
      <c r="EZ18" s="163"/>
      <c r="FA18" s="163"/>
      <c r="FB18" s="163"/>
      <c r="FC18" s="163"/>
      <c r="FD18" s="163"/>
      <c r="FE18" s="163"/>
      <c r="FF18" s="163"/>
      <c r="FG18" s="163"/>
      <c r="FH18" s="163"/>
      <c r="FI18" s="163"/>
      <c r="FJ18" s="163"/>
      <c r="FK18" s="163"/>
      <c r="FL18" s="163"/>
      <c r="FM18" s="166"/>
      <c r="FN18" s="163"/>
      <c r="FO18" s="163"/>
      <c r="FP18" s="163"/>
      <c r="FQ18" s="163"/>
      <c r="FR18" s="163"/>
      <c r="FS18" s="163"/>
      <c r="FT18" s="163"/>
      <c r="FU18" s="163"/>
      <c r="FV18" s="163"/>
      <c r="FW18" s="163"/>
      <c r="FX18" s="163"/>
      <c r="FY18" s="163"/>
      <c r="FZ18" s="163"/>
      <c r="GA18" s="163"/>
      <c r="GB18" s="163"/>
      <c r="GC18" s="163"/>
      <c r="GD18" s="163"/>
      <c r="GE18" s="163"/>
      <c r="GF18" s="163"/>
      <c r="GG18" s="163"/>
      <c r="GH18" s="163"/>
      <c r="GI18" s="163"/>
      <c r="GJ18" s="163"/>
      <c r="GK18" s="163"/>
      <c r="GL18" s="163"/>
      <c r="GM18" s="163"/>
      <c r="GN18" s="163"/>
      <c r="GO18" s="163"/>
      <c r="GP18" s="163"/>
      <c r="GQ18" s="163"/>
      <c r="GR18" s="163"/>
    </row>
    <row r="19" spans="1:200" x14ac:dyDescent="0.3">
      <c r="A19" s="7">
        <v>40</v>
      </c>
      <c r="B19" s="7">
        <v>1</v>
      </c>
      <c r="C19" s="14">
        <v>8031</v>
      </c>
      <c r="D19" s="328" t="s">
        <v>783</v>
      </c>
      <c r="E19" s="17" t="s">
        <v>1864</v>
      </c>
      <c r="F19" s="1136" t="s">
        <v>1865</v>
      </c>
      <c r="G19" s="11">
        <v>15</v>
      </c>
      <c r="H19" s="17" t="s">
        <v>1866</v>
      </c>
      <c r="I19" s="379" t="s">
        <v>1867</v>
      </c>
      <c r="J19" s="873" t="s">
        <v>470</v>
      </c>
      <c r="K19" s="55" t="s">
        <v>36</v>
      </c>
      <c r="L19" s="11">
        <v>6</v>
      </c>
      <c r="M19" s="17" t="s">
        <v>37</v>
      </c>
      <c r="N19" s="17" t="s">
        <v>38</v>
      </c>
      <c r="O19" s="11"/>
      <c r="P19" s="17" t="s">
        <v>937</v>
      </c>
      <c r="Q19" s="11"/>
      <c r="R19" s="600" t="s">
        <v>522</v>
      </c>
      <c r="S19" s="453" t="s">
        <v>123</v>
      </c>
      <c r="T19" s="601" t="s">
        <v>124</v>
      </c>
      <c r="U19" s="454" t="s">
        <v>524</v>
      </c>
      <c r="V19" s="653"/>
      <c r="W19" s="454" t="s">
        <v>124</v>
      </c>
      <c r="X19" s="454" t="s">
        <v>124</v>
      </c>
      <c r="Y19" s="603"/>
      <c r="Z19" s="604"/>
      <c r="AA19" s="11"/>
      <c r="AB19" s="11"/>
      <c r="AC19" s="11"/>
      <c r="AD19" s="11"/>
      <c r="AE19" s="11"/>
      <c r="AF19" s="504" t="s">
        <v>1294</v>
      </c>
      <c r="AG19" s="554"/>
      <c r="AH19" s="7">
        <v>88.3</v>
      </c>
      <c r="AI19" s="7">
        <v>90.6</v>
      </c>
      <c r="AJ19" s="189">
        <v>79.999799999999993</v>
      </c>
      <c r="AK19" s="7"/>
      <c r="AL19" s="185"/>
      <c r="AM19" s="7"/>
      <c r="AN19" s="934">
        <v>11.2</v>
      </c>
      <c r="AO19" s="39">
        <v>6.4</v>
      </c>
      <c r="AP19" s="40">
        <v>81.3</v>
      </c>
      <c r="AQ19" s="41">
        <v>98.9</v>
      </c>
      <c r="AR19" s="42">
        <v>1.7499999999999998</v>
      </c>
      <c r="AS19" s="43">
        <v>142.27499999999998</v>
      </c>
      <c r="AT19" s="44">
        <v>0.12770809578107181</v>
      </c>
      <c r="AU19" s="45">
        <v>9.9344000000000001</v>
      </c>
      <c r="AV19" s="45">
        <v>88.7</v>
      </c>
      <c r="AW19" s="46">
        <v>0.70559999999999989</v>
      </c>
      <c r="AX19" s="84">
        <v>6.3</v>
      </c>
      <c r="AY19" s="9" t="s">
        <v>121</v>
      </c>
      <c r="AZ19" s="235">
        <v>2.15</v>
      </c>
      <c r="BA19" s="192">
        <v>6.0600000000000003E-3</v>
      </c>
      <c r="BB19" s="193">
        <v>0.86599999999999988</v>
      </c>
      <c r="BC19" s="48"/>
      <c r="BD19" s="9">
        <v>63.7</v>
      </c>
      <c r="BE19" s="9">
        <v>36.299999999999997</v>
      </c>
      <c r="BF19" s="195">
        <v>1.7548209366391188</v>
      </c>
      <c r="BG19" s="79">
        <v>0.9</v>
      </c>
      <c r="BH19" s="80">
        <v>8.0357142857142865</v>
      </c>
      <c r="BI19" s="9" t="s">
        <v>121</v>
      </c>
      <c r="BJ19" s="84">
        <v>3</v>
      </c>
      <c r="BK19" s="282">
        <v>4.46</v>
      </c>
      <c r="BL19" s="197"/>
      <c r="BM19" s="80">
        <v>86.62</v>
      </c>
      <c r="BN19" s="80">
        <v>99.5</v>
      </c>
      <c r="BO19" s="305">
        <v>41698</v>
      </c>
      <c r="BP19" s="80">
        <v>0.5</v>
      </c>
      <c r="BQ19" s="561">
        <v>6.88</v>
      </c>
      <c r="BR19" s="80">
        <v>80.900000000000006</v>
      </c>
      <c r="BS19" s="80">
        <v>5.8</v>
      </c>
      <c r="BT19" s="80">
        <v>5.72</v>
      </c>
      <c r="BU19" s="80">
        <v>0.41</v>
      </c>
      <c r="BV19" s="80">
        <v>9.34</v>
      </c>
      <c r="BW19" s="80">
        <v>0.67</v>
      </c>
      <c r="BX19" s="80">
        <v>5.2999999999999999E-2</v>
      </c>
      <c r="BY19" s="7"/>
      <c r="BZ19" s="7"/>
      <c r="CA19" s="7"/>
      <c r="CB19" s="7"/>
      <c r="CC19" s="7"/>
      <c r="CD19" s="7"/>
      <c r="CE19" s="7"/>
      <c r="CF19" s="45">
        <v>14.143356643356645</v>
      </c>
      <c r="CG19" s="121"/>
      <c r="CH19" s="121">
        <v>5</v>
      </c>
      <c r="CI19" s="49" t="s">
        <v>1993</v>
      </c>
      <c r="CJ19" s="9" t="s">
        <v>1993</v>
      </c>
      <c r="CK19" s="201" t="s">
        <v>2050</v>
      </c>
      <c r="CL19" s="35"/>
      <c r="CM19" s="11"/>
      <c r="CN19" s="11"/>
      <c r="CO19" s="11"/>
      <c r="CP19" s="11"/>
      <c r="CQ19" s="202" t="s">
        <v>294</v>
      </c>
      <c r="CR19" s="123" t="s">
        <v>1294</v>
      </c>
      <c r="CS19" s="9">
        <v>1</v>
      </c>
      <c r="CT19" s="7"/>
      <c r="CU19" s="7"/>
      <c r="CV19" s="7"/>
      <c r="CW19" s="7"/>
      <c r="CX19" s="7"/>
      <c r="CY19" s="7"/>
      <c r="CZ19" s="11">
        <v>209.3</v>
      </c>
      <c r="DA19" s="11" t="s">
        <v>38</v>
      </c>
      <c r="DB19" s="11" t="s">
        <v>38</v>
      </c>
      <c r="DC19" s="11" t="s">
        <v>38</v>
      </c>
      <c r="DD19" s="11" t="s">
        <v>38</v>
      </c>
      <c r="DE19" s="11" t="s">
        <v>38</v>
      </c>
      <c r="DF19" s="11" t="s">
        <v>38</v>
      </c>
      <c r="DG19" s="11" t="s">
        <v>38</v>
      </c>
      <c r="DH19" s="11" t="s">
        <v>38</v>
      </c>
      <c r="DI19" s="11">
        <v>0</v>
      </c>
      <c r="DJ19" s="7"/>
      <c r="DK19" s="7"/>
      <c r="DL19" s="125"/>
      <c r="DM19" s="125"/>
      <c r="DN19" s="114"/>
      <c r="DO19" s="7">
        <v>3</v>
      </c>
      <c r="DP19" s="114"/>
      <c r="DQ19" s="114"/>
      <c r="DR19" s="114"/>
      <c r="DS19" s="114"/>
      <c r="DT19" s="114"/>
      <c r="DU19" s="114"/>
      <c r="DV19" s="114"/>
      <c r="DW19" s="114"/>
      <c r="DX19" s="557"/>
      <c r="DY19" s="114"/>
      <c r="DZ19" s="608">
        <v>8031</v>
      </c>
      <c r="EA19" s="476">
        <v>75</v>
      </c>
      <c r="EB19" s="604">
        <v>405000</v>
      </c>
      <c r="EC19" s="604">
        <v>2</v>
      </c>
      <c r="ED19" s="494">
        <v>10800</v>
      </c>
      <c r="EE19" s="607">
        <v>383438</v>
      </c>
      <c r="EF19" s="496">
        <v>10225.013333333334</v>
      </c>
      <c r="EG19" s="489">
        <v>61350.080000000002</v>
      </c>
      <c r="EH19" s="157">
        <v>94.676049382716045</v>
      </c>
      <c r="EI19" s="145">
        <v>10.225013333333335</v>
      </c>
      <c r="EJ19" s="114"/>
      <c r="EK19" s="157">
        <v>94.676049382716045</v>
      </c>
      <c r="EL19" s="145">
        <v>10.225013333333335</v>
      </c>
      <c r="EM19" s="114"/>
      <c r="EN19" s="114"/>
      <c r="EO19" s="114"/>
      <c r="EP19" s="114"/>
      <c r="EQ19" s="114"/>
      <c r="ER19" s="114"/>
      <c r="ES19" s="55"/>
      <c r="ET19" s="152"/>
      <c r="EU19" s="350" t="s">
        <v>2079</v>
      </c>
      <c r="EV19" s="11">
        <v>13.89</v>
      </c>
      <c r="EW19" s="1172">
        <v>0.629</v>
      </c>
      <c r="EX19" s="156"/>
      <c r="EY19" s="156"/>
      <c r="EZ19" s="156"/>
      <c r="FA19" s="156"/>
      <c r="FB19" s="156"/>
      <c r="FC19" s="156"/>
      <c r="FD19" s="156"/>
      <c r="FE19" s="156"/>
      <c r="FF19" s="156"/>
      <c r="FG19" s="156"/>
      <c r="FH19" s="156"/>
      <c r="FI19" s="156"/>
      <c r="FJ19" s="156"/>
      <c r="FK19" s="156"/>
      <c r="FL19" s="156"/>
      <c r="FM19" s="156"/>
      <c r="FN19" s="156"/>
      <c r="FO19" s="156"/>
      <c r="FP19" s="156"/>
      <c r="FQ19" s="156"/>
      <c r="FR19" s="156"/>
      <c r="FS19" s="156"/>
      <c r="FT19" s="156"/>
      <c r="FU19" s="156"/>
      <c r="FV19" s="156"/>
      <c r="FW19" s="156"/>
      <c r="FX19" s="156"/>
      <c r="FY19" s="156"/>
      <c r="FZ19" s="156"/>
      <c r="GA19" s="156"/>
      <c r="GB19" s="156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</row>
    <row r="20" spans="1:200" x14ac:dyDescent="0.3">
      <c r="A20" s="7">
        <v>43</v>
      </c>
      <c r="B20" s="7">
        <v>2</v>
      </c>
      <c r="C20" s="14">
        <v>8039</v>
      </c>
      <c r="D20" s="328" t="s">
        <v>592</v>
      </c>
      <c r="E20" s="17" t="s">
        <v>894</v>
      </c>
      <c r="F20" s="17">
        <v>5708261460</v>
      </c>
      <c r="G20" s="11">
        <v>61</v>
      </c>
      <c r="H20" s="17" t="s">
        <v>1617</v>
      </c>
      <c r="I20" s="379" t="s">
        <v>1618</v>
      </c>
      <c r="J20" s="380" t="s">
        <v>35</v>
      </c>
      <c r="K20" s="55" t="s">
        <v>36</v>
      </c>
      <c r="L20" s="11">
        <v>9</v>
      </c>
      <c r="M20" s="11">
        <v>6</v>
      </c>
      <c r="N20" s="17" t="s">
        <v>435</v>
      </c>
      <c r="O20" s="11"/>
      <c r="P20" s="17" t="s">
        <v>937</v>
      </c>
      <c r="Q20" s="11"/>
      <c r="R20" s="600" t="s">
        <v>522</v>
      </c>
      <c r="S20" s="453" t="s">
        <v>123</v>
      </c>
      <c r="T20" s="601" t="s">
        <v>124</v>
      </c>
      <c r="U20" s="602" t="s">
        <v>125</v>
      </c>
      <c r="V20" s="454" t="s">
        <v>126</v>
      </c>
      <c r="W20" s="454" t="s">
        <v>124</v>
      </c>
      <c r="X20" s="454" t="s">
        <v>124</v>
      </c>
      <c r="Y20" s="603"/>
      <c r="Z20" s="604"/>
      <c r="AA20" s="11"/>
      <c r="AB20" s="11"/>
      <c r="AC20" s="11"/>
      <c r="AD20" s="11"/>
      <c r="AE20" s="11"/>
      <c r="AF20" s="504" t="s">
        <v>128</v>
      </c>
      <c r="AG20" s="554"/>
      <c r="AH20" s="7"/>
      <c r="AI20" s="7"/>
      <c r="AJ20" s="189"/>
      <c r="AK20" s="7"/>
      <c r="AL20" s="185"/>
      <c r="AM20" s="7"/>
      <c r="AN20" s="934">
        <v>1.41</v>
      </c>
      <c r="AO20" s="39">
        <v>1.88</v>
      </c>
      <c r="AP20" s="40">
        <v>95.4</v>
      </c>
      <c r="AQ20" s="41">
        <v>98.690000000000012</v>
      </c>
      <c r="AR20" s="42">
        <v>0.75</v>
      </c>
      <c r="AS20" s="43">
        <v>71.550000000000011</v>
      </c>
      <c r="AT20" s="44">
        <v>1.4494243421052631E-2</v>
      </c>
      <c r="AU20" s="46">
        <v>1.289445</v>
      </c>
      <c r="AV20" s="45">
        <v>91.45</v>
      </c>
      <c r="AW20" s="46">
        <v>5.0054999999999995E-2</v>
      </c>
      <c r="AX20" s="84">
        <v>3.55</v>
      </c>
      <c r="AY20" s="9" t="s">
        <v>121</v>
      </c>
      <c r="AZ20" s="235">
        <v>0.96</v>
      </c>
      <c r="BA20" s="192">
        <v>1.2999999999999999E-2</v>
      </c>
      <c r="BB20" s="193">
        <v>0.10399999999999998</v>
      </c>
      <c r="BC20" s="48"/>
      <c r="BD20" s="9">
        <v>75.400000000000006</v>
      </c>
      <c r="BE20" s="9">
        <v>23.7</v>
      </c>
      <c r="BF20" s="78">
        <v>3.1814345991561184</v>
      </c>
      <c r="BG20" s="79">
        <v>5.1999999999999998E-2</v>
      </c>
      <c r="BH20" s="80">
        <v>3.687943262411348</v>
      </c>
      <c r="BI20" s="9" t="s">
        <v>121</v>
      </c>
      <c r="BJ20" s="84">
        <v>5.12</v>
      </c>
      <c r="BK20" s="282">
        <v>11.6</v>
      </c>
      <c r="BL20" s="197"/>
      <c r="BM20" s="80">
        <v>89.100000000000009</v>
      </c>
      <c r="BN20" s="80">
        <v>98.6</v>
      </c>
      <c r="BO20" s="305">
        <v>36058</v>
      </c>
      <c r="BP20" s="80">
        <v>1.4000000000000057</v>
      </c>
      <c r="BQ20" s="561">
        <v>2.0499999999999998</v>
      </c>
      <c r="BR20" s="80">
        <v>71.900000000000006</v>
      </c>
      <c r="BS20" s="80">
        <v>1.6</v>
      </c>
      <c r="BT20" s="80">
        <v>17.2</v>
      </c>
      <c r="BU20" s="80">
        <v>0.38</v>
      </c>
      <c r="BV20" s="80">
        <v>3.14</v>
      </c>
      <c r="BW20" s="80">
        <v>7.0000000000000007E-2</v>
      </c>
      <c r="BX20" s="80">
        <v>1.7000000000000001E-2</v>
      </c>
      <c r="BY20" s="7"/>
      <c r="BZ20" s="7"/>
      <c r="CA20" s="7"/>
      <c r="CB20" s="7"/>
      <c r="CC20" s="7"/>
      <c r="CD20" s="7"/>
      <c r="CE20" s="7"/>
      <c r="CF20" s="45">
        <v>4.1802325581395356</v>
      </c>
      <c r="CG20" s="121"/>
      <c r="CH20" s="121">
        <v>5</v>
      </c>
      <c r="CI20" s="49" t="s">
        <v>1991</v>
      </c>
      <c r="CJ20" s="49" t="s">
        <v>1991</v>
      </c>
      <c r="CK20" s="35"/>
      <c r="CL20" s="35"/>
      <c r="CM20" s="11"/>
      <c r="CN20" s="11"/>
      <c r="CO20" s="11"/>
      <c r="CP20" s="11"/>
      <c r="CQ20" s="947" t="s">
        <v>297</v>
      </c>
      <c r="CR20" s="287" t="s">
        <v>128</v>
      </c>
      <c r="CS20" s="245">
        <v>2</v>
      </c>
      <c r="CT20" s="7"/>
      <c r="CU20" s="7"/>
      <c r="CV20" s="7"/>
      <c r="CW20" s="7"/>
      <c r="CX20" s="7"/>
      <c r="CY20" s="7"/>
      <c r="CZ20" s="11">
        <v>141.69999999999999</v>
      </c>
      <c r="DA20" s="11" t="s">
        <v>38</v>
      </c>
      <c r="DB20" s="11">
        <v>110844</v>
      </c>
      <c r="DC20" s="11">
        <v>96.2</v>
      </c>
      <c r="DD20" s="11">
        <v>3.8</v>
      </c>
      <c r="DE20" s="11" t="s">
        <v>38</v>
      </c>
      <c r="DF20" s="11" t="s">
        <v>38</v>
      </c>
      <c r="DG20" s="11" t="s">
        <v>38</v>
      </c>
      <c r="DH20" s="11" t="s">
        <v>38</v>
      </c>
      <c r="DI20" s="11" t="s">
        <v>2010</v>
      </c>
      <c r="DJ20" s="7"/>
      <c r="DK20" s="7"/>
      <c r="DL20" s="125">
        <v>6</v>
      </c>
      <c r="DM20" s="125">
        <v>9</v>
      </c>
      <c r="DN20" s="7"/>
      <c r="DO20" s="9">
        <v>2</v>
      </c>
      <c r="DP20" s="9">
        <v>1</v>
      </c>
      <c r="DQ20" s="9">
        <v>180</v>
      </c>
      <c r="DR20" s="9">
        <v>102</v>
      </c>
      <c r="DS20" s="84">
        <v>31.481481481481481</v>
      </c>
      <c r="DT20" s="9">
        <v>2</v>
      </c>
      <c r="DU20" s="288">
        <v>43161</v>
      </c>
      <c r="DV20" s="9">
        <v>3</v>
      </c>
      <c r="DW20" s="9">
        <v>1</v>
      </c>
      <c r="DX20" s="565">
        <v>4</v>
      </c>
      <c r="DY20" s="288">
        <v>43111</v>
      </c>
      <c r="DZ20" s="328">
        <v>8039</v>
      </c>
      <c r="EA20" s="476">
        <v>19.600000000000001</v>
      </c>
      <c r="EB20" s="604">
        <v>1000000</v>
      </c>
      <c r="EC20" s="604">
        <v>2</v>
      </c>
      <c r="ED20" s="494">
        <v>102040.81632653061</v>
      </c>
      <c r="EE20" s="607">
        <v>930000</v>
      </c>
      <c r="EF20" s="496">
        <v>94897.959183673462</v>
      </c>
      <c r="EG20" s="489">
        <v>854081.63265306118</v>
      </c>
      <c r="EH20" s="157">
        <v>93</v>
      </c>
      <c r="EI20" s="145">
        <v>94.897959183673464</v>
      </c>
      <c r="EJ20" s="114"/>
      <c r="EK20" s="157">
        <v>93</v>
      </c>
      <c r="EL20" s="145">
        <v>94.897959183673464</v>
      </c>
      <c r="EM20" s="147">
        <v>1.1680335483870969</v>
      </c>
      <c r="EN20" s="114"/>
      <c r="EO20" s="114"/>
      <c r="EP20" s="114"/>
      <c r="EQ20" s="114"/>
      <c r="ER20" s="114"/>
      <c r="ES20" s="55"/>
      <c r="ET20" s="152"/>
      <c r="EU20" s="213"/>
      <c r="EV20" s="20"/>
      <c r="EW20" s="215"/>
      <c r="EX20" s="156"/>
      <c r="EY20" s="156"/>
      <c r="EZ20" s="156"/>
      <c r="FA20" s="156"/>
      <c r="FB20" s="156"/>
      <c r="FC20" s="156"/>
      <c r="FD20" s="156"/>
      <c r="FE20" s="156"/>
      <c r="FF20" s="156"/>
      <c r="FG20" s="156"/>
      <c r="FH20" s="156"/>
      <c r="FI20" s="156"/>
      <c r="FJ20" s="156"/>
      <c r="FK20" s="156"/>
      <c r="FL20" s="156"/>
      <c r="FM20" s="156"/>
      <c r="FN20" s="156"/>
      <c r="FO20" s="156"/>
      <c r="FP20" s="156"/>
      <c r="FQ20" s="156"/>
      <c r="FR20" s="156"/>
      <c r="FS20" s="156"/>
      <c r="FT20" s="156"/>
      <c r="FU20" s="156"/>
      <c r="FV20" s="156"/>
      <c r="FW20" s="156"/>
      <c r="FX20" s="156"/>
      <c r="FY20" s="156"/>
      <c r="FZ20" s="156"/>
      <c r="GA20" s="156"/>
      <c r="GB20" s="156"/>
      <c r="GC20" s="156"/>
      <c r="GD20" s="156"/>
      <c r="GE20" s="156"/>
      <c r="GF20" s="156"/>
      <c r="GG20" s="156"/>
      <c r="GH20" s="156"/>
      <c r="GI20" s="156"/>
      <c r="GJ20" s="156"/>
      <c r="GK20" s="156"/>
      <c r="GL20" s="156"/>
      <c r="GM20" s="156"/>
      <c r="GN20" s="156"/>
      <c r="GO20" s="156"/>
      <c r="GP20" s="156"/>
      <c r="GQ20" s="156"/>
      <c r="GR20" s="156"/>
    </row>
    <row r="21" spans="1:200" x14ac:dyDescent="0.3">
      <c r="A21" s="7">
        <v>57</v>
      </c>
      <c r="B21" s="7">
        <v>1</v>
      </c>
      <c r="C21" s="14">
        <v>8200</v>
      </c>
      <c r="D21" s="328" t="s">
        <v>1162</v>
      </c>
      <c r="E21" s="17" t="s">
        <v>687</v>
      </c>
      <c r="F21" s="17" t="s">
        <v>1784</v>
      </c>
      <c r="G21" s="11">
        <v>13</v>
      </c>
      <c r="H21" s="17" t="s">
        <v>1785</v>
      </c>
      <c r="I21" s="379" t="s">
        <v>1786</v>
      </c>
      <c r="J21" s="873" t="s">
        <v>433</v>
      </c>
      <c r="K21" s="55" t="s">
        <v>36</v>
      </c>
      <c r="L21" s="11">
        <v>11</v>
      </c>
      <c r="M21" s="11">
        <v>2</v>
      </c>
      <c r="N21" s="17" t="s">
        <v>475</v>
      </c>
      <c r="O21" s="11"/>
      <c r="P21" s="17" t="s">
        <v>937</v>
      </c>
      <c r="Q21" s="11"/>
      <c r="R21" s="600" t="s">
        <v>522</v>
      </c>
      <c r="S21" s="453" t="s">
        <v>123</v>
      </c>
      <c r="T21" s="601" t="s">
        <v>124</v>
      </c>
      <c r="U21" s="602" t="s">
        <v>125</v>
      </c>
      <c r="V21" s="454" t="s">
        <v>126</v>
      </c>
      <c r="W21" s="454" t="s">
        <v>124</v>
      </c>
      <c r="X21" s="454" t="s">
        <v>124</v>
      </c>
      <c r="Y21" s="455"/>
      <c r="Z21" s="604"/>
      <c r="AA21" s="11"/>
      <c r="AB21" s="11"/>
      <c r="AC21" s="11"/>
      <c r="AD21" s="11"/>
      <c r="AE21" s="11"/>
      <c r="AF21" s="504" t="s">
        <v>128</v>
      </c>
      <c r="AG21" s="554"/>
      <c r="AH21" s="7"/>
      <c r="AI21" s="7"/>
      <c r="AJ21" s="37"/>
      <c r="AK21" s="7"/>
      <c r="AL21" s="7"/>
      <c r="AM21" s="7"/>
      <c r="AN21" s="934">
        <v>8.3000000000000007</v>
      </c>
      <c r="AO21" s="39">
        <v>3.3</v>
      </c>
      <c r="AP21" s="40">
        <v>87</v>
      </c>
      <c r="AQ21" s="41">
        <v>98.6</v>
      </c>
      <c r="AR21" s="42">
        <v>2.5151515151515156</v>
      </c>
      <c r="AS21" s="43">
        <v>218.81818181818187</v>
      </c>
      <c r="AT21" s="44">
        <v>9.1915836101882628E-2</v>
      </c>
      <c r="AU21" s="45">
        <v>7.7073800000000006</v>
      </c>
      <c r="AV21" s="45">
        <v>92.86</v>
      </c>
      <c r="AW21" s="46">
        <v>0.17762000000000003</v>
      </c>
      <c r="AX21" s="45">
        <v>2.14</v>
      </c>
      <c r="AY21" s="9" t="s">
        <v>121</v>
      </c>
      <c r="AZ21" s="235">
        <v>3.72</v>
      </c>
      <c r="BA21" s="192">
        <v>1.2E-2</v>
      </c>
      <c r="BB21" s="193">
        <v>0.55800000000000016</v>
      </c>
      <c r="BC21" s="48"/>
      <c r="BD21" s="7">
        <v>64.599999999999994</v>
      </c>
      <c r="BE21" s="7">
        <v>35.200000000000003</v>
      </c>
      <c r="BF21" s="195">
        <v>1.8352272727272725</v>
      </c>
      <c r="BG21" s="79">
        <v>0.5</v>
      </c>
      <c r="BH21" s="80">
        <v>6.0240963855421681</v>
      </c>
      <c r="BI21" s="9" t="s">
        <v>121</v>
      </c>
      <c r="BJ21" s="45">
        <v>10.1</v>
      </c>
      <c r="BK21" s="194">
        <v>8.27</v>
      </c>
      <c r="BL21" s="81"/>
      <c r="BM21" s="80">
        <v>58.599999999999994</v>
      </c>
      <c r="BN21" s="84">
        <v>97.7</v>
      </c>
      <c r="BO21" s="305">
        <v>33792</v>
      </c>
      <c r="BP21" s="84">
        <v>2.2999999999999972</v>
      </c>
      <c r="BQ21" s="84">
        <v>2.42</v>
      </c>
      <c r="BR21" s="84">
        <v>12.2</v>
      </c>
      <c r="BS21" s="84">
        <v>0.34</v>
      </c>
      <c r="BT21" s="84">
        <v>46.4</v>
      </c>
      <c r="BU21" s="84">
        <v>1.29</v>
      </c>
      <c r="BV21" s="84">
        <v>28.5</v>
      </c>
      <c r="BW21" s="84">
        <v>0.79</v>
      </c>
      <c r="BX21" s="84">
        <v>0.12</v>
      </c>
      <c r="BY21" s="7"/>
      <c r="BZ21" s="7"/>
      <c r="CA21" s="7"/>
      <c r="CB21" s="7"/>
      <c r="CC21" s="7"/>
      <c r="CD21" s="7"/>
      <c r="CE21" s="7"/>
      <c r="CF21" s="45">
        <v>0.26293103448275862</v>
      </c>
      <c r="CG21" s="121"/>
      <c r="CH21" s="121">
        <v>5</v>
      </c>
      <c r="CI21" s="49" t="s">
        <v>1991</v>
      </c>
      <c r="CJ21" s="49" t="s">
        <v>1991</v>
      </c>
      <c r="CK21" s="35"/>
      <c r="CL21" s="35"/>
      <c r="CM21" s="11"/>
      <c r="CN21" s="11"/>
      <c r="CO21" s="11"/>
      <c r="CP21" s="11"/>
      <c r="CQ21" s="947" t="s">
        <v>297</v>
      </c>
      <c r="CR21" s="123" t="s">
        <v>128</v>
      </c>
      <c r="CS21" s="9">
        <v>2</v>
      </c>
      <c r="CT21" s="7"/>
      <c r="CU21" s="7"/>
      <c r="CV21" s="7"/>
      <c r="CW21" s="7"/>
      <c r="CX21" s="7"/>
      <c r="CY21" s="7"/>
      <c r="CZ21" s="11">
        <v>1.2</v>
      </c>
      <c r="DA21" s="11" t="s">
        <v>38</v>
      </c>
      <c r="DB21" s="11" t="s">
        <v>38</v>
      </c>
      <c r="DC21" s="11" t="s">
        <v>38</v>
      </c>
      <c r="DD21" s="11" t="s">
        <v>38</v>
      </c>
      <c r="DE21" s="11" t="s">
        <v>38</v>
      </c>
      <c r="DF21" s="11" t="s">
        <v>38</v>
      </c>
      <c r="DG21" s="11" t="s">
        <v>38</v>
      </c>
      <c r="DH21" s="11" t="s">
        <v>38</v>
      </c>
      <c r="DI21" s="11">
        <v>0</v>
      </c>
      <c r="DJ21" s="7"/>
      <c r="DK21" s="7"/>
      <c r="DL21" s="125"/>
      <c r="DM21" s="125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557"/>
      <c r="DY21" s="114"/>
      <c r="DZ21" s="608">
        <v>8200</v>
      </c>
      <c r="EA21" s="476">
        <v>75</v>
      </c>
      <c r="EB21" s="604">
        <v>408603</v>
      </c>
      <c r="EC21" s="604">
        <v>2</v>
      </c>
      <c r="ED21" s="494">
        <v>10896.08</v>
      </c>
      <c r="EE21" s="607">
        <v>370277</v>
      </c>
      <c r="EF21" s="496">
        <v>9874.0533333333333</v>
      </c>
      <c r="EG21" s="489">
        <v>108614.58666666667</v>
      </c>
      <c r="EH21" s="157">
        <v>90.620235289510845</v>
      </c>
      <c r="EI21" s="145">
        <v>9.8740533333333325</v>
      </c>
      <c r="EJ21" s="114"/>
      <c r="EK21" s="157">
        <v>90.620235289510845</v>
      </c>
      <c r="EL21" s="145">
        <v>9.8740533333333325</v>
      </c>
      <c r="EM21" s="114"/>
      <c r="EN21" s="114"/>
      <c r="EO21" s="114"/>
      <c r="EP21" s="114"/>
      <c r="EQ21" s="114"/>
      <c r="ER21" s="114"/>
      <c r="ES21" s="55"/>
      <c r="ET21" s="152"/>
      <c r="EU21" s="213"/>
      <c r="EV21" s="11"/>
      <c r="EW21" s="215"/>
      <c r="EX21" s="156"/>
      <c r="EY21" s="156"/>
      <c r="EZ21" s="156"/>
      <c r="FA21" s="156"/>
      <c r="FB21" s="156"/>
      <c r="FC21" s="156"/>
      <c r="FD21" s="156"/>
      <c r="FE21" s="156"/>
      <c r="FF21" s="156"/>
      <c r="FG21" s="156"/>
      <c r="FH21" s="156"/>
      <c r="FI21" s="156"/>
      <c r="FJ21" s="156"/>
      <c r="FK21" s="156"/>
      <c r="FL21" s="156"/>
      <c r="FM21" s="156"/>
      <c r="FN21" s="156"/>
      <c r="FO21" s="156"/>
      <c r="FP21" s="156"/>
      <c r="FQ21" s="156"/>
      <c r="FR21" s="156"/>
      <c r="FS21" s="156"/>
      <c r="FT21" s="156"/>
      <c r="FU21" s="156"/>
      <c r="FV21" s="156"/>
      <c r="FW21" s="156"/>
      <c r="FX21" s="156"/>
      <c r="FY21" s="156"/>
      <c r="FZ21" s="156"/>
      <c r="GA21" s="156"/>
      <c r="GB21" s="156"/>
      <c r="GC21" s="156"/>
      <c r="GD21" s="156"/>
      <c r="GE21" s="156"/>
      <c r="GF21" s="156"/>
      <c r="GG21" s="156"/>
      <c r="GH21" s="156"/>
      <c r="GI21" s="156"/>
      <c r="GJ21" s="156"/>
      <c r="GK21" s="156"/>
      <c r="GL21" s="156"/>
      <c r="GM21" s="156"/>
      <c r="GN21" s="156"/>
      <c r="GO21" s="156"/>
      <c r="GP21" s="156"/>
      <c r="GQ21" s="156"/>
      <c r="GR21" s="156"/>
    </row>
    <row r="22" spans="1:200" x14ac:dyDescent="0.3">
      <c r="A22" s="7">
        <v>77</v>
      </c>
      <c r="B22" s="7">
        <v>1</v>
      </c>
      <c r="C22" s="158">
        <v>8376</v>
      </c>
      <c r="D22" s="328" t="s">
        <v>1896</v>
      </c>
      <c r="E22" s="17" t="s">
        <v>636</v>
      </c>
      <c r="F22" s="17">
        <v>6403041359</v>
      </c>
      <c r="G22" s="11">
        <v>54</v>
      </c>
      <c r="H22" s="17" t="s">
        <v>1780</v>
      </c>
      <c r="I22" s="379" t="s">
        <v>511</v>
      </c>
      <c r="J22" s="380" t="s">
        <v>35</v>
      </c>
      <c r="K22" s="55" t="s">
        <v>36</v>
      </c>
      <c r="L22" s="11">
        <v>6</v>
      </c>
      <c r="M22" s="719">
        <v>2</v>
      </c>
      <c r="N22" s="719" t="s">
        <v>38</v>
      </c>
      <c r="O22" s="11"/>
      <c r="P22" s="17" t="s">
        <v>937</v>
      </c>
      <c r="Q22" s="11"/>
      <c r="R22" s="600" t="s">
        <v>122</v>
      </c>
      <c r="S22" s="453" t="s">
        <v>123</v>
      </c>
      <c r="T22" s="601" t="s">
        <v>124</v>
      </c>
      <c r="U22" s="602" t="s">
        <v>125</v>
      </c>
      <c r="V22" s="454" t="s">
        <v>126</v>
      </c>
      <c r="W22" s="454" t="s">
        <v>124</v>
      </c>
      <c r="X22" s="454" t="s">
        <v>124</v>
      </c>
      <c r="Y22" s="455"/>
      <c r="Z22" s="604"/>
      <c r="AA22" s="11"/>
      <c r="AB22" s="11"/>
      <c r="AC22" s="11"/>
      <c r="AD22" s="11"/>
      <c r="AE22" s="11"/>
      <c r="AF22" s="504" t="s">
        <v>444</v>
      </c>
      <c r="AG22" s="114"/>
      <c r="AH22" s="7"/>
      <c r="AI22" s="7"/>
      <c r="AJ22" s="37"/>
      <c r="AK22" s="7"/>
      <c r="AL22" s="7"/>
      <c r="AM22" s="7"/>
      <c r="AN22" s="411">
        <v>3.2</v>
      </c>
      <c r="AO22" s="39">
        <v>15.5</v>
      </c>
      <c r="AP22" s="40">
        <v>78.5</v>
      </c>
      <c r="AQ22" s="41">
        <v>97.2</v>
      </c>
      <c r="AR22" s="42">
        <v>0.20645161290322581</v>
      </c>
      <c r="AS22" s="43">
        <v>16.206451612903226</v>
      </c>
      <c r="AT22" s="44">
        <v>3.4042553191489362E-2</v>
      </c>
      <c r="AU22" s="45">
        <v>2.8160000000000003</v>
      </c>
      <c r="AV22" s="45">
        <v>88</v>
      </c>
      <c r="AW22" s="46">
        <v>0.22400000000000003</v>
      </c>
      <c r="AX22" s="45">
        <v>7</v>
      </c>
      <c r="AY22" s="9" t="s">
        <v>121</v>
      </c>
      <c r="AZ22" s="235">
        <v>38.700000000000003</v>
      </c>
      <c r="BA22" s="48">
        <v>0.23</v>
      </c>
      <c r="BB22" s="317">
        <v>0.28000000000000003</v>
      </c>
      <c r="BC22" s="48"/>
      <c r="BD22" s="7">
        <v>36.700000000000003</v>
      </c>
      <c r="BE22" s="7">
        <v>62.7</v>
      </c>
      <c r="BF22" s="195">
        <v>0.58532695374800636</v>
      </c>
      <c r="BG22" s="79">
        <v>0.03</v>
      </c>
      <c r="BH22" s="80">
        <v>0.9375</v>
      </c>
      <c r="BI22" s="9" t="s">
        <v>121</v>
      </c>
      <c r="BJ22" s="7">
        <v>5.5</v>
      </c>
      <c r="BK22" s="48">
        <v>8.8000000000000007</v>
      </c>
      <c r="BL22" s="81"/>
      <c r="BM22" s="80">
        <v>67.099999999999994</v>
      </c>
      <c r="BN22" s="84">
        <v>86.8</v>
      </c>
      <c r="BO22" s="305">
        <v>38004</v>
      </c>
      <c r="BP22" s="84">
        <v>13.200000000000003</v>
      </c>
      <c r="BQ22" s="84">
        <v>21.470000000000002</v>
      </c>
      <c r="BR22" s="84">
        <v>43.6</v>
      </c>
      <c r="BS22" s="84">
        <v>11.3</v>
      </c>
      <c r="BT22" s="84">
        <v>23.5</v>
      </c>
      <c r="BU22" s="84">
        <v>6.08</v>
      </c>
      <c r="BV22" s="84">
        <v>15.8</v>
      </c>
      <c r="BW22" s="84">
        <v>4.09</v>
      </c>
      <c r="BX22" s="84">
        <v>0.5</v>
      </c>
      <c r="BY22" s="7"/>
      <c r="BZ22" s="7"/>
      <c r="CA22" s="7"/>
      <c r="CB22" s="7"/>
      <c r="CC22" s="7"/>
      <c r="CD22" s="7"/>
      <c r="CE22" s="7"/>
      <c r="CF22" s="45">
        <v>1.8553191489361702</v>
      </c>
      <c r="CG22" s="121" t="s">
        <v>510</v>
      </c>
      <c r="CH22" s="121">
        <v>3</v>
      </c>
      <c r="CI22" s="49" t="s">
        <v>1991</v>
      </c>
      <c r="CJ22" s="9" t="s">
        <v>1991</v>
      </c>
      <c r="CK22" s="35"/>
      <c r="CL22" s="35"/>
      <c r="CM22" s="11"/>
      <c r="CN22" s="11"/>
      <c r="CO22" s="11"/>
      <c r="CP22" s="11"/>
      <c r="CQ22" s="947" t="s">
        <v>297</v>
      </c>
      <c r="CR22" s="287" t="s">
        <v>444</v>
      </c>
      <c r="CS22" s="245">
        <v>2</v>
      </c>
      <c r="CT22" s="7"/>
      <c r="CU22" s="49" t="s">
        <v>574</v>
      </c>
      <c r="CV22" s="7"/>
      <c r="CW22" s="7"/>
      <c r="CX22" s="7"/>
      <c r="CY22" s="7"/>
      <c r="CZ22" s="11" t="s">
        <v>38</v>
      </c>
      <c r="DA22" s="11" t="s">
        <v>38</v>
      </c>
      <c r="DB22" s="11">
        <v>561</v>
      </c>
      <c r="DC22" s="11">
        <v>58.8</v>
      </c>
      <c r="DD22" s="11">
        <v>41.2</v>
      </c>
      <c r="DE22" s="11" t="s">
        <v>38</v>
      </c>
      <c r="DF22" s="11" t="s">
        <v>38</v>
      </c>
      <c r="DG22" s="11" t="s">
        <v>38</v>
      </c>
      <c r="DH22" s="11" t="s">
        <v>38</v>
      </c>
      <c r="DI22" s="11">
        <v>0</v>
      </c>
      <c r="DJ22" s="7"/>
      <c r="DK22" s="7"/>
      <c r="DL22" s="125">
        <v>2</v>
      </c>
      <c r="DM22" s="125">
        <v>6</v>
      </c>
      <c r="DN22" s="7">
        <v>15</v>
      </c>
      <c r="DO22" s="7">
        <v>2</v>
      </c>
      <c r="DP22" s="7">
        <v>0</v>
      </c>
      <c r="DQ22" s="9" t="s">
        <v>121</v>
      </c>
      <c r="DR22" s="9" t="s">
        <v>121</v>
      </c>
      <c r="DS22" s="9" t="s">
        <v>121</v>
      </c>
      <c r="DT22" s="9">
        <v>1</v>
      </c>
      <c r="DU22" s="9" t="s">
        <v>38</v>
      </c>
      <c r="DV22" s="9">
        <v>2</v>
      </c>
      <c r="DW22" s="9">
        <v>1</v>
      </c>
      <c r="DX22" s="9" t="s">
        <v>38</v>
      </c>
      <c r="DY22" s="9"/>
      <c r="DZ22" s="328">
        <v>8376</v>
      </c>
      <c r="EA22" s="476">
        <v>75</v>
      </c>
      <c r="EB22" s="604">
        <v>8889</v>
      </c>
      <c r="EC22" s="604">
        <v>2</v>
      </c>
      <c r="ED22" s="494">
        <v>237.04</v>
      </c>
      <c r="EE22" s="607">
        <v>8106</v>
      </c>
      <c r="EF22" s="496">
        <v>216.16</v>
      </c>
      <c r="EG22" s="489">
        <v>1296.96</v>
      </c>
      <c r="EH22" s="157">
        <v>91.191360107998648</v>
      </c>
      <c r="EI22" s="145">
        <v>0.21615999999999999</v>
      </c>
      <c r="EJ22" s="114"/>
      <c r="EK22" s="157">
        <v>91.191360107998648</v>
      </c>
      <c r="EL22" s="145">
        <v>0.21615999999999999</v>
      </c>
      <c r="EM22" s="147">
        <v>2.5952997779422651</v>
      </c>
      <c r="EN22" s="49" t="s">
        <v>423</v>
      </c>
      <c r="EO22" s="112" t="s">
        <v>2199</v>
      </c>
      <c r="EP22" s="49" t="s">
        <v>423</v>
      </c>
      <c r="EQ22" s="112" t="s">
        <v>2200</v>
      </c>
      <c r="ER22" s="112" t="s">
        <v>2085</v>
      </c>
      <c r="ES22" s="158">
        <v>8376</v>
      </c>
      <c r="ET22" s="159" t="s">
        <v>2201</v>
      </c>
      <c r="EU22" s="350">
        <v>7.8850184356000002</v>
      </c>
      <c r="EV22" s="772">
        <v>0.18133021281200004</v>
      </c>
      <c r="EW22" s="162">
        <v>0.57951149999999918</v>
      </c>
      <c r="EX22" s="163"/>
      <c r="EY22" s="163"/>
      <c r="EZ22" s="163"/>
      <c r="FA22" s="163"/>
      <c r="FB22" s="163"/>
      <c r="FC22" s="163"/>
      <c r="FD22" s="163"/>
      <c r="FE22" s="163"/>
      <c r="FF22" s="163"/>
      <c r="FG22" s="163"/>
      <c r="FH22" s="163"/>
      <c r="FI22" s="163"/>
      <c r="FJ22" s="163"/>
      <c r="FK22" s="163"/>
      <c r="FL22" s="163"/>
      <c r="FM22" s="166"/>
      <c r="FN22" s="163"/>
      <c r="FO22" s="163"/>
      <c r="FP22" s="163"/>
      <c r="FQ22" s="163"/>
      <c r="FR22" s="163"/>
      <c r="FS22" s="163"/>
      <c r="FT22" s="163"/>
      <c r="FU22" s="163"/>
      <c r="FV22" s="163"/>
      <c r="FW22" s="163"/>
      <c r="FX22" s="163"/>
      <c r="FY22" s="163"/>
      <c r="FZ22" s="163"/>
      <c r="GA22" s="163"/>
      <c r="GB22" s="163"/>
      <c r="GC22" s="163"/>
      <c r="GD22" s="163"/>
      <c r="GE22" s="163"/>
      <c r="GF22" s="163"/>
      <c r="GG22" s="163"/>
      <c r="GH22" s="163"/>
      <c r="GI22" s="163"/>
      <c r="GJ22" s="163"/>
      <c r="GK22" s="163"/>
      <c r="GL22" s="163"/>
      <c r="GM22" s="163"/>
      <c r="GN22" s="163"/>
      <c r="GO22" s="163"/>
      <c r="GP22" s="163"/>
      <c r="GQ22" s="163"/>
      <c r="GR22" s="163"/>
    </row>
    <row r="23" spans="1:200" x14ac:dyDescent="0.3">
      <c r="A23" s="7">
        <v>78</v>
      </c>
      <c r="B23" s="7">
        <v>1</v>
      </c>
      <c r="C23" s="158">
        <v>8377</v>
      </c>
      <c r="D23" s="328" t="s">
        <v>1778</v>
      </c>
      <c r="E23" s="17" t="s">
        <v>1779</v>
      </c>
      <c r="F23" s="17">
        <v>480126423</v>
      </c>
      <c r="G23" s="11">
        <v>70</v>
      </c>
      <c r="H23" s="17" t="s">
        <v>1780</v>
      </c>
      <c r="I23" s="379" t="s">
        <v>511</v>
      </c>
      <c r="J23" s="380" t="s">
        <v>35</v>
      </c>
      <c r="K23" s="55" t="s">
        <v>36</v>
      </c>
      <c r="L23" s="11">
        <v>9</v>
      </c>
      <c r="M23" s="719">
        <v>5</v>
      </c>
      <c r="N23" s="719" t="s">
        <v>475</v>
      </c>
      <c r="O23" s="11"/>
      <c r="P23" s="17" t="s">
        <v>937</v>
      </c>
      <c r="Q23" s="11"/>
      <c r="R23" s="600" t="s">
        <v>122</v>
      </c>
      <c r="S23" s="453" t="s">
        <v>123</v>
      </c>
      <c r="T23" s="601" t="s">
        <v>124</v>
      </c>
      <c r="U23" s="602" t="s">
        <v>125</v>
      </c>
      <c r="V23" s="454" t="s">
        <v>126</v>
      </c>
      <c r="W23" s="454" t="s">
        <v>124</v>
      </c>
      <c r="X23" s="454" t="s">
        <v>124</v>
      </c>
      <c r="Y23" s="455"/>
      <c r="Z23" s="604"/>
      <c r="AA23" s="11"/>
      <c r="AB23" s="11"/>
      <c r="AC23" s="11"/>
      <c r="AD23" s="11"/>
      <c r="AE23" s="11"/>
      <c r="AF23" s="504" t="s">
        <v>128</v>
      </c>
      <c r="AG23" s="557"/>
      <c r="AH23" s="7"/>
      <c r="AI23" s="7"/>
      <c r="AJ23" s="37"/>
      <c r="AK23" s="7"/>
      <c r="AL23" s="7"/>
      <c r="AM23" s="7"/>
      <c r="AN23" s="411">
        <v>6.6</v>
      </c>
      <c r="AO23" s="39">
        <v>4.3</v>
      </c>
      <c r="AP23" s="40">
        <v>87.1</v>
      </c>
      <c r="AQ23" s="41">
        <v>98</v>
      </c>
      <c r="AR23" s="42">
        <v>1.5348837209302326</v>
      </c>
      <c r="AS23" s="43">
        <v>133.68837209302325</v>
      </c>
      <c r="AT23" s="44">
        <v>7.2210065645514229E-2</v>
      </c>
      <c r="AU23" s="45">
        <v>6.1050000000000004</v>
      </c>
      <c r="AV23" s="45">
        <v>92.5</v>
      </c>
      <c r="AW23" s="46">
        <v>0.16500000000000001</v>
      </c>
      <c r="AX23" s="45">
        <v>2.5</v>
      </c>
      <c r="AY23" s="9" t="s">
        <v>121</v>
      </c>
      <c r="AZ23" s="235">
        <v>2.9</v>
      </c>
      <c r="BA23" s="192">
        <v>5.0000000000000001E-3</v>
      </c>
      <c r="BB23" s="317">
        <v>0.11999999999999993</v>
      </c>
      <c r="BC23" s="48"/>
      <c r="BD23" s="7">
        <v>46.1</v>
      </c>
      <c r="BE23" s="7">
        <v>53.9</v>
      </c>
      <c r="BF23" s="195">
        <v>0.85528756957328389</v>
      </c>
      <c r="BG23" s="79">
        <v>0.33</v>
      </c>
      <c r="BH23" s="80">
        <v>5</v>
      </c>
      <c r="BI23" s="9" t="s">
        <v>121</v>
      </c>
      <c r="BJ23" s="7">
        <v>4.3</v>
      </c>
      <c r="BK23" s="48">
        <v>7.3</v>
      </c>
      <c r="BL23" s="81"/>
      <c r="BM23" s="80">
        <v>81.400000000000006</v>
      </c>
      <c r="BN23" s="84">
        <v>94.7</v>
      </c>
      <c r="BO23" s="305">
        <v>39077</v>
      </c>
      <c r="BP23" s="84">
        <v>5.2999999999999972</v>
      </c>
      <c r="BQ23" s="564">
        <v>4.18</v>
      </c>
      <c r="BR23" s="84">
        <v>59.5</v>
      </c>
      <c r="BS23" s="84">
        <v>1</v>
      </c>
      <c r="BT23" s="84">
        <v>21.9</v>
      </c>
      <c r="BU23" s="84">
        <v>2.83</v>
      </c>
      <c r="BV23" s="84">
        <v>4.21</v>
      </c>
      <c r="BW23" s="84">
        <v>0.35</v>
      </c>
      <c r="BX23" s="84">
        <v>0.2</v>
      </c>
      <c r="BY23" s="7"/>
      <c r="BZ23" s="7"/>
      <c r="CA23" s="7"/>
      <c r="CB23" s="7"/>
      <c r="CC23" s="7"/>
      <c r="CD23" s="7"/>
      <c r="CE23" s="7"/>
      <c r="CF23" s="45">
        <v>2.7168949771689501</v>
      </c>
      <c r="CG23" s="121" t="s">
        <v>510</v>
      </c>
      <c r="CH23" s="121">
        <v>5</v>
      </c>
      <c r="CI23" s="49" t="s">
        <v>1991</v>
      </c>
      <c r="CJ23" s="49" t="s">
        <v>1991</v>
      </c>
      <c r="CK23" s="35"/>
      <c r="CL23" s="35"/>
      <c r="CM23" s="11"/>
      <c r="CN23" s="11"/>
      <c r="CO23" s="11"/>
      <c r="CP23" s="11"/>
      <c r="CQ23" s="947" t="s">
        <v>297</v>
      </c>
      <c r="CR23" s="545" t="s">
        <v>128</v>
      </c>
      <c r="CS23" s="245">
        <v>2</v>
      </c>
      <c r="CT23" s="7"/>
      <c r="CU23" s="49" t="s">
        <v>511</v>
      </c>
      <c r="CV23" s="7"/>
      <c r="CW23" s="7"/>
      <c r="CX23" s="7"/>
      <c r="CY23" s="7"/>
      <c r="CZ23" s="11">
        <v>38.9</v>
      </c>
      <c r="DA23" s="11" t="s">
        <v>38</v>
      </c>
      <c r="DB23" s="11">
        <v>16250</v>
      </c>
      <c r="DC23" s="11">
        <v>77.099999999999994</v>
      </c>
      <c r="DD23" s="11">
        <v>22.9</v>
      </c>
      <c r="DE23" s="11">
        <v>17.7</v>
      </c>
      <c r="DF23" s="11" t="s">
        <v>1995</v>
      </c>
      <c r="DG23" s="11" t="s">
        <v>38</v>
      </c>
      <c r="DH23" s="11">
        <v>6.15</v>
      </c>
      <c r="DI23" s="11">
        <v>0</v>
      </c>
      <c r="DJ23" s="7"/>
      <c r="DK23" s="7"/>
      <c r="DL23" s="527">
        <v>5</v>
      </c>
      <c r="DM23" s="527">
        <v>9</v>
      </c>
      <c r="DN23" s="7">
        <v>55</v>
      </c>
      <c r="DO23" s="7">
        <v>3</v>
      </c>
      <c r="DP23" s="7">
        <v>1</v>
      </c>
      <c r="DQ23" s="529">
        <v>189</v>
      </c>
      <c r="DR23" s="529">
        <v>106</v>
      </c>
      <c r="DS23" s="84">
        <v>29.674421208812745</v>
      </c>
      <c r="DT23" s="529">
        <v>1</v>
      </c>
      <c r="DU23" s="529" t="s">
        <v>38</v>
      </c>
      <c r="DV23" s="529">
        <v>3</v>
      </c>
      <c r="DW23" s="529">
        <v>2</v>
      </c>
      <c r="DX23" s="529" t="s">
        <v>38</v>
      </c>
      <c r="DY23" s="529"/>
      <c r="DZ23" s="778">
        <v>8377</v>
      </c>
      <c r="EA23" s="476">
        <v>75</v>
      </c>
      <c r="EB23" s="604">
        <v>215182</v>
      </c>
      <c r="EC23" s="604">
        <v>2</v>
      </c>
      <c r="ED23" s="494">
        <v>5738.1866666666665</v>
      </c>
      <c r="EE23" s="607">
        <v>210862</v>
      </c>
      <c r="EF23" s="496">
        <v>5622.9866666666667</v>
      </c>
      <c r="EG23" s="489">
        <v>50606.879999999997</v>
      </c>
      <c r="EH23" s="157">
        <v>97.992397133589236</v>
      </c>
      <c r="EI23" s="145">
        <v>5.6229866666666668</v>
      </c>
      <c r="EJ23" s="114"/>
      <c r="EK23" s="157">
        <v>97.992397133589236</v>
      </c>
      <c r="EL23" s="145">
        <v>5.6229866666666668</v>
      </c>
      <c r="EM23" s="147">
        <v>2.88992326735021</v>
      </c>
      <c r="EN23" s="49" t="s">
        <v>423</v>
      </c>
      <c r="EO23" s="112" t="s">
        <v>2114</v>
      </c>
      <c r="EP23" s="49" t="s">
        <v>423</v>
      </c>
      <c r="EQ23" s="35">
        <v>0</v>
      </c>
      <c r="ER23" s="112" t="s">
        <v>2158</v>
      </c>
      <c r="ES23" s="158">
        <v>8377</v>
      </c>
      <c r="ET23" s="159" t="s">
        <v>2078</v>
      </c>
      <c r="EU23" s="350" t="s">
        <v>2079</v>
      </c>
      <c r="EV23" s="218">
        <v>17.7</v>
      </c>
      <c r="EW23" s="162">
        <v>0.74467648500000039</v>
      </c>
      <c r="EX23" s="163"/>
      <c r="EY23" s="163"/>
      <c r="EZ23" s="163"/>
      <c r="FA23" s="163"/>
      <c r="FB23" s="163"/>
      <c r="FC23" s="163"/>
      <c r="FD23" s="163"/>
      <c r="FE23" s="163"/>
      <c r="FF23" s="163"/>
      <c r="FG23" s="163"/>
      <c r="FH23" s="163"/>
      <c r="FI23" s="163"/>
      <c r="FJ23" s="163"/>
      <c r="FK23" s="163"/>
      <c r="FL23" s="163"/>
      <c r="FM23" s="166"/>
      <c r="FN23" s="163"/>
      <c r="FO23" s="163"/>
      <c r="FP23" s="163"/>
      <c r="FQ23" s="163"/>
      <c r="FR23" s="163"/>
      <c r="FS23" s="163"/>
      <c r="FT23" s="163"/>
      <c r="FU23" s="163"/>
      <c r="FV23" s="163"/>
      <c r="FW23" s="163"/>
      <c r="FX23" s="163"/>
      <c r="FY23" s="163"/>
      <c r="FZ23" s="163"/>
      <c r="GA23" s="163"/>
      <c r="GB23" s="163"/>
      <c r="GC23" s="163"/>
      <c r="GD23" s="163"/>
      <c r="GE23" s="163"/>
      <c r="GF23" s="163"/>
      <c r="GG23" s="163"/>
      <c r="GH23" s="163"/>
      <c r="GI23" s="163"/>
      <c r="GJ23" s="163"/>
      <c r="GK23" s="163"/>
      <c r="GL23" s="163"/>
      <c r="GM23" s="163"/>
      <c r="GN23" s="163"/>
      <c r="GO23" s="163"/>
      <c r="GP23" s="163"/>
      <c r="GQ23" s="163"/>
      <c r="GR23" s="163"/>
    </row>
    <row r="24" spans="1:200" x14ac:dyDescent="0.3">
      <c r="A24" s="7">
        <v>99</v>
      </c>
      <c r="B24" s="7">
        <v>2</v>
      </c>
      <c r="C24" s="158">
        <v>8544</v>
      </c>
      <c r="D24" s="328" t="s">
        <v>1778</v>
      </c>
      <c r="E24" s="17" t="s">
        <v>1779</v>
      </c>
      <c r="F24" s="17">
        <v>480126423</v>
      </c>
      <c r="G24" s="11">
        <v>70</v>
      </c>
      <c r="H24" s="17" t="s">
        <v>1808</v>
      </c>
      <c r="I24" s="379" t="s">
        <v>511</v>
      </c>
      <c r="J24" s="380" t="s">
        <v>35</v>
      </c>
      <c r="K24" s="55" t="s">
        <v>36</v>
      </c>
      <c r="L24" s="11">
        <v>11</v>
      </c>
      <c r="M24" s="11">
        <v>9</v>
      </c>
      <c r="N24" s="17" t="s">
        <v>38</v>
      </c>
      <c r="O24" s="11"/>
      <c r="P24" s="17" t="s">
        <v>1046</v>
      </c>
      <c r="Q24" s="11"/>
      <c r="R24" s="600" t="s">
        <v>122</v>
      </c>
      <c r="S24" s="453" t="s">
        <v>123</v>
      </c>
      <c r="T24" s="601" t="s">
        <v>124</v>
      </c>
      <c r="U24" s="602" t="s">
        <v>125</v>
      </c>
      <c r="V24" s="454" t="s">
        <v>126</v>
      </c>
      <c r="W24" s="453"/>
      <c r="X24" s="453"/>
      <c r="Y24" s="627"/>
      <c r="Z24" s="453"/>
      <c r="AA24" s="11"/>
      <c r="AB24" s="11"/>
      <c r="AC24" s="11"/>
      <c r="AD24" s="11"/>
      <c r="AE24" s="11"/>
      <c r="AF24" s="504" t="s">
        <v>128</v>
      </c>
      <c r="AG24" s="557"/>
      <c r="AH24" s="7"/>
      <c r="AI24" s="7"/>
      <c r="AJ24" s="37"/>
      <c r="AK24" s="7"/>
      <c r="AL24" s="7"/>
      <c r="AM24" s="7"/>
      <c r="AN24" s="934">
        <v>13.6</v>
      </c>
      <c r="AO24" s="39">
        <v>3.4</v>
      </c>
      <c r="AP24" s="40">
        <v>81.900000000000006</v>
      </c>
      <c r="AQ24" s="41">
        <v>98.9</v>
      </c>
      <c r="AR24" s="42">
        <v>4</v>
      </c>
      <c r="AS24" s="43">
        <v>327.60000000000002</v>
      </c>
      <c r="AT24" s="44">
        <v>0.15943728018757325</v>
      </c>
      <c r="AU24" s="45">
        <v>11.845599999999999</v>
      </c>
      <c r="AV24" s="45">
        <v>87.1</v>
      </c>
      <c r="AW24" s="46">
        <v>1.0744</v>
      </c>
      <c r="AX24" s="45">
        <v>7.9</v>
      </c>
      <c r="AY24" s="9" t="s">
        <v>121</v>
      </c>
      <c r="AZ24" s="235">
        <v>2.8</v>
      </c>
      <c r="BA24" s="192">
        <v>0.01</v>
      </c>
      <c r="BB24" s="317"/>
      <c r="BC24" s="48"/>
      <c r="BD24" s="7">
        <v>50.6</v>
      </c>
      <c r="BE24" s="7">
        <v>47.3</v>
      </c>
      <c r="BF24" s="195">
        <v>1.0697674418604652</v>
      </c>
      <c r="BG24" s="79">
        <v>0.4</v>
      </c>
      <c r="BH24" s="80">
        <v>2.9411764705882355</v>
      </c>
      <c r="BI24" s="9" t="s">
        <v>121</v>
      </c>
      <c r="BJ24" s="7"/>
      <c r="BK24" s="48"/>
      <c r="BL24" s="81"/>
      <c r="BM24" s="80">
        <v>32.69</v>
      </c>
      <c r="BN24" s="84">
        <v>88.4</v>
      </c>
      <c r="BO24" s="305">
        <v>37537</v>
      </c>
      <c r="BP24" s="84">
        <v>11.599999999999994</v>
      </c>
      <c r="BQ24" s="564">
        <v>1.026</v>
      </c>
      <c r="BR24" s="84">
        <v>6.09</v>
      </c>
      <c r="BS24" s="84">
        <v>7.5999999999999998E-2</v>
      </c>
      <c r="BT24" s="84">
        <v>26.6</v>
      </c>
      <c r="BU24" s="84">
        <v>0.33</v>
      </c>
      <c r="BV24" s="84">
        <v>49.5</v>
      </c>
      <c r="BW24" s="84">
        <v>0.62</v>
      </c>
      <c r="BX24" s="84">
        <v>0.16</v>
      </c>
      <c r="BY24" s="7"/>
      <c r="BZ24" s="7"/>
      <c r="CA24" s="7"/>
      <c r="CB24" s="7"/>
      <c r="CC24" s="7"/>
      <c r="CD24" s="7"/>
      <c r="CE24" s="7"/>
      <c r="CF24" s="45">
        <v>0.22894736842105262</v>
      </c>
      <c r="CG24" s="121" t="s">
        <v>510</v>
      </c>
      <c r="CH24" s="121">
        <v>5</v>
      </c>
      <c r="CI24" s="49" t="s">
        <v>1991</v>
      </c>
      <c r="CJ24" s="111" t="s">
        <v>1991</v>
      </c>
      <c r="CK24" s="35"/>
      <c r="CL24" s="35"/>
      <c r="CM24" s="11"/>
      <c r="CN24" s="11"/>
      <c r="CO24" s="11"/>
      <c r="CP24" s="11"/>
      <c r="CQ24" s="947" t="s">
        <v>297</v>
      </c>
      <c r="CR24" s="545" t="s">
        <v>128</v>
      </c>
      <c r="CS24" s="245">
        <v>2</v>
      </c>
      <c r="CT24" s="7"/>
      <c r="CU24" s="49" t="s">
        <v>511</v>
      </c>
      <c r="CV24" s="7"/>
      <c r="CW24" s="7"/>
      <c r="CX24" s="7"/>
      <c r="CY24" s="7"/>
      <c r="CZ24" s="11">
        <v>71.099999999999994</v>
      </c>
      <c r="DA24" s="11" t="s">
        <v>38</v>
      </c>
      <c r="DB24" s="11">
        <v>9894</v>
      </c>
      <c r="DC24" s="11">
        <v>76.900000000000006</v>
      </c>
      <c r="DD24" s="11">
        <v>23.1</v>
      </c>
      <c r="DE24" s="11">
        <v>49.3</v>
      </c>
      <c r="DF24" s="11">
        <v>48178</v>
      </c>
      <c r="DG24" s="11" t="s">
        <v>38</v>
      </c>
      <c r="DH24" s="11">
        <v>6.1</v>
      </c>
      <c r="DI24" s="11">
        <v>0</v>
      </c>
      <c r="DJ24" s="7"/>
      <c r="DK24" s="7"/>
      <c r="DL24" s="527">
        <v>9</v>
      </c>
      <c r="DM24" s="527">
        <v>11</v>
      </c>
      <c r="DN24" s="7">
        <v>55</v>
      </c>
      <c r="DO24" s="7">
        <v>3</v>
      </c>
      <c r="DP24" s="7">
        <v>1</v>
      </c>
      <c r="DQ24" s="529">
        <v>189</v>
      </c>
      <c r="DR24" s="529">
        <v>106</v>
      </c>
      <c r="DS24" s="84">
        <v>29.674421208812745</v>
      </c>
      <c r="DT24" s="529">
        <v>1</v>
      </c>
      <c r="DU24" s="529" t="s">
        <v>38</v>
      </c>
      <c r="DV24" s="529">
        <v>3</v>
      </c>
      <c r="DW24" s="529">
        <v>2</v>
      </c>
      <c r="DX24" s="1090" t="s">
        <v>38</v>
      </c>
      <c r="DY24" s="529"/>
      <c r="DZ24" s="778">
        <v>8544</v>
      </c>
      <c r="EA24" s="476">
        <v>75</v>
      </c>
      <c r="EB24" s="476">
        <v>322216</v>
      </c>
      <c r="EC24" s="476">
        <v>2</v>
      </c>
      <c r="ED24" s="494">
        <v>8592.4266666666663</v>
      </c>
      <c r="EE24" s="495">
        <v>181850</v>
      </c>
      <c r="EF24" s="496">
        <v>4849.333333333333</v>
      </c>
      <c r="EG24" s="489">
        <v>53342.666666666664</v>
      </c>
      <c r="EH24" s="157">
        <v>56.43729672021253</v>
      </c>
      <c r="EI24" s="145">
        <v>4.8493333333333331</v>
      </c>
      <c r="EJ24" s="114"/>
      <c r="EK24" s="157">
        <v>56.43729672021253</v>
      </c>
      <c r="EL24" s="145">
        <v>4.8493333333333331</v>
      </c>
      <c r="EM24" s="147">
        <v>2.040280450921089</v>
      </c>
      <c r="EN24" s="49" t="s">
        <v>423</v>
      </c>
      <c r="EO24" s="112" t="s">
        <v>2114</v>
      </c>
      <c r="EP24" s="49" t="s">
        <v>423</v>
      </c>
      <c r="EQ24" s="35">
        <v>0</v>
      </c>
      <c r="ER24" s="112" t="s">
        <v>2158</v>
      </c>
      <c r="ES24" s="158">
        <v>8544</v>
      </c>
      <c r="ET24" s="159" t="s">
        <v>2078</v>
      </c>
      <c r="EU24" s="350">
        <v>27.055187838400002</v>
      </c>
      <c r="EV24" s="161">
        <v>45.66882197828</v>
      </c>
      <c r="EW24" s="162">
        <v>0.66531912499999957</v>
      </c>
      <c r="EX24" s="163"/>
      <c r="EY24" s="163"/>
      <c r="EZ24" s="163"/>
      <c r="FA24" s="163"/>
      <c r="FB24" s="163"/>
      <c r="FC24" s="163"/>
      <c r="FD24" s="163"/>
      <c r="FE24" s="163"/>
      <c r="FF24" s="163"/>
      <c r="FG24" s="163"/>
      <c r="FH24" s="163"/>
      <c r="FI24" s="163"/>
      <c r="FJ24" s="163"/>
      <c r="FK24" s="163"/>
      <c r="FL24" s="163"/>
      <c r="FM24" s="166"/>
      <c r="FN24" s="163"/>
      <c r="FO24" s="163"/>
      <c r="FP24" s="163"/>
      <c r="FQ24" s="163"/>
      <c r="FR24" s="163"/>
      <c r="FS24" s="163"/>
      <c r="FT24" s="163"/>
      <c r="FU24" s="163"/>
      <c r="FV24" s="163"/>
      <c r="FW24" s="163"/>
      <c r="FX24" s="163"/>
      <c r="FY24" s="163"/>
      <c r="FZ24" s="163"/>
      <c r="GA24" s="163"/>
      <c r="GB24" s="163"/>
      <c r="GC24" s="163"/>
      <c r="GD24" s="163"/>
      <c r="GE24" s="163"/>
      <c r="GF24" s="163"/>
      <c r="GG24" s="163"/>
      <c r="GH24" s="163"/>
      <c r="GI24" s="163"/>
      <c r="GJ24" s="163"/>
      <c r="GK24" s="163"/>
      <c r="GL24" s="163"/>
      <c r="GM24" s="163"/>
      <c r="GN24" s="163"/>
      <c r="GO24" s="163"/>
      <c r="GP24" s="163"/>
      <c r="GQ24" s="163"/>
      <c r="GR24" s="163"/>
    </row>
    <row r="25" spans="1:200" x14ac:dyDescent="0.3">
      <c r="A25" s="7">
        <v>100</v>
      </c>
      <c r="B25" s="7">
        <v>1</v>
      </c>
      <c r="C25" s="711">
        <v>8545</v>
      </c>
      <c r="D25" s="443" t="s">
        <v>1807</v>
      </c>
      <c r="E25" s="16" t="s">
        <v>736</v>
      </c>
      <c r="F25" s="16">
        <v>476231445</v>
      </c>
      <c r="G25" s="11">
        <v>71</v>
      </c>
      <c r="H25" s="16" t="s">
        <v>1808</v>
      </c>
      <c r="I25" s="265" t="s">
        <v>1581</v>
      </c>
      <c r="J25" s="19" t="s">
        <v>35</v>
      </c>
      <c r="K25" s="220" t="s">
        <v>36</v>
      </c>
      <c r="L25" s="20">
        <v>20</v>
      </c>
      <c r="M25" s="20">
        <v>2</v>
      </c>
      <c r="N25" s="16" t="s">
        <v>38</v>
      </c>
      <c r="O25" s="20"/>
      <c r="P25" s="16" t="s">
        <v>1046</v>
      </c>
      <c r="Q25" s="20"/>
      <c r="R25" s="532" t="s">
        <v>122</v>
      </c>
      <c r="S25" s="266" t="s">
        <v>123</v>
      </c>
      <c r="T25" s="267" t="s">
        <v>124</v>
      </c>
      <c r="U25" s="52" t="s">
        <v>125</v>
      </c>
      <c r="V25" s="51" t="s">
        <v>126</v>
      </c>
      <c r="W25" s="453"/>
      <c r="X25" s="453"/>
      <c r="Y25" s="533"/>
      <c r="Z25" s="266"/>
      <c r="AA25" s="11"/>
      <c r="AB25" s="11"/>
      <c r="AC25" s="11"/>
      <c r="AD25" s="11"/>
      <c r="AE25" s="11"/>
      <c r="AF25" s="504" t="s">
        <v>444</v>
      </c>
      <c r="AG25" s="557"/>
      <c r="AH25" s="7"/>
      <c r="AI25" s="7"/>
      <c r="AJ25" s="37"/>
      <c r="AK25" s="7"/>
      <c r="AL25" s="7"/>
      <c r="AM25" s="7"/>
      <c r="AN25" s="934">
        <v>5.89</v>
      </c>
      <c r="AO25" s="39">
        <v>7.89</v>
      </c>
      <c r="AP25" s="40">
        <v>85.8</v>
      </c>
      <c r="AQ25" s="41">
        <v>99.58</v>
      </c>
      <c r="AR25" s="42">
        <v>0.74651457541191379</v>
      </c>
      <c r="AS25" s="43">
        <v>64.050950570342195</v>
      </c>
      <c r="AT25" s="44">
        <v>6.2866901483616178E-2</v>
      </c>
      <c r="AU25" s="45">
        <v>5.3598999999999997</v>
      </c>
      <c r="AV25" s="45">
        <v>91</v>
      </c>
      <c r="AW25" s="46">
        <v>0.23559999999999998</v>
      </c>
      <c r="AX25" s="45">
        <v>4</v>
      </c>
      <c r="AY25" s="9" t="s">
        <v>121</v>
      </c>
      <c r="AZ25" s="235">
        <v>5.5</v>
      </c>
      <c r="BA25" s="192">
        <v>1.6E-2</v>
      </c>
      <c r="BB25" s="317"/>
      <c r="BC25" s="48"/>
      <c r="BD25" s="7">
        <v>47.1</v>
      </c>
      <c r="BE25" s="7">
        <v>52.4</v>
      </c>
      <c r="BF25" s="195">
        <v>0.89885496183206115</v>
      </c>
      <c r="BG25" s="79">
        <v>0.09</v>
      </c>
      <c r="BH25" s="80">
        <v>1.5280135823429541</v>
      </c>
      <c r="BI25" s="9" t="s">
        <v>121</v>
      </c>
      <c r="BJ25" s="7">
        <v>4.5999999999999996</v>
      </c>
      <c r="BK25" s="48">
        <v>5.7</v>
      </c>
      <c r="BL25" s="81"/>
      <c r="BM25" s="80">
        <v>34.200000000000003</v>
      </c>
      <c r="BN25" s="84">
        <v>86</v>
      </c>
      <c r="BO25" s="305">
        <v>29676</v>
      </c>
      <c r="BP25" s="84">
        <v>14</v>
      </c>
      <c r="BQ25" s="564">
        <v>7.19</v>
      </c>
      <c r="BR25" s="84">
        <v>15.6</v>
      </c>
      <c r="BS25" s="84">
        <v>1.4</v>
      </c>
      <c r="BT25" s="84">
        <v>18.600000000000001</v>
      </c>
      <c r="BU25" s="84">
        <v>1.59</v>
      </c>
      <c r="BV25" s="84">
        <v>48.8</v>
      </c>
      <c r="BW25" s="84">
        <v>4.2</v>
      </c>
      <c r="BX25" s="84">
        <v>0.1</v>
      </c>
      <c r="BY25" s="7"/>
      <c r="BZ25" s="7"/>
      <c r="CA25" s="7"/>
      <c r="CB25" s="7"/>
      <c r="CC25" s="7"/>
      <c r="CD25" s="7"/>
      <c r="CE25" s="7"/>
      <c r="CF25" s="45">
        <v>0.83870967741935476</v>
      </c>
      <c r="CG25" s="121"/>
      <c r="CH25" s="121">
        <v>7</v>
      </c>
      <c r="CI25" s="49" t="s">
        <v>1993</v>
      </c>
      <c r="CJ25" s="9" t="s">
        <v>1993</v>
      </c>
      <c r="CK25" s="35"/>
      <c r="CL25" s="35"/>
      <c r="CM25" s="11"/>
      <c r="CN25" s="11"/>
      <c r="CO25" s="11"/>
      <c r="CP25" s="11"/>
      <c r="CQ25" s="202" t="s">
        <v>294</v>
      </c>
      <c r="CR25" s="287" t="s">
        <v>444</v>
      </c>
      <c r="CS25" s="245">
        <v>2</v>
      </c>
      <c r="CT25" s="7"/>
      <c r="CU25" s="49" t="s">
        <v>432</v>
      </c>
      <c r="CV25" s="7"/>
      <c r="CW25" s="7"/>
      <c r="CX25" s="7"/>
      <c r="CY25" s="7"/>
      <c r="CZ25" s="11">
        <v>14</v>
      </c>
      <c r="DA25" s="11" t="s">
        <v>38</v>
      </c>
      <c r="DB25" s="11">
        <v>2138</v>
      </c>
      <c r="DC25" s="11">
        <v>80.2</v>
      </c>
      <c r="DD25" s="11">
        <v>19.8</v>
      </c>
      <c r="DE25" s="11">
        <v>6</v>
      </c>
      <c r="DF25" s="11">
        <v>346</v>
      </c>
      <c r="DG25" s="11" t="s">
        <v>38</v>
      </c>
      <c r="DH25" s="11">
        <v>1.85</v>
      </c>
      <c r="DI25" s="11">
        <v>0</v>
      </c>
      <c r="DJ25" s="7"/>
      <c r="DK25" s="7"/>
      <c r="DL25" s="125">
        <v>2</v>
      </c>
      <c r="DM25" s="125">
        <v>20</v>
      </c>
      <c r="DN25" s="7">
        <v>25</v>
      </c>
      <c r="DO25" s="212">
        <v>3</v>
      </c>
      <c r="DP25" s="7">
        <v>1</v>
      </c>
      <c r="DQ25" s="9">
        <v>160</v>
      </c>
      <c r="DR25" s="9">
        <v>74</v>
      </c>
      <c r="DS25" s="84">
        <v>28.90625</v>
      </c>
      <c r="DT25" s="9">
        <v>2</v>
      </c>
      <c r="DU25" s="9" t="s">
        <v>38</v>
      </c>
      <c r="DV25" s="9">
        <v>2</v>
      </c>
      <c r="DW25" s="9">
        <v>1</v>
      </c>
      <c r="DX25" s="565" t="s">
        <v>38</v>
      </c>
      <c r="DY25" s="9"/>
      <c r="DZ25" s="443">
        <v>8545</v>
      </c>
      <c r="EA25" s="476">
        <v>75</v>
      </c>
      <c r="EB25" s="476">
        <v>71118</v>
      </c>
      <c r="EC25" s="476">
        <v>2</v>
      </c>
      <c r="ED25" s="494">
        <v>1896.48</v>
      </c>
      <c r="EE25" s="495">
        <v>54985</v>
      </c>
      <c r="EF25" s="496">
        <v>1466.2666666666667</v>
      </c>
      <c r="EG25" s="489">
        <v>29325.333333333332</v>
      </c>
      <c r="EH25" s="157">
        <v>77.315166343260501</v>
      </c>
      <c r="EI25" s="145">
        <v>1.4662666666666666</v>
      </c>
      <c r="EJ25" s="114"/>
      <c r="EK25" s="157">
        <v>77.315166343260501</v>
      </c>
      <c r="EL25" s="145">
        <v>1.4662666666666666</v>
      </c>
      <c r="EM25" s="147">
        <v>1.4581249431663181</v>
      </c>
      <c r="EN25" s="49" t="s">
        <v>421</v>
      </c>
      <c r="EO25" s="112" t="s">
        <v>2133</v>
      </c>
      <c r="EP25" s="49" t="s">
        <v>421</v>
      </c>
      <c r="EQ25" s="112" t="s">
        <v>2172</v>
      </c>
      <c r="ER25" s="112" t="s">
        <v>2173</v>
      </c>
      <c r="ES25" s="158">
        <v>8545</v>
      </c>
      <c r="ET25" s="159" t="s">
        <v>2078</v>
      </c>
      <c r="EU25" s="350">
        <v>12.660678993600001</v>
      </c>
      <c r="EV25" s="161">
        <v>4.8983010699605005</v>
      </c>
      <c r="EW25" s="162">
        <v>1.1769171249999977</v>
      </c>
      <c r="EX25" s="163"/>
      <c r="EY25" s="163"/>
      <c r="EZ25" s="163"/>
      <c r="FA25" s="163"/>
      <c r="FB25" s="163"/>
      <c r="FC25" s="163"/>
      <c r="FD25" s="163"/>
      <c r="FE25" s="163"/>
      <c r="FF25" s="163"/>
      <c r="FG25" s="163"/>
      <c r="FH25" s="163"/>
      <c r="FI25" s="163"/>
      <c r="FJ25" s="163"/>
      <c r="FK25" s="163"/>
      <c r="FL25" s="163"/>
      <c r="FM25" s="166"/>
      <c r="FN25" s="163"/>
      <c r="FO25" s="163"/>
      <c r="FP25" s="163"/>
      <c r="FQ25" s="163"/>
      <c r="FR25" s="163"/>
      <c r="FS25" s="163"/>
      <c r="FT25" s="163"/>
      <c r="FU25" s="163"/>
      <c r="FV25" s="163"/>
      <c r="FW25" s="163"/>
      <c r="FX25" s="163"/>
      <c r="FY25" s="163"/>
      <c r="FZ25" s="163"/>
      <c r="GA25" s="163"/>
      <c r="GB25" s="163"/>
      <c r="GC25" s="163"/>
      <c r="GD25" s="163"/>
      <c r="GE25" s="163"/>
      <c r="GF25" s="163"/>
      <c r="GG25" s="163"/>
      <c r="GH25" s="163"/>
      <c r="GI25" s="163"/>
      <c r="GJ25" s="163"/>
      <c r="GK25" s="163"/>
      <c r="GL25" s="163"/>
      <c r="GM25" s="163"/>
      <c r="GN25" s="163"/>
      <c r="GO25" s="163"/>
      <c r="GP25" s="163"/>
      <c r="GQ25" s="163"/>
      <c r="GR25" s="163"/>
    </row>
    <row r="26" spans="1:200" x14ac:dyDescent="0.3">
      <c r="A26" s="7">
        <v>106</v>
      </c>
      <c r="B26" s="7">
        <v>1</v>
      </c>
      <c r="C26" s="711">
        <v>8637</v>
      </c>
      <c r="D26" s="443" t="s">
        <v>1876</v>
      </c>
      <c r="E26" s="16" t="s">
        <v>485</v>
      </c>
      <c r="F26" s="16">
        <v>7802185303</v>
      </c>
      <c r="G26" s="11">
        <v>40</v>
      </c>
      <c r="H26" s="16" t="s">
        <v>1877</v>
      </c>
      <c r="I26" s="265" t="s">
        <v>1878</v>
      </c>
      <c r="J26" s="19" t="s">
        <v>35</v>
      </c>
      <c r="K26" s="220" t="s">
        <v>36</v>
      </c>
      <c r="L26" s="20">
        <v>5</v>
      </c>
      <c r="M26" s="16">
        <v>5</v>
      </c>
      <c r="N26" s="16" t="s">
        <v>38</v>
      </c>
      <c r="O26" s="20"/>
      <c r="P26" s="16" t="s">
        <v>1046</v>
      </c>
      <c r="Q26" s="20"/>
      <c r="R26" s="532" t="s">
        <v>122</v>
      </c>
      <c r="S26" s="266" t="s">
        <v>123</v>
      </c>
      <c r="T26" s="267" t="s">
        <v>124</v>
      </c>
      <c r="U26" s="52" t="s">
        <v>125</v>
      </c>
      <c r="V26" s="51" t="s">
        <v>126</v>
      </c>
      <c r="W26" s="453"/>
      <c r="X26" s="453"/>
      <c r="Y26" s="533"/>
      <c r="Z26" s="266"/>
      <c r="AA26" s="646"/>
      <c r="AB26" s="11">
        <v>91677</v>
      </c>
      <c r="AC26" s="636">
        <v>12223.6</v>
      </c>
      <c r="AD26" s="11">
        <v>3</v>
      </c>
      <c r="AE26" s="11">
        <v>3800</v>
      </c>
      <c r="AF26" s="504" t="s">
        <v>128</v>
      </c>
      <c r="AG26" s="930" t="s">
        <v>1985</v>
      </c>
      <c r="AH26" s="114"/>
      <c r="AI26" s="7"/>
      <c r="AJ26" s="7"/>
      <c r="AK26" s="114"/>
      <c r="AL26" s="7"/>
      <c r="AM26" s="7"/>
      <c r="AN26" s="934">
        <v>0.56999999999999995</v>
      </c>
      <c r="AO26" s="39">
        <v>16.600000000000001</v>
      </c>
      <c r="AP26" s="40">
        <v>81</v>
      </c>
      <c r="AQ26" s="41">
        <v>98.17</v>
      </c>
      <c r="AR26" s="42">
        <v>3.4337349397590353E-2</v>
      </c>
      <c r="AS26" s="43">
        <v>2.7813253012048187</v>
      </c>
      <c r="AT26" s="44">
        <v>5.8401639344262297E-3</v>
      </c>
      <c r="AU26" s="46">
        <v>0.51499499999999987</v>
      </c>
      <c r="AV26" s="45">
        <v>90.35</v>
      </c>
      <c r="AW26" s="46">
        <v>2.6505000000000001E-2</v>
      </c>
      <c r="AX26" s="45">
        <v>4.6500000000000004</v>
      </c>
      <c r="AY26" s="9" t="s">
        <v>121</v>
      </c>
      <c r="AZ26" s="235" t="s">
        <v>121</v>
      </c>
      <c r="BA26" s="187">
        <v>0.14000000000000001</v>
      </c>
      <c r="BB26" s="317"/>
      <c r="BC26" s="48"/>
      <c r="BD26" s="7">
        <v>30</v>
      </c>
      <c r="BE26" s="7">
        <v>70</v>
      </c>
      <c r="BF26" s="78">
        <v>0.42857142857142855</v>
      </c>
      <c r="BG26" s="79">
        <v>0</v>
      </c>
      <c r="BH26" s="80">
        <v>0</v>
      </c>
      <c r="BI26" s="9" t="s">
        <v>121</v>
      </c>
      <c r="BJ26" s="9" t="s">
        <v>121</v>
      </c>
      <c r="BK26" s="187" t="s">
        <v>121</v>
      </c>
      <c r="BL26" s="81"/>
      <c r="BM26" s="80">
        <v>92.9</v>
      </c>
      <c r="BN26" s="84">
        <v>98.1</v>
      </c>
      <c r="BO26" s="305">
        <v>72076</v>
      </c>
      <c r="BP26" s="84">
        <v>1.9000000000000057</v>
      </c>
      <c r="BQ26" s="564">
        <v>16.11</v>
      </c>
      <c r="BR26" s="84">
        <v>30.4</v>
      </c>
      <c r="BS26" s="84">
        <v>5.12</v>
      </c>
      <c r="BT26" s="84">
        <v>62.5</v>
      </c>
      <c r="BU26" s="84">
        <v>10.5</v>
      </c>
      <c r="BV26" s="84">
        <v>2.93</v>
      </c>
      <c r="BW26" s="84">
        <v>0.49</v>
      </c>
      <c r="BX26" s="84">
        <v>0</v>
      </c>
      <c r="BY26" s="7"/>
      <c r="BZ26" s="7"/>
      <c r="CA26" s="7"/>
      <c r="CB26" s="7"/>
      <c r="CC26" s="7"/>
      <c r="CD26" s="7"/>
      <c r="CE26" s="7"/>
      <c r="CF26" s="45">
        <v>0.4864</v>
      </c>
      <c r="CG26" s="121"/>
      <c r="CH26" s="121">
        <v>5</v>
      </c>
      <c r="CI26" s="49" t="s">
        <v>1991</v>
      </c>
      <c r="CJ26" s="9" t="s">
        <v>1991</v>
      </c>
      <c r="CK26" s="35"/>
      <c r="CL26" s="35"/>
      <c r="CM26" s="11"/>
      <c r="CN26" s="11"/>
      <c r="CO26" s="11"/>
      <c r="CP26" s="11"/>
      <c r="CQ26" s="947" t="s">
        <v>297</v>
      </c>
      <c r="CR26" s="545" t="s">
        <v>128</v>
      </c>
      <c r="CS26" s="245">
        <v>2</v>
      </c>
      <c r="CT26" s="7"/>
      <c r="CU26" s="49" t="s">
        <v>2051</v>
      </c>
      <c r="CV26" s="7"/>
      <c r="CW26" s="7"/>
      <c r="CX26" s="7"/>
      <c r="CY26" s="7"/>
      <c r="CZ26" s="11">
        <v>8.4</v>
      </c>
      <c r="DA26" s="11" t="s">
        <v>38</v>
      </c>
      <c r="DB26" s="11">
        <v>3700</v>
      </c>
      <c r="DC26" s="11">
        <v>72.5</v>
      </c>
      <c r="DD26" s="11">
        <v>27.5</v>
      </c>
      <c r="DE26" s="11" t="s">
        <v>38</v>
      </c>
      <c r="DF26" s="11" t="s">
        <v>38</v>
      </c>
      <c r="DG26" s="11" t="s">
        <v>38</v>
      </c>
      <c r="DH26" s="11" t="s">
        <v>38</v>
      </c>
      <c r="DI26" s="11">
        <v>0</v>
      </c>
      <c r="DJ26" s="7"/>
      <c r="DK26" s="7"/>
      <c r="DL26" s="527">
        <v>5</v>
      </c>
      <c r="DM26" s="527">
        <v>5</v>
      </c>
      <c r="DN26" s="528">
        <v>16</v>
      </c>
      <c r="DO26" s="529">
        <v>2</v>
      </c>
      <c r="DP26" s="529">
        <v>0</v>
      </c>
      <c r="DQ26" s="529">
        <v>182</v>
      </c>
      <c r="DR26" s="529">
        <v>109</v>
      </c>
      <c r="DS26" s="84">
        <v>32.906653785774665</v>
      </c>
      <c r="DT26" s="529">
        <v>2</v>
      </c>
      <c r="DU26" s="529" t="s">
        <v>38</v>
      </c>
      <c r="DV26" s="529">
        <v>1</v>
      </c>
      <c r="DW26" s="529">
        <v>1</v>
      </c>
      <c r="DX26" s="1090" t="s">
        <v>38</v>
      </c>
      <c r="DY26" s="529"/>
      <c r="DZ26" s="778">
        <v>8637</v>
      </c>
      <c r="EA26" s="476">
        <v>75</v>
      </c>
      <c r="EB26" s="476">
        <v>110813</v>
      </c>
      <c r="EC26" s="476">
        <v>2</v>
      </c>
      <c r="ED26" s="494">
        <v>2955.0133333333333</v>
      </c>
      <c r="EE26" s="495">
        <v>94004</v>
      </c>
      <c r="EF26" s="496">
        <v>2506.7733333333335</v>
      </c>
      <c r="EG26" s="489">
        <v>12533.866666666669</v>
      </c>
      <c r="EH26" s="157">
        <v>84.831202115275289</v>
      </c>
      <c r="EI26" s="145">
        <v>2.5067733333333337</v>
      </c>
      <c r="EJ26" s="114"/>
      <c r="EK26" s="157">
        <v>84.831202115275289</v>
      </c>
      <c r="EL26" s="145">
        <v>2.5067733333333337</v>
      </c>
      <c r="EM26" s="147">
        <v>1.4760010212331389</v>
      </c>
      <c r="EN26" s="49" t="s">
        <v>423</v>
      </c>
      <c r="EO26" s="112" t="s">
        <v>2133</v>
      </c>
      <c r="EP26" s="49" t="s">
        <v>423</v>
      </c>
      <c r="EQ26" s="35">
        <v>0</v>
      </c>
      <c r="ER26" s="112" t="s">
        <v>2107</v>
      </c>
      <c r="ES26" s="158">
        <v>8637</v>
      </c>
      <c r="ET26" s="159" t="s">
        <v>2078</v>
      </c>
      <c r="EU26" s="350">
        <v>27.574034179600005</v>
      </c>
      <c r="EV26" s="161">
        <v>1.186249091916</v>
      </c>
      <c r="EW26" s="162">
        <v>17.138664000000009</v>
      </c>
      <c r="EX26" s="163"/>
      <c r="EY26" s="163"/>
      <c r="EZ26" s="163"/>
      <c r="FA26" s="163"/>
      <c r="FB26" s="163"/>
      <c r="FC26" s="163"/>
      <c r="FD26" s="163"/>
      <c r="FE26" s="163"/>
      <c r="FF26" s="163"/>
      <c r="FG26" s="163"/>
      <c r="FH26" s="163"/>
      <c r="FI26" s="163"/>
      <c r="FJ26" s="163"/>
      <c r="FK26" s="163"/>
      <c r="FL26" s="163"/>
      <c r="FM26" s="166"/>
      <c r="FN26" s="163"/>
      <c r="FO26" s="163"/>
      <c r="FP26" s="163"/>
      <c r="FQ26" s="163"/>
      <c r="FR26" s="163"/>
      <c r="FS26" s="163"/>
      <c r="FT26" s="163"/>
      <c r="FU26" s="163"/>
      <c r="FV26" s="163"/>
      <c r="FW26" s="163"/>
      <c r="FX26" s="163"/>
      <c r="FY26" s="163"/>
      <c r="FZ26" s="163"/>
      <c r="GA26" s="163"/>
      <c r="GB26" s="163"/>
      <c r="GC26" s="163"/>
      <c r="GD26" s="163"/>
      <c r="GE26" s="163"/>
      <c r="GF26" s="163"/>
      <c r="GG26" s="163"/>
      <c r="GH26" s="163"/>
      <c r="GI26" s="163"/>
      <c r="GJ26" s="163"/>
      <c r="GK26" s="163"/>
      <c r="GL26" s="163"/>
      <c r="GM26" s="163"/>
      <c r="GN26" s="163"/>
      <c r="GO26" s="163"/>
      <c r="GP26" s="163"/>
      <c r="GQ26" s="163"/>
      <c r="GR26" s="163"/>
    </row>
    <row r="27" spans="1:200" x14ac:dyDescent="0.3">
      <c r="A27" s="7">
        <v>108</v>
      </c>
      <c r="B27" s="7">
        <v>1</v>
      </c>
      <c r="C27" s="442">
        <v>8651</v>
      </c>
      <c r="D27" s="443" t="s">
        <v>1598</v>
      </c>
      <c r="E27" s="16" t="s">
        <v>725</v>
      </c>
      <c r="F27" s="16">
        <v>511202196</v>
      </c>
      <c r="G27" s="11">
        <v>67</v>
      </c>
      <c r="H27" s="16" t="s">
        <v>1599</v>
      </c>
      <c r="I27" s="265" t="s">
        <v>1600</v>
      </c>
      <c r="J27" s="19" t="s">
        <v>35</v>
      </c>
      <c r="K27" s="220" t="s">
        <v>36</v>
      </c>
      <c r="L27" s="20">
        <v>13</v>
      </c>
      <c r="M27" s="16" t="s">
        <v>1601</v>
      </c>
      <c r="N27" s="16" t="s">
        <v>475</v>
      </c>
      <c r="O27" s="16"/>
      <c r="P27" s="169" t="s">
        <v>1046</v>
      </c>
      <c r="Q27" s="169"/>
      <c r="R27" s="532" t="s">
        <v>122</v>
      </c>
      <c r="S27" s="266" t="s">
        <v>123</v>
      </c>
      <c r="T27" s="267" t="s">
        <v>124</v>
      </c>
      <c r="U27" s="52" t="s">
        <v>125</v>
      </c>
      <c r="V27" s="51" t="s">
        <v>126</v>
      </c>
      <c r="W27" s="454"/>
      <c r="X27" s="454"/>
      <c r="Y27" s="269"/>
      <c r="Z27" s="270"/>
      <c r="AA27" s="275"/>
      <c r="AB27" s="628">
        <v>708518</v>
      </c>
      <c r="AC27" s="647">
        <v>177129500</v>
      </c>
      <c r="AD27" s="648">
        <v>4</v>
      </c>
      <c r="AE27" s="648">
        <v>44000</v>
      </c>
      <c r="AF27" s="58" t="s">
        <v>128</v>
      </c>
      <c r="AG27" s="557" t="s">
        <v>1964</v>
      </c>
      <c r="AH27" s="7"/>
      <c r="AI27" s="7"/>
      <c r="AJ27" s="37"/>
      <c r="AK27" s="7"/>
      <c r="AL27" s="7"/>
      <c r="AM27" s="7"/>
      <c r="AN27" s="934">
        <v>0.62</v>
      </c>
      <c r="AO27" s="39">
        <v>3.3</v>
      </c>
      <c r="AP27" s="40">
        <v>95.7</v>
      </c>
      <c r="AQ27" s="41">
        <v>99.62</v>
      </c>
      <c r="AR27" s="42">
        <v>0.1878787878787879</v>
      </c>
      <c r="AS27" s="43">
        <v>17.98</v>
      </c>
      <c r="AT27" s="44">
        <v>6.2626262626262622E-3</v>
      </c>
      <c r="AU27" s="46">
        <v>0.49103999999999998</v>
      </c>
      <c r="AV27" s="45">
        <v>79.2</v>
      </c>
      <c r="AW27" s="46">
        <v>9.7960000000000005E-2</v>
      </c>
      <c r="AX27" s="45">
        <v>15.8</v>
      </c>
      <c r="AY27" s="9" t="s">
        <v>121</v>
      </c>
      <c r="AZ27" s="235">
        <v>1.8</v>
      </c>
      <c r="BA27" s="298">
        <v>3.0000000000000001E-3</v>
      </c>
      <c r="BB27" s="317"/>
      <c r="BC27" s="48"/>
      <c r="BD27" s="7">
        <v>87.4</v>
      </c>
      <c r="BE27" s="7">
        <v>12.5</v>
      </c>
      <c r="BF27" s="78">
        <v>6.9920000000000009</v>
      </c>
      <c r="BG27" s="79">
        <v>6.0000000000000001E-3</v>
      </c>
      <c r="BH27" s="80">
        <v>0.96774193548387089</v>
      </c>
      <c r="BI27" s="9" t="s">
        <v>121</v>
      </c>
      <c r="BJ27" s="7">
        <v>2.8</v>
      </c>
      <c r="BK27" s="48">
        <v>3.3</v>
      </c>
      <c r="BL27" s="81"/>
      <c r="BM27" s="80">
        <v>84.5</v>
      </c>
      <c r="BN27" s="84">
        <v>97.5</v>
      </c>
      <c r="BO27" s="305">
        <v>64883</v>
      </c>
      <c r="BP27" s="84">
        <v>2.5</v>
      </c>
      <c r="BQ27" s="564">
        <v>3.01</v>
      </c>
      <c r="BR27" s="84">
        <v>25</v>
      </c>
      <c r="BS27" s="84">
        <v>0.79</v>
      </c>
      <c r="BT27" s="84">
        <v>59.5</v>
      </c>
      <c r="BU27" s="84">
        <v>1.89</v>
      </c>
      <c r="BV27" s="84">
        <v>10.3</v>
      </c>
      <c r="BW27" s="84">
        <v>0.33</v>
      </c>
      <c r="BX27" s="84">
        <v>5.5500000000000002E-3</v>
      </c>
      <c r="BY27" s="7"/>
      <c r="BZ27" s="7"/>
      <c r="CA27" s="7"/>
      <c r="CB27" s="7"/>
      <c r="CC27" s="7"/>
      <c r="CD27" s="7"/>
      <c r="CE27" s="7"/>
      <c r="CF27" s="45">
        <v>0.42016806722689076</v>
      </c>
      <c r="CG27" s="121"/>
      <c r="CH27" s="121">
        <v>5</v>
      </c>
      <c r="CI27" s="49" t="s">
        <v>1991</v>
      </c>
      <c r="CJ27" s="9" t="s">
        <v>1991</v>
      </c>
      <c r="CK27" s="35"/>
      <c r="CL27" s="35"/>
      <c r="CM27" s="11"/>
      <c r="CN27" s="11"/>
      <c r="CO27" s="11"/>
      <c r="CP27" s="11"/>
      <c r="CQ27" s="947" t="s">
        <v>297</v>
      </c>
      <c r="CR27" s="287" t="s">
        <v>128</v>
      </c>
      <c r="CS27" s="245">
        <v>2</v>
      </c>
      <c r="CT27" s="7"/>
      <c r="CU27" s="49" t="s">
        <v>511</v>
      </c>
      <c r="CV27" s="7"/>
      <c r="CW27" s="7"/>
      <c r="CX27" s="7"/>
      <c r="CY27" s="7"/>
      <c r="CZ27" s="11" t="s">
        <v>38</v>
      </c>
      <c r="DA27" s="11" t="s">
        <v>38</v>
      </c>
      <c r="DB27" s="11">
        <v>42202</v>
      </c>
      <c r="DC27" s="11">
        <v>91.8</v>
      </c>
      <c r="DD27" s="11">
        <v>8.1999999999999993</v>
      </c>
      <c r="DE27" s="11" t="s">
        <v>38</v>
      </c>
      <c r="DF27" s="11" t="s">
        <v>38</v>
      </c>
      <c r="DG27" s="11" t="s">
        <v>38</v>
      </c>
      <c r="DH27" s="11" t="s">
        <v>38</v>
      </c>
      <c r="DI27" s="11">
        <v>0</v>
      </c>
      <c r="DJ27" s="7"/>
      <c r="DK27" s="7"/>
      <c r="DL27" s="125" t="s">
        <v>1601</v>
      </c>
      <c r="DM27" s="125">
        <v>13</v>
      </c>
      <c r="DN27" s="7">
        <v>20</v>
      </c>
      <c r="DO27" s="9">
        <v>2</v>
      </c>
      <c r="DP27" s="9">
        <v>0</v>
      </c>
      <c r="DQ27" s="9">
        <v>172</v>
      </c>
      <c r="DR27" s="9">
        <v>81</v>
      </c>
      <c r="DS27" s="84">
        <v>27.379664683612759</v>
      </c>
      <c r="DT27" s="9">
        <v>2</v>
      </c>
      <c r="DU27" s="9" t="s">
        <v>38</v>
      </c>
      <c r="DV27" s="9">
        <v>2</v>
      </c>
      <c r="DW27" s="9">
        <v>2</v>
      </c>
      <c r="DX27" s="565">
        <v>2</v>
      </c>
      <c r="DY27" s="288">
        <v>39488</v>
      </c>
      <c r="DZ27" s="328">
        <v>8651</v>
      </c>
      <c r="EA27" s="476">
        <v>75</v>
      </c>
      <c r="EB27" s="476">
        <v>936301</v>
      </c>
      <c r="EC27" s="476">
        <v>2</v>
      </c>
      <c r="ED27" s="494">
        <v>24968.026666666668</v>
      </c>
      <c r="EE27" s="495">
        <v>684798</v>
      </c>
      <c r="EF27" s="496">
        <v>18261.28</v>
      </c>
      <c r="EG27" s="489">
        <v>237396.63999999998</v>
      </c>
      <c r="EH27" s="157">
        <v>73.13865946955093</v>
      </c>
      <c r="EI27" s="145">
        <v>18.261279999999999</v>
      </c>
      <c r="EJ27" s="114"/>
      <c r="EK27" s="157">
        <v>73.13865946955093</v>
      </c>
      <c r="EL27" s="145">
        <v>18.261279999999999</v>
      </c>
      <c r="EM27" s="147">
        <v>2.3110099620618052</v>
      </c>
      <c r="EN27" s="49" t="s">
        <v>423</v>
      </c>
      <c r="EO27" s="112" t="s">
        <v>2092</v>
      </c>
      <c r="EP27" s="49" t="s">
        <v>423</v>
      </c>
      <c r="EQ27" s="35">
        <v>0</v>
      </c>
      <c r="ER27" s="112" t="s">
        <v>2093</v>
      </c>
      <c r="ES27" s="158">
        <v>8651</v>
      </c>
      <c r="ET27" s="159" t="s">
        <v>2078</v>
      </c>
      <c r="EU27" s="350">
        <v>38.467260889999999</v>
      </c>
      <c r="EV27" s="440">
        <v>9.7469708224399998</v>
      </c>
      <c r="EW27" s="162">
        <v>1.6031988600000018</v>
      </c>
      <c r="EX27" s="163"/>
      <c r="EY27" s="163"/>
      <c r="EZ27" s="163"/>
      <c r="FA27" s="163"/>
      <c r="FB27" s="163"/>
      <c r="FC27" s="163"/>
      <c r="FD27" s="163"/>
      <c r="FE27" s="163"/>
      <c r="FF27" s="163"/>
      <c r="FG27" s="163"/>
      <c r="FH27" s="163"/>
      <c r="FI27" s="163"/>
      <c r="FJ27" s="163"/>
      <c r="FK27" s="163"/>
      <c r="FL27" s="163"/>
      <c r="FM27" s="166"/>
      <c r="FN27" s="163"/>
      <c r="FO27" s="163"/>
      <c r="FP27" s="163"/>
      <c r="FQ27" s="163"/>
      <c r="FR27" s="163"/>
      <c r="FS27" s="163"/>
      <c r="FT27" s="163"/>
      <c r="FU27" s="163"/>
      <c r="FV27" s="163"/>
      <c r="FW27" s="163"/>
      <c r="FX27" s="163"/>
      <c r="FY27" s="163"/>
      <c r="FZ27" s="163"/>
      <c r="GA27" s="163"/>
      <c r="GB27" s="163"/>
      <c r="GC27" s="163"/>
      <c r="GD27" s="163"/>
      <c r="GE27" s="163"/>
      <c r="GF27" s="163"/>
      <c r="GG27" s="163"/>
      <c r="GH27" s="163"/>
      <c r="GI27" s="163"/>
      <c r="GJ27" s="163"/>
      <c r="GK27" s="163"/>
      <c r="GL27" s="163"/>
      <c r="GM27" s="163"/>
      <c r="GN27" s="163"/>
      <c r="GO27" s="163"/>
      <c r="GP27" s="163"/>
      <c r="GQ27" s="163"/>
      <c r="GR27" s="163"/>
    </row>
    <row r="28" spans="1:200" x14ac:dyDescent="0.3">
      <c r="A28" s="7">
        <v>115</v>
      </c>
      <c r="B28" s="7">
        <v>1</v>
      </c>
      <c r="C28" s="14">
        <v>8694</v>
      </c>
      <c r="D28" s="328" t="s">
        <v>1945</v>
      </c>
      <c r="E28" s="17" t="s">
        <v>1946</v>
      </c>
      <c r="F28" s="645">
        <v>6162190650</v>
      </c>
      <c r="G28" s="11">
        <v>57</v>
      </c>
      <c r="H28" s="17" t="s">
        <v>1947</v>
      </c>
      <c r="I28" s="379" t="s">
        <v>669</v>
      </c>
      <c r="J28" s="380" t="s">
        <v>35</v>
      </c>
      <c r="K28" s="55" t="s">
        <v>36</v>
      </c>
      <c r="L28" s="11">
        <v>9</v>
      </c>
      <c r="M28" s="17">
        <v>6</v>
      </c>
      <c r="N28" s="17" t="s">
        <v>38</v>
      </c>
      <c r="O28" s="11"/>
      <c r="P28" s="17" t="s">
        <v>1046</v>
      </c>
      <c r="Q28" s="11"/>
      <c r="R28" s="600" t="s">
        <v>122</v>
      </c>
      <c r="S28" s="453" t="s">
        <v>123</v>
      </c>
      <c r="T28" s="601" t="s">
        <v>124</v>
      </c>
      <c r="U28" s="602" t="s">
        <v>125</v>
      </c>
      <c r="V28" s="454" t="s">
        <v>126</v>
      </c>
      <c r="W28" s="453"/>
      <c r="X28" s="453"/>
      <c r="Y28" s="455"/>
      <c r="Z28" s="646"/>
      <c r="AA28" s="275"/>
      <c r="AB28" s="628">
        <v>493350</v>
      </c>
      <c r="AC28" s="647">
        <v>123337500</v>
      </c>
      <c r="AD28" s="648">
        <v>4</v>
      </c>
      <c r="AE28" s="648">
        <v>30500</v>
      </c>
      <c r="AF28" s="504" t="s">
        <v>444</v>
      </c>
      <c r="AG28" s="930"/>
      <c r="AH28" s="7"/>
      <c r="AI28" s="7"/>
      <c r="AJ28" s="37"/>
      <c r="AK28" s="7"/>
      <c r="AL28" s="7"/>
      <c r="AM28" s="7"/>
      <c r="AN28" s="934">
        <v>20.3</v>
      </c>
      <c r="AO28" s="39">
        <v>5.2</v>
      </c>
      <c r="AP28" s="40">
        <v>72.099999999999994</v>
      </c>
      <c r="AQ28" s="41">
        <v>97.6</v>
      </c>
      <c r="AR28" s="42">
        <v>3.9038461538461537</v>
      </c>
      <c r="AS28" s="43">
        <v>281.46730769230766</v>
      </c>
      <c r="AT28" s="44">
        <v>0.26261319534282018</v>
      </c>
      <c r="AU28" s="45">
        <v>18.42428</v>
      </c>
      <c r="AV28" s="45">
        <v>90.76</v>
      </c>
      <c r="AW28" s="46">
        <v>0.86072000000000004</v>
      </c>
      <c r="AX28" s="45">
        <v>4.24</v>
      </c>
      <c r="AY28" s="9" t="s">
        <v>121</v>
      </c>
      <c r="AZ28" s="235">
        <v>3</v>
      </c>
      <c r="BA28" s="48">
        <v>0</v>
      </c>
      <c r="BB28" s="317"/>
      <c r="BC28" s="48"/>
      <c r="BD28" s="7">
        <v>73.5</v>
      </c>
      <c r="BE28" s="7">
        <v>25.5</v>
      </c>
      <c r="BF28" s="78">
        <v>2.8823529411764706</v>
      </c>
      <c r="BG28" s="79">
        <v>0.48</v>
      </c>
      <c r="BH28" s="80">
        <v>2.3645320197044333</v>
      </c>
      <c r="BI28" s="9" t="s">
        <v>121</v>
      </c>
      <c r="BJ28" s="7">
        <v>5.9</v>
      </c>
      <c r="BK28" s="48">
        <v>6.4</v>
      </c>
      <c r="BL28" s="81"/>
      <c r="BM28" s="80">
        <v>44.430000000000007</v>
      </c>
      <c r="BN28" s="84">
        <v>97.6</v>
      </c>
      <c r="BO28" s="305">
        <v>70315</v>
      </c>
      <c r="BP28" s="84">
        <v>2.4000000000000057</v>
      </c>
      <c r="BQ28" s="422">
        <v>8.7199999999999989</v>
      </c>
      <c r="BR28" s="84">
        <v>8.23</v>
      </c>
      <c r="BS28" s="84">
        <v>0.76</v>
      </c>
      <c r="BT28" s="84">
        <v>36.200000000000003</v>
      </c>
      <c r="BU28" s="84">
        <v>3.32</v>
      </c>
      <c r="BV28" s="84">
        <v>50.6</v>
      </c>
      <c r="BW28" s="84">
        <v>4.6399999999999997</v>
      </c>
      <c r="BX28" s="84">
        <v>0.3</v>
      </c>
      <c r="BY28" s="7"/>
      <c r="BZ28" s="7"/>
      <c r="CA28" s="7"/>
      <c r="CB28" s="7"/>
      <c r="CC28" s="7"/>
      <c r="CD28" s="7"/>
      <c r="CE28" s="7"/>
      <c r="CF28" s="45">
        <v>0.22734806629834253</v>
      </c>
      <c r="CG28" s="121"/>
      <c r="CH28" s="121">
        <v>5</v>
      </c>
      <c r="CI28" s="49" t="s">
        <v>1993</v>
      </c>
      <c r="CJ28" s="9" t="s">
        <v>1539</v>
      </c>
      <c r="CK28" s="35"/>
      <c r="CL28" s="35"/>
      <c r="CM28" s="11"/>
      <c r="CN28" s="11"/>
      <c r="CO28" s="11"/>
      <c r="CP28" s="11"/>
      <c r="CQ28" s="202" t="s">
        <v>294</v>
      </c>
      <c r="CR28" s="545" t="s">
        <v>444</v>
      </c>
      <c r="CS28" s="245">
        <v>2</v>
      </c>
      <c r="CT28" s="7"/>
      <c r="CU28" s="49" t="s">
        <v>2069</v>
      </c>
      <c r="CV28" s="7"/>
      <c r="CW28" s="7"/>
      <c r="CX28" s="7"/>
      <c r="CY28" s="7"/>
      <c r="CZ28" s="11" t="s">
        <v>38</v>
      </c>
      <c r="DA28" s="11" t="s">
        <v>38</v>
      </c>
      <c r="DB28" s="11">
        <v>34135</v>
      </c>
      <c r="DC28" s="11">
        <v>89</v>
      </c>
      <c r="DD28" s="11">
        <v>11</v>
      </c>
      <c r="DE28" s="11">
        <v>41.6</v>
      </c>
      <c r="DF28" s="11" t="s">
        <v>1995</v>
      </c>
      <c r="DG28" s="11" t="s">
        <v>38</v>
      </c>
      <c r="DH28" s="11">
        <v>5.76</v>
      </c>
      <c r="DI28" s="11">
        <v>0</v>
      </c>
      <c r="DJ28" s="7"/>
      <c r="DK28" s="7"/>
      <c r="DL28" s="527">
        <v>6</v>
      </c>
      <c r="DM28" s="527">
        <v>9</v>
      </c>
      <c r="DN28" s="528">
        <v>100</v>
      </c>
      <c r="DO28" s="529">
        <v>3</v>
      </c>
      <c r="DP28" s="529">
        <v>1</v>
      </c>
      <c r="DQ28" s="529" t="s">
        <v>121</v>
      </c>
      <c r="DR28" s="529">
        <v>71</v>
      </c>
      <c r="DS28" s="529" t="s">
        <v>121</v>
      </c>
      <c r="DT28" s="529">
        <v>2</v>
      </c>
      <c r="DU28" s="529" t="s">
        <v>38</v>
      </c>
      <c r="DV28" s="529">
        <v>1</v>
      </c>
      <c r="DW28" s="529">
        <v>1</v>
      </c>
      <c r="DX28" s="1090" t="s">
        <v>38</v>
      </c>
      <c r="DY28" s="529"/>
      <c r="DZ28" s="778">
        <v>8694</v>
      </c>
      <c r="EA28" s="476">
        <v>75</v>
      </c>
      <c r="EB28" s="476">
        <v>636818</v>
      </c>
      <c r="EC28" s="476">
        <v>2</v>
      </c>
      <c r="ED28" s="494">
        <v>16981.813333333332</v>
      </c>
      <c r="EE28" s="495">
        <v>581334</v>
      </c>
      <c r="EF28" s="496">
        <v>15502.24</v>
      </c>
      <c r="EG28" s="489">
        <v>139520.16</v>
      </c>
      <c r="EH28" s="157">
        <v>91.287306577389458</v>
      </c>
      <c r="EI28" s="145">
        <v>15.50224</v>
      </c>
      <c r="EJ28" s="114"/>
      <c r="EK28" s="157">
        <v>91.287306577389458</v>
      </c>
      <c r="EL28" s="145">
        <v>15.50224</v>
      </c>
      <c r="EM28" s="147">
        <v>2.2019398486928341</v>
      </c>
      <c r="EN28" s="49" t="s">
        <v>423</v>
      </c>
      <c r="EO28" s="112" t="s">
        <v>2133</v>
      </c>
      <c r="EP28" s="49" t="s">
        <v>423</v>
      </c>
      <c r="EQ28" s="112" t="s">
        <v>2200</v>
      </c>
      <c r="ER28" s="112" t="s">
        <v>2216</v>
      </c>
      <c r="ES28" s="158">
        <v>8694</v>
      </c>
      <c r="ET28" s="159" t="s">
        <v>2078</v>
      </c>
      <c r="EU28" s="350" t="s">
        <v>2079</v>
      </c>
      <c r="EV28" s="161">
        <v>41.380812770360002</v>
      </c>
      <c r="EW28" s="162">
        <v>1.14382206</v>
      </c>
      <c r="EX28" s="163"/>
      <c r="EY28" s="163"/>
      <c r="EZ28" s="163"/>
      <c r="FA28" s="163"/>
      <c r="FB28" s="163"/>
      <c r="FC28" s="163"/>
      <c r="FD28" s="163"/>
      <c r="FE28" s="163"/>
      <c r="FF28" s="163"/>
      <c r="FG28" s="163"/>
      <c r="FH28" s="163"/>
      <c r="FI28" s="163"/>
      <c r="FJ28" s="163"/>
      <c r="FK28" s="163"/>
      <c r="FL28" s="163"/>
      <c r="FM28" s="166"/>
      <c r="FN28" s="163"/>
      <c r="FO28" s="163"/>
      <c r="FP28" s="163"/>
      <c r="FQ28" s="163"/>
      <c r="FR28" s="163"/>
      <c r="FS28" s="163"/>
      <c r="FT28" s="163"/>
      <c r="FU28" s="163"/>
      <c r="FV28" s="163"/>
      <c r="FW28" s="163"/>
      <c r="FX28" s="163"/>
      <c r="FY28" s="163"/>
      <c r="FZ28" s="163"/>
      <c r="GA28" s="163"/>
      <c r="GB28" s="163"/>
      <c r="GC28" s="163"/>
      <c r="GD28" s="163"/>
      <c r="GE28" s="163"/>
      <c r="GF28" s="163"/>
      <c r="GG28" s="163"/>
      <c r="GH28" s="163"/>
      <c r="GI28" s="163"/>
      <c r="GJ28" s="163"/>
      <c r="GK28" s="163"/>
      <c r="GL28" s="163"/>
      <c r="GM28" s="163"/>
      <c r="GN28" s="163"/>
      <c r="GO28" s="163"/>
      <c r="GP28" s="163"/>
      <c r="GQ28" s="163"/>
      <c r="GR28" s="163"/>
    </row>
    <row r="29" spans="1:200" x14ac:dyDescent="0.3">
      <c r="A29" s="7">
        <v>123</v>
      </c>
      <c r="B29" s="7">
        <v>1</v>
      </c>
      <c r="C29" s="14">
        <v>8710</v>
      </c>
      <c r="D29" s="328" t="s">
        <v>1708</v>
      </c>
      <c r="E29" s="17" t="s">
        <v>485</v>
      </c>
      <c r="F29" s="17">
        <v>490526009</v>
      </c>
      <c r="G29" s="11">
        <v>69</v>
      </c>
      <c r="H29" s="17" t="s">
        <v>714</v>
      </c>
      <c r="I29" s="379" t="s">
        <v>513</v>
      </c>
      <c r="J29" s="380" t="s">
        <v>35</v>
      </c>
      <c r="K29" s="55" t="s">
        <v>36</v>
      </c>
      <c r="L29" s="11">
        <v>27</v>
      </c>
      <c r="M29" s="17">
        <v>8</v>
      </c>
      <c r="N29" s="17" t="s">
        <v>38</v>
      </c>
      <c r="O29" s="11"/>
      <c r="P29" s="17"/>
      <c r="Q29" s="11"/>
      <c r="R29" s="770" t="s">
        <v>122</v>
      </c>
      <c r="S29" s="453" t="s">
        <v>123</v>
      </c>
      <c r="T29" s="601" t="s">
        <v>124</v>
      </c>
      <c r="U29" s="602" t="s">
        <v>125</v>
      </c>
      <c r="V29" s="454" t="s">
        <v>126</v>
      </c>
      <c r="W29" s="454" t="s">
        <v>124</v>
      </c>
      <c r="X29" s="454" t="s">
        <v>124</v>
      </c>
      <c r="Y29" s="863" t="s">
        <v>124</v>
      </c>
      <c r="Z29" s="476" t="s">
        <v>124</v>
      </c>
      <c r="AA29" s="11"/>
      <c r="AB29" s="628"/>
      <c r="AC29" s="647"/>
      <c r="AD29" s="648">
        <v>4</v>
      </c>
      <c r="AE29" s="648">
        <v>22700</v>
      </c>
      <c r="AF29" s="504" t="s">
        <v>444</v>
      </c>
      <c r="AG29" s="114"/>
      <c r="AH29" s="7"/>
      <c r="AI29" s="7"/>
      <c r="AJ29" s="37">
        <v>48.8</v>
      </c>
      <c r="AK29" s="7"/>
      <c r="AL29" s="7"/>
      <c r="AM29" s="7"/>
      <c r="AN29" s="411">
        <v>1.86</v>
      </c>
      <c r="AO29" s="39">
        <v>5.26</v>
      </c>
      <c r="AP29" s="40">
        <v>91.8</v>
      </c>
      <c r="AQ29" s="41">
        <v>98.92</v>
      </c>
      <c r="AR29" s="42">
        <v>0.35361216730038025</v>
      </c>
      <c r="AS29" s="43">
        <v>32.461596958174908</v>
      </c>
      <c r="AT29" s="44">
        <v>1.9163404079950548E-2</v>
      </c>
      <c r="AU29" s="45">
        <v>1.6554000000000002</v>
      </c>
      <c r="AV29" s="45">
        <v>89</v>
      </c>
      <c r="AW29" s="46">
        <v>0.1116</v>
      </c>
      <c r="AX29" s="45">
        <v>6</v>
      </c>
      <c r="AY29" s="9" t="s">
        <v>121</v>
      </c>
      <c r="AZ29" s="235">
        <v>5.8</v>
      </c>
      <c r="BA29" s="48">
        <v>0.01</v>
      </c>
      <c r="BB29" s="317"/>
      <c r="BC29" s="48"/>
      <c r="BD29" s="7">
        <v>74.5</v>
      </c>
      <c r="BE29" s="7">
        <v>25</v>
      </c>
      <c r="BF29" s="78">
        <v>2.98</v>
      </c>
      <c r="BG29" s="79">
        <v>5.3999999999999999E-2</v>
      </c>
      <c r="BH29" s="80">
        <v>2.903225806451613</v>
      </c>
      <c r="BI29" s="9" t="s">
        <v>121</v>
      </c>
      <c r="BJ29" s="7">
        <v>3.1</v>
      </c>
      <c r="BK29" s="48">
        <v>1.1000000000000001</v>
      </c>
      <c r="BL29" s="81"/>
      <c r="BM29" s="80">
        <v>80.400000000000006</v>
      </c>
      <c r="BN29" s="84">
        <v>93.5</v>
      </c>
      <c r="BO29" s="305">
        <v>52418</v>
      </c>
      <c r="BP29" s="84">
        <v>6.5</v>
      </c>
      <c r="BQ29" s="564">
        <v>4.8499999999999996</v>
      </c>
      <c r="BR29" s="84">
        <v>51</v>
      </c>
      <c r="BS29" s="84">
        <v>2.71</v>
      </c>
      <c r="BT29" s="84">
        <v>29.4</v>
      </c>
      <c r="BU29" s="84">
        <v>1.56</v>
      </c>
      <c r="BV29" s="84">
        <v>11</v>
      </c>
      <c r="BW29" s="84">
        <v>0.57999999999999996</v>
      </c>
      <c r="BX29" s="84">
        <v>0.04</v>
      </c>
      <c r="BY29" s="7"/>
      <c r="BZ29" s="7"/>
      <c r="CA29" s="7"/>
      <c r="CB29" s="7"/>
      <c r="CC29" s="7"/>
      <c r="CD29" s="7"/>
      <c r="CE29" s="7"/>
      <c r="CF29" s="45">
        <v>1.7346938775510206</v>
      </c>
      <c r="CG29" s="121" t="s">
        <v>510</v>
      </c>
      <c r="CH29" s="121">
        <v>5</v>
      </c>
      <c r="CI29" s="49" t="s">
        <v>1991</v>
      </c>
      <c r="CJ29" s="111" t="s">
        <v>1991</v>
      </c>
      <c r="CK29" s="35"/>
      <c r="CL29" s="35"/>
      <c r="CM29" s="11"/>
      <c r="CN29" s="11"/>
      <c r="CO29" s="11"/>
      <c r="CP29" s="11"/>
      <c r="CQ29" s="947" t="s">
        <v>297</v>
      </c>
      <c r="CR29" s="287" t="s">
        <v>444</v>
      </c>
      <c r="CS29" s="245">
        <v>2</v>
      </c>
      <c r="CT29" s="7"/>
      <c r="CU29" s="49" t="s">
        <v>513</v>
      </c>
      <c r="CV29" s="7"/>
      <c r="CW29" s="7"/>
      <c r="CX29" s="7"/>
      <c r="CY29" s="7"/>
      <c r="CZ29" s="11" t="s">
        <v>38</v>
      </c>
      <c r="DA29" s="11" t="s">
        <v>38</v>
      </c>
      <c r="DB29" s="11">
        <v>11722</v>
      </c>
      <c r="DC29" s="11">
        <v>86</v>
      </c>
      <c r="DD29" s="11">
        <v>14</v>
      </c>
      <c r="DE29" s="11" t="s">
        <v>38</v>
      </c>
      <c r="DF29" s="11" t="s">
        <v>38</v>
      </c>
      <c r="DG29" s="11" t="s">
        <v>38</v>
      </c>
      <c r="DH29" s="11" t="s">
        <v>38</v>
      </c>
      <c r="DI29" s="11">
        <v>0</v>
      </c>
      <c r="DJ29" s="7"/>
      <c r="DK29" s="7"/>
      <c r="DL29" s="125">
        <v>8</v>
      </c>
      <c r="DM29" s="125">
        <v>27</v>
      </c>
      <c r="DN29" s="7">
        <v>51</v>
      </c>
      <c r="DO29" s="7">
        <v>3</v>
      </c>
      <c r="DP29" s="9">
        <v>0</v>
      </c>
      <c r="DQ29" s="9" t="s">
        <v>121</v>
      </c>
      <c r="DR29" s="9" t="s">
        <v>121</v>
      </c>
      <c r="DS29" s="9" t="s">
        <v>121</v>
      </c>
      <c r="DT29" s="9">
        <v>0</v>
      </c>
      <c r="DU29" s="9" t="s">
        <v>38</v>
      </c>
      <c r="DV29" s="9">
        <v>3</v>
      </c>
      <c r="DW29" s="9">
        <v>2</v>
      </c>
      <c r="DX29" s="9">
        <v>2</v>
      </c>
      <c r="DY29" s="288">
        <v>41866</v>
      </c>
      <c r="DZ29" s="328">
        <v>8710</v>
      </c>
      <c r="EA29" s="476">
        <v>75</v>
      </c>
      <c r="EB29" s="476">
        <v>685792</v>
      </c>
      <c r="EC29" s="476">
        <v>2</v>
      </c>
      <c r="ED29" s="494">
        <v>18287.786666666667</v>
      </c>
      <c r="EE29" s="495">
        <v>281038</v>
      </c>
      <c r="EF29" s="496">
        <v>7494.3466666666664</v>
      </c>
      <c r="EG29" s="489">
        <v>202347.36</v>
      </c>
      <c r="EH29" s="157">
        <v>40.980063926088377</v>
      </c>
      <c r="EI29" s="145">
        <v>7.494346666666666</v>
      </c>
      <c r="EJ29" s="114"/>
      <c r="EK29" s="157">
        <v>40.980063926088377</v>
      </c>
      <c r="EL29" s="145">
        <v>7.494346666666666</v>
      </c>
      <c r="EM29" s="147">
        <v>1.5641123264469574</v>
      </c>
      <c r="EN29" s="49" t="s">
        <v>423</v>
      </c>
      <c r="EO29" s="112" t="s">
        <v>2133</v>
      </c>
      <c r="EP29" s="49" t="s">
        <v>423</v>
      </c>
      <c r="EQ29" s="35">
        <v>0</v>
      </c>
      <c r="ER29" s="112" t="s">
        <v>2107</v>
      </c>
      <c r="ES29" s="158">
        <v>8710</v>
      </c>
      <c r="ET29" s="159" t="s">
        <v>2078</v>
      </c>
      <c r="EU29" s="263"/>
      <c r="EV29" s="626">
        <v>4.7075936050500005</v>
      </c>
      <c r="EW29" s="264"/>
      <c r="EX29" s="163"/>
      <c r="EY29" s="163"/>
      <c r="EZ29" s="163"/>
      <c r="FA29" s="163"/>
      <c r="FB29" s="163"/>
      <c r="FC29" s="163"/>
      <c r="FD29" s="163"/>
      <c r="FE29" s="163"/>
      <c r="FF29" s="163"/>
      <c r="FG29" s="163"/>
      <c r="FH29" s="163"/>
      <c r="FI29" s="163"/>
      <c r="FJ29" s="163"/>
      <c r="FK29" s="163"/>
      <c r="FL29" s="163"/>
      <c r="FM29" s="166"/>
      <c r="FN29" s="163"/>
      <c r="FO29" s="163"/>
      <c r="FP29" s="163"/>
      <c r="FQ29" s="163"/>
      <c r="FR29" s="163"/>
      <c r="FS29" s="163"/>
      <c r="FT29" s="163"/>
      <c r="FU29" s="163"/>
      <c r="FV29" s="163"/>
      <c r="FW29" s="163"/>
      <c r="FX29" s="163"/>
      <c r="FY29" s="163"/>
      <c r="FZ29" s="163"/>
      <c r="GA29" s="163"/>
      <c r="GB29" s="163"/>
      <c r="GC29" s="163"/>
      <c r="GD29" s="163"/>
      <c r="GE29" s="163"/>
      <c r="GF29" s="163"/>
      <c r="GG29" s="163"/>
      <c r="GH29" s="163"/>
      <c r="GI29" s="163"/>
      <c r="GJ29" s="163"/>
      <c r="GK29" s="163"/>
      <c r="GL29" s="163"/>
      <c r="GM29" s="163"/>
      <c r="GN29" s="163"/>
      <c r="GO29" s="163"/>
      <c r="GP29" s="163"/>
      <c r="GQ29" s="163"/>
      <c r="GR29" s="163"/>
    </row>
    <row r="30" spans="1:200" x14ac:dyDescent="0.3">
      <c r="A30" s="7">
        <v>127</v>
      </c>
      <c r="B30" s="7">
        <v>1</v>
      </c>
      <c r="C30" s="14">
        <v>8714</v>
      </c>
      <c r="D30" s="328" t="s">
        <v>1709</v>
      </c>
      <c r="E30" s="17" t="s">
        <v>512</v>
      </c>
      <c r="F30" s="17">
        <v>7206085766</v>
      </c>
      <c r="G30" s="11">
        <v>46</v>
      </c>
      <c r="H30" s="17" t="s">
        <v>1710</v>
      </c>
      <c r="I30" s="379" t="s">
        <v>1691</v>
      </c>
      <c r="J30" s="380" t="s">
        <v>35</v>
      </c>
      <c r="K30" s="55" t="s">
        <v>36</v>
      </c>
      <c r="L30" s="11">
        <v>29</v>
      </c>
      <c r="M30" s="17" t="s">
        <v>1711</v>
      </c>
      <c r="N30" s="17" t="s">
        <v>38</v>
      </c>
      <c r="O30" s="11"/>
      <c r="P30" s="17" t="s">
        <v>600</v>
      </c>
      <c r="Q30" s="11"/>
      <c r="R30" s="770" t="s">
        <v>122</v>
      </c>
      <c r="S30" s="453" t="s">
        <v>123</v>
      </c>
      <c r="T30" s="601" t="s">
        <v>124</v>
      </c>
      <c r="U30" s="602" t="s">
        <v>125</v>
      </c>
      <c r="V30" s="454" t="s">
        <v>126</v>
      </c>
      <c r="W30" s="454" t="s">
        <v>124</v>
      </c>
      <c r="X30" s="454" t="s">
        <v>124</v>
      </c>
      <c r="Y30" s="863" t="s">
        <v>124</v>
      </c>
      <c r="Z30" s="476" t="s">
        <v>124</v>
      </c>
      <c r="AA30" s="11"/>
      <c r="AB30" s="163">
        <v>522473</v>
      </c>
      <c r="AC30" s="929">
        <v>130618.25</v>
      </c>
      <c r="AD30" s="11">
        <v>4</v>
      </c>
      <c r="AE30" s="11">
        <v>32200</v>
      </c>
      <c r="AF30" s="504" t="s">
        <v>444</v>
      </c>
      <c r="AH30" s="7"/>
      <c r="AI30" s="7"/>
      <c r="AJ30" s="37">
        <v>68.400000000000006</v>
      </c>
      <c r="AK30" s="7"/>
      <c r="AL30" s="7"/>
      <c r="AM30" s="7"/>
      <c r="AN30" s="411">
        <v>0.82</v>
      </c>
      <c r="AO30" s="39">
        <v>6.33</v>
      </c>
      <c r="AP30" s="40">
        <v>91.7</v>
      </c>
      <c r="AQ30" s="41">
        <v>98.850000000000009</v>
      </c>
      <c r="AR30" s="42">
        <v>0.12954186413902052</v>
      </c>
      <c r="AS30" s="43">
        <v>11.878988941548183</v>
      </c>
      <c r="AT30" s="44">
        <v>8.3647862899112503E-3</v>
      </c>
      <c r="AU30" s="46">
        <v>0.68633999999999995</v>
      </c>
      <c r="AV30" s="45">
        <v>83.7</v>
      </c>
      <c r="AW30" s="46">
        <v>9.2660000000000006E-2</v>
      </c>
      <c r="AX30" s="45">
        <v>11.3</v>
      </c>
      <c r="AY30" s="9" t="s">
        <v>121</v>
      </c>
      <c r="AZ30" s="235">
        <v>1.1000000000000001</v>
      </c>
      <c r="BA30" s="192">
        <v>1.6E-2</v>
      </c>
      <c r="BB30" s="317"/>
      <c r="BC30" s="48"/>
      <c r="BD30" s="7">
        <v>81.8</v>
      </c>
      <c r="BE30" s="7">
        <v>17.7</v>
      </c>
      <c r="BF30" s="78">
        <v>4.6214689265536721</v>
      </c>
      <c r="BG30" s="79">
        <v>0.01</v>
      </c>
      <c r="BH30" s="80">
        <v>1.2195121951219512</v>
      </c>
      <c r="BI30" s="9" t="s">
        <v>121</v>
      </c>
      <c r="BJ30" s="7">
        <v>2</v>
      </c>
      <c r="BK30" s="48">
        <v>6</v>
      </c>
      <c r="BL30" s="81"/>
      <c r="BM30" s="80">
        <v>86.8</v>
      </c>
      <c r="BN30" s="84">
        <v>93.6</v>
      </c>
      <c r="BO30" s="305">
        <v>54907</v>
      </c>
      <c r="BP30" s="84">
        <v>6.4000000000000057</v>
      </c>
      <c r="BQ30" s="80">
        <v>6.3900000000000006</v>
      </c>
      <c r="BR30" s="84">
        <v>57.6</v>
      </c>
      <c r="BS30" s="84">
        <v>4.13</v>
      </c>
      <c r="BT30" s="84">
        <v>29.2</v>
      </c>
      <c r="BU30" s="84">
        <v>2.1</v>
      </c>
      <c r="BV30" s="84">
        <v>2.25</v>
      </c>
      <c r="BW30" s="84">
        <v>0.16</v>
      </c>
      <c r="BX30" s="84">
        <v>2.3E-2</v>
      </c>
      <c r="BY30" s="7"/>
      <c r="BZ30" s="7"/>
      <c r="CA30" s="7"/>
      <c r="CB30" s="7"/>
      <c r="CC30" s="7"/>
      <c r="CD30" s="7"/>
      <c r="CE30" s="7"/>
      <c r="CF30" s="45">
        <v>1.9726027397260275</v>
      </c>
      <c r="CG30" s="121"/>
      <c r="CH30" s="121">
        <v>5</v>
      </c>
      <c r="CI30" s="49" t="s">
        <v>1991</v>
      </c>
      <c r="CJ30" s="111" t="s">
        <v>1991</v>
      </c>
      <c r="CK30" s="35"/>
      <c r="CL30" s="35"/>
      <c r="CM30" s="11"/>
      <c r="CN30" s="11"/>
      <c r="CO30" s="11"/>
      <c r="CP30" s="11"/>
      <c r="CQ30" s="947" t="s">
        <v>297</v>
      </c>
      <c r="CR30" s="287" t="s">
        <v>444</v>
      </c>
      <c r="CS30" s="245">
        <v>2</v>
      </c>
      <c r="CT30" s="7"/>
      <c r="CU30" s="49" t="s">
        <v>511</v>
      </c>
      <c r="CV30" s="7"/>
      <c r="CW30" s="7"/>
      <c r="CX30" s="7"/>
      <c r="CY30" s="7"/>
      <c r="CZ30" s="11">
        <v>80.400000000000006</v>
      </c>
      <c r="DA30" s="11" t="s">
        <v>38</v>
      </c>
      <c r="DB30" s="11">
        <v>17907</v>
      </c>
      <c r="DC30" s="11">
        <v>83.7</v>
      </c>
      <c r="DD30" s="11">
        <v>16.3</v>
      </c>
      <c r="DE30" s="11">
        <v>28.9</v>
      </c>
      <c r="DF30" s="11" t="s">
        <v>1995</v>
      </c>
      <c r="DG30" s="11" t="s">
        <v>38</v>
      </c>
      <c r="DH30" s="11">
        <v>3.55</v>
      </c>
      <c r="DI30" s="11">
        <v>0</v>
      </c>
      <c r="DJ30" s="7"/>
      <c r="DK30" s="7"/>
      <c r="DL30" s="125" t="s">
        <v>1711</v>
      </c>
      <c r="DM30" s="125">
        <v>29</v>
      </c>
      <c r="DN30" s="7">
        <v>90</v>
      </c>
      <c r="DO30" s="7">
        <v>3</v>
      </c>
      <c r="DP30" s="9">
        <v>0</v>
      </c>
      <c r="DQ30" s="9" t="s">
        <v>121</v>
      </c>
      <c r="DR30" s="9" t="s">
        <v>121</v>
      </c>
      <c r="DS30" s="9" t="s">
        <v>121</v>
      </c>
      <c r="DT30" s="9">
        <v>2</v>
      </c>
      <c r="DU30" s="9" t="s">
        <v>38</v>
      </c>
      <c r="DV30" s="9">
        <v>2</v>
      </c>
      <c r="DW30" s="9">
        <v>1</v>
      </c>
      <c r="DX30" s="9" t="s">
        <v>38</v>
      </c>
      <c r="DY30" s="9"/>
      <c r="DZ30" s="328">
        <v>8714</v>
      </c>
      <c r="EA30" s="476">
        <v>75</v>
      </c>
      <c r="EB30" s="476">
        <v>494333</v>
      </c>
      <c r="EC30" s="476">
        <v>2</v>
      </c>
      <c r="ED30" s="494">
        <v>13182.213333333333</v>
      </c>
      <c r="EE30" s="495">
        <v>418011</v>
      </c>
      <c r="EF30" s="496">
        <v>11146.96</v>
      </c>
      <c r="EG30" s="489">
        <v>323261.83999999997</v>
      </c>
      <c r="EH30" s="157">
        <v>84.560609953209678</v>
      </c>
      <c r="EI30" s="145">
        <v>11.14696</v>
      </c>
      <c r="EJ30" s="114"/>
      <c r="EK30" s="157">
        <v>84.560609953209678</v>
      </c>
      <c r="EL30" s="145">
        <v>11.14696</v>
      </c>
      <c r="EM30" s="147">
        <v>1.6064469595297732</v>
      </c>
      <c r="EN30" s="49" t="s">
        <v>423</v>
      </c>
      <c r="EO30" s="112" t="s">
        <v>2134</v>
      </c>
      <c r="EP30" s="49" t="s">
        <v>423</v>
      </c>
      <c r="EQ30" s="35">
        <v>0</v>
      </c>
      <c r="ER30" s="112" t="s">
        <v>2107</v>
      </c>
      <c r="ES30" s="158">
        <v>8714</v>
      </c>
      <c r="ET30" s="159" t="s">
        <v>2078</v>
      </c>
      <c r="EU30" s="350">
        <v>43.699551262400007</v>
      </c>
      <c r="EV30" s="440">
        <v>25.877326548119999</v>
      </c>
      <c r="EW30" s="162">
        <v>1.0497536849999993</v>
      </c>
      <c r="EX30" s="163"/>
      <c r="EY30" s="163"/>
      <c r="EZ30" s="163"/>
      <c r="FA30" s="163"/>
      <c r="FB30" s="163"/>
      <c r="FC30" s="163"/>
      <c r="FD30" s="163"/>
      <c r="FE30" s="163"/>
      <c r="FF30" s="163"/>
      <c r="FG30" s="163"/>
      <c r="FH30" s="163"/>
      <c r="FI30" s="163"/>
      <c r="FJ30" s="163"/>
      <c r="FK30" s="163"/>
      <c r="FL30" s="163"/>
      <c r="FM30" s="166"/>
      <c r="FN30" s="163"/>
      <c r="FO30" s="163"/>
      <c r="FP30" s="163"/>
      <c r="FQ30" s="163"/>
      <c r="FR30" s="163"/>
      <c r="FS30" s="163"/>
      <c r="FT30" s="163"/>
      <c r="FU30" s="163"/>
      <c r="FV30" s="163"/>
      <c r="FW30" s="163"/>
      <c r="FX30" s="163"/>
      <c r="FY30" s="163"/>
      <c r="FZ30" s="163"/>
      <c r="GA30" s="163"/>
      <c r="GB30" s="163"/>
      <c r="GC30" s="163"/>
      <c r="GD30" s="163"/>
      <c r="GE30" s="163"/>
      <c r="GF30" s="163"/>
      <c r="GG30" s="163"/>
      <c r="GH30" s="163"/>
      <c r="GI30" s="163"/>
      <c r="GJ30" s="163"/>
      <c r="GK30" s="163"/>
      <c r="GL30" s="163"/>
      <c r="GM30" s="163"/>
      <c r="GN30" s="163"/>
      <c r="GO30" s="163"/>
      <c r="GP30" s="163"/>
      <c r="GQ30" s="163"/>
      <c r="GR30" s="163"/>
    </row>
    <row r="31" spans="1:200" x14ac:dyDescent="0.3">
      <c r="A31" s="7">
        <v>134</v>
      </c>
      <c r="B31" s="7">
        <v>1</v>
      </c>
      <c r="C31" s="14">
        <v>8765</v>
      </c>
      <c r="D31" s="328" t="s">
        <v>1801</v>
      </c>
      <c r="E31" s="17" t="s">
        <v>967</v>
      </c>
      <c r="F31" s="17">
        <v>5660071857</v>
      </c>
      <c r="G31" s="11">
        <v>62</v>
      </c>
      <c r="H31" s="17" t="s">
        <v>1802</v>
      </c>
      <c r="I31" s="379" t="s">
        <v>1803</v>
      </c>
      <c r="J31" s="380" t="s">
        <v>35</v>
      </c>
      <c r="K31" s="55" t="s">
        <v>36</v>
      </c>
      <c r="L31" s="11">
        <v>9</v>
      </c>
      <c r="M31" s="17">
        <v>10</v>
      </c>
      <c r="N31" s="17" t="s">
        <v>38</v>
      </c>
      <c r="O31" s="11"/>
      <c r="P31" s="17" t="s">
        <v>600</v>
      </c>
      <c r="Q31" s="11"/>
      <c r="R31" s="770" t="s">
        <v>122</v>
      </c>
      <c r="S31" s="453" t="s">
        <v>123</v>
      </c>
      <c r="T31" s="601" t="s">
        <v>124</v>
      </c>
      <c r="U31" s="602" t="s">
        <v>125</v>
      </c>
      <c r="V31" s="454" t="s">
        <v>126</v>
      </c>
      <c r="W31" s="454" t="s">
        <v>124</v>
      </c>
      <c r="X31" s="454" t="s">
        <v>124</v>
      </c>
      <c r="Y31" s="863" t="s">
        <v>124</v>
      </c>
      <c r="Z31" s="476" t="s">
        <v>124</v>
      </c>
      <c r="AA31" s="11"/>
      <c r="AB31" s="163"/>
      <c r="AC31" s="864"/>
      <c r="AD31" s="11">
        <v>3</v>
      </c>
      <c r="AE31" s="11">
        <v>6000</v>
      </c>
      <c r="AF31" s="504" t="s">
        <v>444</v>
      </c>
      <c r="AG31" s="554"/>
      <c r="AH31" s="7"/>
      <c r="AI31" s="7"/>
      <c r="AJ31" s="189">
        <v>17.399999999999999</v>
      </c>
      <c r="AK31" s="7"/>
      <c r="AL31" s="7"/>
      <c r="AM31" s="7"/>
      <c r="AN31" s="411">
        <v>7.26</v>
      </c>
      <c r="AO31" s="39">
        <v>3.58</v>
      </c>
      <c r="AP31" s="40">
        <v>86.2</v>
      </c>
      <c r="AQ31" s="41">
        <v>97.04</v>
      </c>
      <c r="AR31" s="42">
        <v>2.0279329608938546</v>
      </c>
      <c r="AS31" s="43">
        <v>174.80782122905026</v>
      </c>
      <c r="AT31" s="44">
        <v>8.0864335041211849E-2</v>
      </c>
      <c r="AU31" s="45">
        <v>6.3525</v>
      </c>
      <c r="AV31" s="45">
        <v>87.5</v>
      </c>
      <c r="AW31" s="46">
        <v>0.54449999999999998</v>
      </c>
      <c r="AX31" s="45">
        <v>7.5</v>
      </c>
      <c r="AY31" s="9" t="s">
        <v>121</v>
      </c>
      <c r="AZ31" s="47">
        <v>0.2</v>
      </c>
      <c r="BA31" s="187">
        <v>0.01</v>
      </c>
      <c r="BB31" s="317"/>
      <c r="BC31" s="48"/>
      <c r="BD31" s="7">
        <v>76.099999999999994</v>
      </c>
      <c r="BE31" s="7">
        <v>23</v>
      </c>
      <c r="BF31" s="78">
        <v>3.3086956521739128</v>
      </c>
      <c r="BG31" s="79">
        <v>0.1</v>
      </c>
      <c r="BH31" s="80">
        <v>1.3774104683195594</v>
      </c>
      <c r="BI31" s="9" t="s">
        <v>121</v>
      </c>
      <c r="BJ31" s="9">
        <v>7.1</v>
      </c>
      <c r="BK31" s="48">
        <v>3.6</v>
      </c>
      <c r="BL31" s="81"/>
      <c r="BM31" s="80">
        <v>31</v>
      </c>
      <c r="BN31" s="84">
        <v>97.6</v>
      </c>
      <c r="BO31" s="305">
        <v>72076</v>
      </c>
      <c r="BP31" s="84">
        <v>2.4000000000000057</v>
      </c>
      <c r="BQ31" s="561">
        <v>3.29</v>
      </c>
      <c r="BR31" s="84">
        <v>13.2</v>
      </c>
      <c r="BS31" s="84">
        <v>0.47</v>
      </c>
      <c r="BT31" s="84">
        <v>17.8</v>
      </c>
      <c r="BU31" s="84">
        <v>0.64</v>
      </c>
      <c r="BV31" s="84">
        <v>61</v>
      </c>
      <c r="BW31" s="84">
        <v>2.1800000000000002</v>
      </c>
      <c r="BX31" s="84">
        <v>0.51</v>
      </c>
      <c r="BY31" s="7"/>
      <c r="BZ31" s="7"/>
      <c r="CA31" s="7"/>
      <c r="CB31" s="7"/>
      <c r="CC31" s="7"/>
      <c r="CD31" s="7"/>
      <c r="CE31" s="7"/>
      <c r="CF31" s="45">
        <v>0.74157303370786509</v>
      </c>
      <c r="CG31" s="121"/>
      <c r="CH31" s="121">
        <v>5</v>
      </c>
      <c r="CI31" s="49" t="s">
        <v>1993</v>
      </c>
      <c r="CJ31" s="9" t="s">
        <v>1993</v>
      </c>
      <c r="CK31" s="35"/>
      <c r="CL31" s="35"/>
      <c r="CM31" s="11"/>
      <c r="CN31" s="11"/>
      <c r="CO31" s="11"/>
      <c r="CP31" s="11"/>
      <c r="CQ31" s="895" t="s">
        <v>294</v>
      </c>
      <c r="CR31" s="287" t="s">
        <v>444</v>
      </c>
      <c r="CS31" s="245">
        <v>2</v>
      </c>
      <c r="CT31" s="7"/>
      <c r="CU31" s="49" t="s">
        <v>511</v>
      </c>
      <c r="CV31" s="7"/>
      <c r="CW31" s="7"/>
      <c r="CX31" s="7"/>
      <c r="CY31" s="7"/>
      <c r="CZ31" s="11">
        <v>61.1</v>
      </c>
      <c r="DA31" s="11" t="s">
        <v>38</v>
      </c>
      <c r="DB31" s="11">
        <v>8109</v>
      </c>
      <c r="DC31" s="11">
        <v>86.1</v>
      </c>
      <c r="DD31" s="11">
        <v>13.9</v>
      </c>
      <c r="DE31" s="11">
        <v>40.6</v>
      </c>
      <c r="DF31" s="11">
        <v>1152</v>
      </c>
      <c r="DG31" s="11" t="s">
        <v>38</v>
      </c>
      <c r="DH31" s="11">
        <v>2.73</v>
      </c>
      <c r="DI31" s="11">
        <v>0</v>
      </c>
      <c r="DJ31" s="7"/>
      <c r="DK31" s="7"/>
      <c r="DL31" s="125">
        <v>10</v>
      </c>
      <c r="DM31" s="125">
        <v>9</v>
      </c>
      <c r="DN31" s="7">
        <v>20</v>
      </c>
      <c r="DO31" s="9">
        <v>2</v>
      </c>
      <c r="DP31" s="9">
        <v>0</v>
      </c>
      <c r="DQ31" s="9" t="s">
        <v>121</v>
      </c>
      <c r="DR31" s="9" t="s">
        <v>121</v>
      </c>
      <c r="DS31" s="9" t="s">
        <v>121</v>
      </c>
      <c r="DT31" s="9">
        <v>2</v>
      </c>
      <c r="DU31" s="9" t="s">
        <v>38</v>
      </c>
      <c r="DV31" s="9">
        <v>2</v>
      </c>
      <c r="DW31" s="9">
        <v>1</v>
      </c>
      <c r="DX31" s="9" t="s">
        <v>38</v>
      </c>
      <c r="DY31" s="9"/>
      <c r="DZ31" s="328">
        <v>8765</v>
      </c>
      <c r="EA31" s="476">
        <v>75</v>
      </c>
      <c r="EB31" s="476">
        <v>1153057</v>
      </c>
      <c r="EC31" s="476">
        <v>2</v>
      </c>
      <c r="ED31" s="494">
        <v>30748.186666666668</v>
      </c>
      <c r="EE31" s="495">
        <v>188895</v>
      </c>
      <c r="EF31" s="496">
        <v>5037.2</v>
      </c>
      <c r="EG31" s="489">
        <v>45334.799999999996</v>
      </c>
      <c r="EH31" s="157">
        <v>16.382104267178466</v>
      </c>
      <c r="EI31" s="145">
        <v>5.0371999999999995</v>
      </c>
      <c r="EJ31" s="114"/>
      <c r="EK31" s="157">
        <v>16.382104267178466</v>
      </c>
      <c r="EL31" s="145">
        <v>5.0371999999999995</v>
      </c>
      <c r="EM31" s="147">
        <v>1.6098229174938459</v>
      </c>
      <c r="EN31" s="49" t="s">
        <v>421</v>
      </c>
      <c r="EO31" s="112" t="s">
        <v>2134</v>
      </c>
      <c r="EP31" s="49" t="s">
        <v>421</v>
      </c>
      <c r="EQ31" s="112" t="s">
        <v>2171</v>
      </c>
      <c r="ER31" s="112" t="s">
        <v>2107</v>
      </c>
      <c r="ES31" s="158">
        <v>8765</v>
      </c>
      <c r="ET31" s="159" t="s">
        <v>2078</v>
      </c>
      <c r="EU31" s="350">
        <v>24.801847123599998</v>
      </c>
      <c r="EV31" s="161">
        <v>37.447035627494998</v>
      </c>
      <c r="EW31" s="162">
        <v>3.6403873399999989</v>
      </c>
      <c r="EX31" s="163"/>
      <c r="EY31" s="163"/>
      <c r="EZ31" s="163"/>
      <c r="FA31" s="163"/>
      <c r="FB31" s="163"/>
      <c r="FC31" s="163"/>
      <c r="FD31" s="163"/>
      <c r="FE31" s="163"/>
      <c r="FF31" s="163"/>
      <c r="FG31" s="163"/>
      <c r="FH31" s="163"/>
      <c r="FI31" s="163"/>
      <c r="FJ31" s="163"/>
      <c r="FK31" s="163"/>
      <c r="FL31" s="163"/>
      <c r="FM31" s="166"/>
      <c r="FN31" s="163"/>
      <c r="FO31" s="163"/>
      <c r="FP31" s="163"/>
      <c r="FQ31" s="163"/>
      <c r="FR31" s="163"/>
      <c r="FS31" s="163"/>
      <c r="FT31" s="163"/>
      <c r="FU31" s="163"/>
      <c r="FV31" s="163"/>
      <c r="FW31" s="163"/>
      <c r="FX31" s="163"/>
      <c r="FY31" s="163"/>
      <c r="FZ31" s="163"/>
      <c r="GA31" s="163"/>
      <c r="GB31" s="163"/>
      <c r="GC31" s="163"/>
      <c r="GD31" s="163"/>
      <c r="GE31" s="163"/>
      <c r="GF31" s="163"/>
      <c r="GG31" s="163"/>
      <c r="GH31" s="163"/>
      <c r="GI31" s="163"/>
      <c r="GJ31" s="163"/>
      <c r="GK31" s="163"/>
      <c r="GL31" s="163"/>
      <c r="GM31" s="163"/>
      <c r="GN31" s="163"/>
      <c r="GO31" s="163"/>
      <c r="GP31" s="163"/>
      <c r="GQ31" s="163"/>
      <c r="GR31" s="163"/>
    </row>
    <row r="32" spans="1:200" x14ac:dyDescent="0.3">
      <c r="A32" s="7">
        <v>144</v>
      </c>
      <c r="B32" s="7">
        <v>2</v>
      </c>
      <c r="C32" s="14">
        <v>8801</v>
      </c>
      <c r="D32" s="328" t="s">
        <v>1706</v>
      </c>
      <c r="E32" s="17" t="s">
        <v>548</v>
      </c>
      <c r="F32" s="17">
        <v>511022335</v>
      </c>
      <c r="G32" s="11">
        <v>67</v>
      </c>
      <c r="H32" s="17" t="s">
        <v>599</v>
      </c>
      <c r="I32" s="379" t="s">
        <v>511</v>
      </c>
      <c r="J32" s="380" t="s">
        <v>35</v>
      </c>
      <c r="K32" s="55" t="s">
        <v>36</v>
      </c>
      <c r="L32" s="11">
        <v>15</v>
      </c>
      <c r="M32" s="17" t="s">
        <v>37</v>
      </c>
      <c r="N32" s="17" t="s">
        <v>435</v>
      </c>
      <c r="O32" s="11"/>
      <c r="P32" s="17" t="s">
        <v>600</v>
      </c>
      <c r="Q32" s="11"/>
      <c r="R32" s="770" t="s">
        <v>122</v>
      </c>
      <c r="S32" s="453" t="s">
        <v>123</v>
      </c>
      <c r="T32" s="601" t="s">
        <v>124</v>
      </c>
      <c r="U32" s="602" t="s">
        <v>125</v>
      </c>
      <c r="V32" s="454" t="s">
        <v>126</v>
      </c>
      <c r="W32" s="454" t="s">
        <v>124</v>
      </c>
      <c r="X32" s="454" t="s">
        <v>124</v>
      </c>
      <c r="Y32" s="863" t="s">
        <v>124</v>
      </c>
      <c r="Z32" s="476" t="s">
        <v>124</v>
      </c>
      <c r="AA32" s="11"/>
      <c r="AB32" s="163"/>
      <c r="AC32" s="864"/>
      <c r="AD32" s="11">
        <v>4</v>
      </c>
      <c r="AE32" s="11">
        <v>30300</v>
      </c>
      <c r="AF32" s="504" t="s">
        <v>444</v>
      </c>
      <c r="AH32" s="7"/>
      <c r="AI32" s="7"/>
      <c r="AJ32" s="189">
        <v>54</v>
      </c>
      <c r="AK32" s="7"/>
      <c r="AL32" s="7"/>
      <c r="AM32" s="7"/>
      <c r="AN32" s="411">
        <v>13.8</v>
      </c>
      <c r="AO32" s="39">
        <v>3.91</v>
      </c>
      <c r="AP32" s="40">
        <v>80.099999999999994</v>
      </c>
      <c r="AQ32" s="41">
        <v>97.81</v>
      </c>
      <c r="AR32" s="42">
        <v>3.5294117647058822</v>
      </c>
      <c r="AS32" s="43">
        <v>282.70588235294116</v>
      </c>
      <c r="AT32" s="44">
        <v>0.1642661587906202</v>
      </c>
      <c r="AU32" s="45">
        <v>12.847799999999999</v>
      </c>
      <c r="AV32" s="45">
        <v>93.1</v>
      </c>
      <c r="AW32" s="46">
        <v>0.26219999999999999</v>
      </c>
      <c r="AX32" s="45">
        <v>1.9</v>
      </c>
      <c r="AY32" s="9" t="s">
        <v>121</v>
      </c>
      <c r="AZ32" s="47">
        <v>3.1</v>
      </c>
      <c r="BA32" s="187">
        <v>0.01</v>
      </c>
      <c r="BB32" s="317"/>
      <c r="BC32" s="48"/>
      <c r="BD32" s="7">
        <v>72.3</v>
      </c>
      <c r="BE32" s="7">
        <v>26.8</v>
      </c>
      <c r="BF32" s="78">
        <v>2.6977611940298507</v>
      </c>
      <c r="BG32" s="79">
        <v>0.8</v>
      </c>
      <c r="BH32" s="80">
        <v>5.7971014492753623</v>
      </c>
      <c r="BI32" s="9" t="s">
        <v>121</v>
      </c>
      <c r="BJ32" s="7">
        <v>5.4</v>
      </c>
      <c r="BK32" s="194">
        <v>3.8</v>
      </c>
      <c r="BL32" s="81"/>
      <c r="BM32" s="80">
        <v>50.2</v>
      </c>
      <c r="BN32" s="84">
        <v>94.9</v>
      </c>
      <c r="BO32" s="305">
        <v>58229</v>
      </c>
      <c r="BP32" s="84">
        <v>5.0999999999999943</v>
      </c>
      <c r="BQ32" s="80">
        <v>3.56</v>
      </c>
      <c r="BR32" s="84">
        <v>16.100000000000001</v>
      </c>
      <c r="BS32" s="84">
        <v>0.63</v>
      </c>
      <c r="BT32" s="84">
        <v>34.1</v>
      </c>
      <c r="BU32" s="84">
        <v>1.33</v>
      </c>
      <c r="BV32" s="84">
        <v>41</v>
      </c>
      <c r="BW32" s="84">
        <v>1.6</v>
      </c>
      <c r="BX32" s="84">
        <v>0.47</v>
      </c>
      <c r="BY32" s="7"/>
      <c r="BZ32" s="7"/>
      <c r="CA32" s="7"/>
      <c r="CB32" s="7"/>
      <c r="CC32" s="7"/>
      <c r="CD32" s="7"/>
      <c r="CE32" s="7"/>
      <c r="CF32" s="45">
        <v>0.47214076246334313</v>
      </c>
      <c r="CG32" s="121"/>
      <c r="CH32" s="121">
        <v>5</v>
      </c>
      <c r="CI32" s="49" t="s">
        <v>1991</v>
      </c>
      <c r="CJ32" s="9" t="s">
        <v>1991</v>
      </c>
      <c r="CK32" s="35"/>
      <c r="CL32" s="35"/>
      <c r="CM32" s="11"/>
      <c r="CN32" s="11"/>
      <c r="CO32" s="11"/>
      <c r="CP32" s="11"/>
      <c r="CQ32" s="895" t="s">
        <v>297</v>
      </c>
      <c r="CR32" s="287" t="s">
        <v>444</v>
      </c>
      <c r="CS32" s="245">
        <v>2</v>
      </c>
      <c r="CT32" s="7"/>
      <c r="CU32" s="49" t="s">
        <v>511</v>
      </c>
      <c r="CV32" s="7"/>
      <c r="CW32" s="7"/>
      <c r="CX32" s="7"/>
      <c r="CY32" s="7"/>
      <c r="CZ32" s="11" t="s">
        <v>38</v>
      </c>
      <c r="DA32" s="11" t="s">
        <v>38</v>
      </c>
      <c r="DB32" s="11">
        <v>25545</v>
      </c>
      <c r="DC32" s="11">
        <v>79.400000000000006</v>
      </c>
      <c r="DD32" s="11">
        <v>20.6</v>
      </c>
      <c r="DE32" s="11" t="s">
        <v>38</v>
      </c>
      <c r="DF32" s="11" t="s">
        <v>38</v>
      </c>
      <c r="DG32" s="11" t="s">
        <v>38</v>
      </c>
      <c r="DH32" s="11" t="s">
        <v>38</v>
      </c>
      <c r="DI32" s="11">
        <v>0</v>
      </c>
      <c r="DJ32" s="7"/>
      <c r="DK32" s="7"/>
      <c r="DL32" s="125" t="s">
        <v>37</v>
      </c>
      <c r="DM32" s="125">
        <v>15</v>
      </c>
      <c r="DN32" s="7">
        <v>18</v>
      </c>
      <c r="DO32" s="9">
        <v>2</v>
      </c>
      <c r="DP32" s="9">
        <v>1</v>
      </c>
      <c r="DQ32" s="9">
        <v>178</v>
      </c>
      <c r="DR32" s="9">
        <v>94</v>
      </c>
      <c r="DS32" s="84">
        <v>29.667971215755582</v>
      </c>
      <c r="DT32" s="9">
        <v>1</v>
      </c>
      <c r="DU32" s="9" t="s">
        <v>38</v>
      </c>
      <c r="DV32" s="9">
        <v>2</v>
      </c>
      <c r="DW32" s="9">
        <v>2</v>
      </c>
      <c r="DX32" s="9" t="s">
        <v>38</v>
      </c>
      <c r="DY32" s="9"/>
      <c r="DZ32" s="328">
        <v>8801</v>
      </c>
      <c r="EA32" s="476">
        <v>75</v>
      </c>
      <c r="EB32" s="476">
        <v>631079</v>
      </c>
      <c r="EC32" s="476">
        <v>2</v>
      </c>
      <c r="ED32" s="494">
        <v>16828.773333333334</v>
      </c>
      <c r="EE32" s="495">
        <v>543446</v>
      </c>
      <c r="EF32" s="496">
        <v>14491.893333333333</v>
      </c>
      <c r="EG32" s="489">
        <v>217378.4</v>
      </c>
      <c r="EH32" s="157">
        <v>86.113782901982162</v>
      </c>
      <c r="EI32" s="145">
        <v>14.491893333333334</v>
      </c>
      <c r="EJ32" s="114"/>
      <c r="EK32" s="157">
        <v>86.113782901982162</v>
      </c>
      <c r="EL32" s="145">
        <v>14.491893333333334</v>
      </c>
      <c r="EM32" s="147">
        <v>1.7627096344439006</v>
      </c>
      <c r="EN32" s="49" t="s">
        <v>423</v>
      </c>
      <c r="EO32" s="112" t="s">
        <v>2087</v>
      </c>
      <c r="EP32" s="49" t="s">
        <v>423</v>
      </c>
      <c r="EQ32" s="35">
        <v>0</v>
      </c>
      <c r="ER32" s="112" t="s">
        <v>2194</v>
      </c>
      <c r="ES32" s="158">
        <v>8801</v>
      </c>
      <c r="ET32" s="159" t="s">
        <v>2078</v>
      </c>
      <c r="EU32" s="350">
        <v>42.521639806400003</v>
      </c>
      <c r="EV32" s="993">
        <v>2.3280119781440001</v>
      </c>
      <c r="EW32" s="162">
        <v>1.3560960000000026</v>
      </c>
      <c r="EX32" s="163"/>
      <c r="EY32" s="163"/>
      <c r="EZ32" s="163"/>
      <c r="FA32" s="163"/>
      <c r="FB32" s="163"/>
      <c r="FC32" s="163"/>
      <c r="FD32" s="163"/>
      <c r="FE32" s="163"/>
      <c r="FF32" s="163"/>
      <c r="FG32" s="163"/>
      <c r="FH32" s="163"/>
      <c r="FI32" s="163"/>
      <c r="FJ32" s="163"/>
      <c r="FK32" s="163"/>
      <c r="FL32" s="163"/>
      <c r="FM32" s="166"/>
      <c r="FN32" s="163"/>
      <c r="FO32" s="163"/>
      <c r="FP32" s="163"/>
      <c r="FQ32" s="163"/>
      <c r="FR32" s="163"/>
      <c r="FS32" s="163"/>
      <c r="FT32" s="163"/>
      <c r="FU32" s="163"/>
      <c r="FV32" s="163"/>
      <c r="FW32" s="163"/>
      <c r="FX32" s="163"/>
      <c r="FY32" s="163"/>
      <c r="FZ32" s="163"/>
      <c r="GA32" s="163"/>
      <c r="GB32" s="163"/>
      <c r="GC32" s="163"/>
      <c r="GD32" s="163"/>
      <c r="GE32" s="163"/>
      <c r="GF32" s="163"/>
      <c r="GG32" s="163"/>
      <c r="GH32" s="163"/>
      <c r="GI32" s="163"/>
      <c r="GJ32" s="163"/>
      <c r="GK32" s="163"/>
      <c r="GL32" s="163"/>
      <c r="GM32" s="163"/>
      <c r="GN32" s="163"/>
      <c r="GO32" s="163"/>
      <c r="GP32" s="163"/>
      <c r="GQ32" s="163"/>
      <c r="GR32" s="163"/>
    </row>
    <row r="33" spans="1:200" x14ac:dyDescent="0.3">
      <c r="A33" s="7">
        <v>146</v>
      </c>
      <c r="B33" s="7">
        <v>1</v>
      </c>
      <c r="C33" s="14">
        <v>8811</v>
      </c>
      <c r="D33" s="328" t="s">
        <v>985</v>
      </c>
      <c r="E33" s="17" t="s">
        <v>548</v>
      </c>
      <c r="F33" s="17">
        <v>5607271560</v>
      </c>
      <c r="G33" s="11">
        <v>62</v>
      </c>
      <c r="H33" s="17" t="s">
        <v>1717</v>
      </c>
      <c r="I33" s="379" t="s">
        <v>1718</v>
      </c>
      <c r="J33" s="380" t="s">
        <v>35</v>
      </c>
      <c r="K33" s="55" t="s">
        <v>36</v>
      </c>
      <c r="L33" s="11">
        <v>9</v>
      </c>
      <c r="M33" s="17" t="s">
        <v>37</v>
      </c>
      <c r="N33" s="17" t="s">
        <v>475</v>
      </c>
      <c r="O33" s="11"/>
      <c r="P33" s="17" t="s">
        <v>600</v>
      </c>
      <c r="Q33" s="11"/>
      <c r="R33" s="770" t="s">
        <v>122</v>
      </c>
      <c r="S33" s="453" t="s">
        <v>123</v>
      </c>
      <c r="T33" s="601" t="s">
        <v>124</v>
      </c>
      <c r="U33" s="602" t="s">
        <v>125</v>
      </c>
      <c r="V33" s="454" t="s">
        <v>126</v>
      </c>
      <c r="W33" s="454" t="s">
        <v>124</v>
      </c>
      <c r="X33" s="454" t="s">
        <v>124</v>
      </c>
      <c r="Y33" s="863" t="s">
        <v>124</v>
      </c>
      <c r="Z33" s="476" t="s">
        <v>124</v>
      </c>
      <c r="AA33" s="11"/>
      <c r="AB33" s="163"/>
      <c r="AC33" s="864"/>
      <c r="AD33" s="17">
        <v>4</v>
      </c>
      <c r="AE33" s="874">
        <v>38000</v>
      </c>
      <c r="AF33" s="504" t="s">
        <v>128</v>
      </c>
      <c r="AH33" s="7"/>
      <c r="AI33" s="7"/>
      <c r="AJ33" s="189">
        <v>33.1</v>
      </c>
      <c r="AK33" s="7"/>
      <c r="AL33" s="7"/>
      <c r="AM33" s="7"/>
      <c r="AN33" s="411">
        <v>1.27</v>
      </c>
      <c r="AO33" s="39">
        <v>5.6</v>
      </c>
      <c r="AP33" s="40">
        <v>91.4</v>
      </c>
      <c r="AQ33" s="41">
        <v>98.27000000000001</v>
      </c>
      <c r="AR33" s="42">
        <v>0.22678571428571431</v>
      </c>
      <c r="AS33" s="43">
        <v>20.728214285714291</v>
      </c>
      <c r="AT33" s="44">
        <v>1.3092783505154639E-2</v>
      </c>
      <c r="AU33" s="46">
        <v>1.0541</v>
      </c>
      <c r="AV33" s="45">
        <v>83</v>
      </c>
      <c r="AW33" s="46">
        <v>0.15240000000000001</v>
      </c>
      <c r="AX33" s="45">
        <v>12</v>
      </c>
      <c r="AY33" s="9" t="s">
        <v>121</v>
      </c>
      <c r="AZ33" s="47">
        <v>0.9</v>
      </c>
      <c r="BA33" s="187">
        <v>0.47</v>
      </c>
      <c r="BB33" s="317"/>
      <c r="BC33" s="48"/>
      <c r="BD33" s="7">
        <v>70.099999999999994</v>
      </c>
      <c r="BE33" s="7">
        <v>29.8</v>
      </c>
      <c r="BF33" s="195">
        <v>2.3523489932885902</v>
      </c>
      <c r="BG33" s="79">
        <v>0.03</v>
      </c>
      <c r="BH33" s="80">
        <v>2.3622047244094486</v>
      </c>
      <c r="BI33" s="9" t="s">
        <v>121</v>
      </c>
      <c r="BJ33" s="7">
        <v>1.8</v>
      </c>
      <c r="BK33" s="194">
        <v>2.4</v>
      </c>
      <c r="BL33" s="81"/>
      <c r="BM33" s="80">
        <v>79.8</v>
      </c>
      <c r="BN33" s="84">
        <v>95.3</v>
      </c>
      <c r="BO33" s="305">
        <v>48820</v>
      </c>
      <c r="BP33" s="84">
        <v>4.7000000000000028</v>
      </c>
      <c r="BQ33" s="80">
        <v>4.58</v>
      </c>
      <c r="BR33" s="84">
        <v>23.2</v>
      </c>
      <c r="BS33" s="84">
        <v>1.22</v>
      </c>
      <c r="BT33" s="84">
        <v>56.6</v>
      </c>
      <c r="BU33" s="84">
        <v>2.98</v>
      </c>
      <c r="BV33" s="84">
        <v>7.24</v>
      </c>
      <c r="BW33" s="84">
        <v>0.38</v>
      </c>
      <c r="BX33" s="84">
        <v>1.6E-2</v>
      </c>
      <c r="BY33" s="7"/>
      <c r="BZ33" s="7"/>
      <c r="CA33" s="7"/>
      <c r="CB33" s="7"/>
      <c r="CC33" s="7"/>
      <c r="CD33" s="7"/>
      <c r="CE33" s="7"/>
      <c r="CF33" s="45">
        <v>0.40989399293286216</v>
      </c>
      <c r="CG33" s="121"/>
      <c r="CH33" s="121">
        <v>5</v>
      </c>
      <c r="CI33" s="49" t="s">
        <v>1991</v>
      </c>
      <c r="CJ33" s="111" t="s">
        <v>1991</v>
      </c>
      <c r="CK33" s="35"/>
      <c r="CL33" s="35"/>
      <c r="CM33" s="11"/>
      <c r="CN33" s="11"/>
      <c r="CO33" s="11"/>
      <c r="CP33" s="11"/>
      <c r="CQ33" s="895" t="s">
        <v>297</v>
      </c>
      <c r="CR33" s="287" t="s">
        <v>128</v>
      </c>
      <c r="CS33" s="245">
        <v>2</v>
      </c>
      <c r="CT33" s="7"/>
      <c r="CU33" s="49" t="s">
        <v>764</v>
      </c>
      <c r="CV33" s="7"/>
      <c r="CW33" s="7"/>
      <c r="CX33" s="7"/>
      <c r="CY33" s="7"/>
      <c r="CZ33" s="11" t="s">
        <v>38</v>
      </c>
      <c r="DA33" s="11" t="s">
        <v>38</v>
      </c>
      <c r="DB33" s="11">
        <v>42256</v>
      </c>
      <c r="DC33" s="11">
        <v>94.9</v>
      </c>
      <c r="DD33" s="11">
        <v>5.0999999999999996</v>
      </c>
      <c r="DE33" s="11" t="s">
        <v>38</v>
      </c>
      <c r="DF33" s="11" t="s">
        <v>38</v>
      </c>
      <c r="DG33" s="11" t="s">
        <v>38</v>
      </c>
      <c r="DH33" s="11" t="s">
        <v>38</v>
      </c>
      <c r="DI33" s="11" t="s">
        <v>2024</v>
      </c>
      <c r="DJ33" s="7"/>
      <c r="DK33" s="7"/>
      <c r="DL33" s="125" t="s">
        <v>37</v>
      </c>
      <c r="DM33" s="125">
        <v>9</v>
      </c>
      <c r="DN33" s="7">
        <v>70</v>
      </c>
      <c r="DO33" s="9">
        <v>3</v>
      </c>
      <c r="DP33" s="9">
        <v>1</v>
      </c>
      <c r="DQ33" s="9">
        <v>181</v>
      </c>
      <c r="DR33" s="9">
        <v>99</v>
      </c>
      <c r="DS33" s="84">
        <v>30.218857788223804</v>
      </c>
      <c r="DT33" s="9">
        <v>2</v>
      </c>
      <c r="DU33" s="288">
        <v>43301</v>
      </c>
      <c r="DV33" s="9">
        <v>2</v>
      </c>
      <c r="DW33" s="9">
        <v>1</v>
      </c>
      <c r="DX33" s="9" t="s">
        <v>38</v>
      </c>
      <c r="DY33" s="288">
        <v>43232</v>
      </c>
      <c r="DZ33" s="328">
        <v>8811</v>
      </c>
      <c r="EA33" s="493">
        <v>62</v>
      </c>
      <c r="EB33" s="476">
        <v>1441862</v>
      </c>
      <c r="EC33" s="476">
        <v>2</v>
      </c>
      <c r="ED33" s="494">
        <v>46511.677419354841</v>
      </c>
      <c r="EE33" s="495">
        <v>1183158</v>
      </c>
      <c r="EF33" s="496">
        <v>38166.387096774197</v>
      </c>
      <c r="EG33" s="489">
        <v>343497.48387096776</v>
      </c>
      <c r="EH33" s="157">
        <v>82.057644906378002</v>
      </c>
      <c r="EI33" s="145">
        <v>38.166387096774194</v>
      </c>
      <c r="EJ33" s="114"/>
      <c r="EK33" s="157">
        <v>82.057644906378002</v>
      </c>
      <c r="EL33" s="145">
        <v>38.166387096774194</v>
      </c>
      <c r="EM33" s="147">
        <v>1.107152214666173</v>
      </c>
      <c r="EN33" s="49" t="s">
        <v>421</v>
      </c>
      <c r="EO33" s="112" t="s">
        <v>2133</v>
      </c>
      <c r="EP33" s="7"/>
      <c r="EQ33" s="112" t="s">
        <v>2138</v>
      </c>
      <c r="ER33" s="112" t="s">
        <v>2139</v>
      </c>
      <c r="ES33" s="158">
        <v>8811</v>
      </c>
      <c r="ET33" s="159" t="s">
        <v>2078</v>
      </c>
      <c r="EU33" s="350" t="s">
        <v>2079</v>
      </c>
      <c r="EV33" s="161">
        <v>26.301752555295003</v>
      </c>
      <c r="EW33" s="162">
        <v>1.0200874999999991</v>
      </c>
      <c r="EX33" s="163"/>
      <c r="EY33" s="163"/>
      <c r="EZ33" s="163"/>
      <c r="FA33" s="163"/>
      <c r="FB33" s="163"/>
      <c r="FC33" s="163"/>
      <c r="FD33" s="163"/>
      <c r="FE33" s="163"/>
      <c r="FF33" s="163"/>
      <c r="FG33" s="163"/>
      <c r="FH33" s="163"/>
      <c r="FI33" s="163"/>
      <c r="FJ33" s="163"/>
      <c r="FK33" s="163"/>
      <c r="FL33" s="163"/>
      <c r="FM33" s="166"/>
      <c r="FN33" s="163"/>
      <c r="FO33" s="163"/>
      <c r="FP33" s="163"/>
      <c r="FQ33" s="163"/>
      <c r="FR33" s="163"/>
      <c r="FS33" s="163"/>
      <c r="FT33" s="163"/>
      <c r="FU33" s="163"/>
      <c r="FV33" s="163"/>
      <c r="FW33" s="163"/>
      <c r="FX33" s="163"/>
      <c r="FY33" s="163"/>
      <c r="FZ33" s="163"/>
      <c r="GA33" s="163"/>
      <c r="GB33" s="163"/>
      <c r="GC33" s="163"/>
      <c r="GD33" s="163"/>
      <c r="GE33" s="163"/>
      <c r="GF33" s="163"/>
      <c r="GG33" s="163"/>
      <c r="GH33" s="163"/>
      <c r="GI33" s="163"/>
      <c r="GJ33" s="163"/>
      <c r="GK33" s="163"/>
      <c r="GL33" s="163"/>
      <c r="GM33" s="163"/>
      <c r="GN33" s="163"/>
      <c r="GO33" s="163"/>
      <c r="GP33" s="163"/>
      <c r="GQ33" s="163"/>
      <c r="GR33" s="163"/>
    </row>
    <row r="34" spans="1:200" x14ac:dyDescent="0.3">
      <c r="A34" s="7">
        <v>149</v>
      </c>
      <c r="B34" s="7">
        <v>1</v>
      </c>
      <c r="C34" s="442">
        <v>8833</v>
      </c>
      <c r="D34" s="443" t="s">
        <v>1652</v>
      </c>
      <c r="E34" s="16" t="s">
        <v>616</v>
      </c>
      <c r="F34" s="656">
        <v>530422350</v>
      </c>
      <c r="G34" s="11">
        <v>65</v>
      </c>
      <c r="H34" s="173" t="s">
        <v>739</v>
      </c>
      <c r="I34" s="265" t="s">
        <v>1308</v>
      </c>
      <c r="J34" s="19" t="s">
        <v>35</v>
      </c>
      <c r="K34" s="220" t="s">
        <v>36</v>
      </c>
      <c r="L34" s="20">
        <v>6</v>
      </c>
      <c r="M34" s="17">
        <v>9</v>
      </c>
      <c r="N34" s="17" t="s">
        <v>475</v>
      </c>
      <c r="O34" s="11"/>
      <c r="P34" s="17" t="s">
        <v>718</v>
      </c>
      <c r="Q34" s="20"/>
      <c r="R34" s="882" t="s">
        <v>122</v>
      </c>
      <c r="S34" s="266" t="s">
        <v>123</v>
      </c>
      <c r="T34" s="267" t="s">
        <v>124</v>
      </c>
      <c r="U34" s="52" t="s">
        <v>125</v>
      </c>
      <c r="V34" s="51" t="s">
        <v>126</v>
      </c>
      <c r="W34" s="51" t="s">
        <v>124</v>
      </c>
      <c r="X34" s="51" t="s">
        <v>124</v>
      </c>
      <c r="Y34" s="314" t="s">
        <v>124</v>
      </c>
      <c r="Z34" s="299" t="s">
        <v>124</v>
      </c>
      <c r="AA34" s="11"/>
      <c r="AB34" s="315"/>
      <c r="AC34" s="316"/>
      <c r="AD34" s="16">
        <v>3</v>
      </c>
      <c r="AE34" s="355">
        <v>330000</v>
      </c>
      <c r="AF34" s="58" t="s">
        <v>128</v>
      </c>
      <c r="AG34" s="554"/>
      <c r="AH34" s="7"/>
      <c r="AI34" s="7"/>
      <c r="AJ34" s="189">
        <v>41.7</v>
      </c>
      <c r="AK34" s="7"/>
      <c r="AL34" s="7"/>
      <c r="AM34" s="7"/>
      <c r="AN34" s="411">
        <v>1.08</v>
      </c>
      <c r="AO34" s="39">
        <v>2.67</v>
      </c>
      <c r="AP34" s="40">
        <v>94.4</v>
      </c>
      <c r="AQ34" s="41">
        <v>98.15</v>
      </c>
      <c r="AR34" s="42">
        <v>0.40449438202247195</v>
      </c>
      <c r="AS34" s="43">
        <v>38.184269662921352</v>
      </c>
      <c r="AT34" s="44">
        <v>1.1125991552487896E-2</v>
      </c>
      <c r="AU34" s="46">
        <v>0.96227999999999991</v>
      </c>
      <c r="AV34" s="45">
        <v>89.1</v>
      </c>
      <c r="AW34" s="46">
        <v>6.3720000000000013E-2</v>
      </c>
      <c r="AX34" s="45">
        <v>5.9</v>
      </c>
      <c r="AY34" s="9" t="s">
        <v>121</v>
      </c>
      <c r="AZ34" s="47">
        <v>1.9</v>
      </c>
      <c r="BA34" s="298">
        <v>2E-3</v>
      </c>
      <c r="BB34" s="317"/>
      <c r="BC34" s="48"/>
      <c r="BD34" s="7">
        <v>81</v>
      </c>
      <c r="BE34" s="7">
        <v>18.5</v>
      </c>
      <c r="BF34" s="78">
        <v>4.3783783783783781</v>
      </c>
      <c r="BG34" s="79">
        <v>0.02</v>
      </c>
      <c r="BH34" s="80">
        <v>1.8518518518518516</v>
      </c>
      <c r="BI34" s="9" t="s">
        <v>121</v>
      </c>
      <c r="BJ34" s="7">
        <v>1.9</v>
      </c>
      <c r="BK34" s="48">
        <v>4.2</v>
      </c>
      <c r="BL34" s="81"/>
      <c r="BM34" s="80">
        <v>74.8</v>
      </c>
      <c r="BN34" s="84">
        <v>97.8</v>
      </c>
      <c r="BO34" s="305">
        <v>87576</v>
      </c>
      <c r="BP34" s="84">
        <v>2.2000000000000028</v>
      </c>
      <c r="BQ34" s="561">
        <v>2.5</v>
      </c>
      <c r="BR34" s="84">
        <v>15.7</v>
      </c>
      <c r="BS34" s="84">
        <v>0.42</v>
      </c>
      <c r="BT34" s="84">
        <v>59.1</v>
      </c>
      <c r="BU34" s="84">
        <v>1.58</v>
      </c>
      <c r="BV34" s="84">
        <v>18.7</v>
      </c>
      <c r="BW34" s="84">
        <v>0.5</v>
      </c>
      <c r="BX34" s="84">
        <v>4.8000000000000001E-2</v>
      </c>
      <c r="BY34" s="7"/>
      <c r="BZ34" s="7"/>
      <c r="CA34" s="7"/>
      <c r="CB34" s="7"/>
      <c r="CC34" s="7"/>
      <c r="CD34" s="7"/>
      <c r="CE34" s="7"/>
      <c r="CF34" s="45">
        <v>0.26565143824027071</v>
      </c>
      <c r="CG34" s="121"/>
      <c r="CH34" s="121">
        <v>5</v>
      </c>
      <c r="CI34" s="49" t="s">
        <v>1991</v>
      </c>
      <c r="CJ34" s="111" t="s">
        <v>1991</v>
      </c>
      <c r="CK34" s="35"/>
      <c r="CL34" s="35"/>
      <c r="CM34" s="11"/>
      <c r="CN34" s="11"/>
      <c r="CO34" s="11"/>
      <c r="CP34" s="11"/>
      <c r="CQ34" s="895" t="s">
        <v>297</v>
      </c>
      <c r="CR34" s="287" t="s">
        <v>128</v>
      </c>
      <c r="CS34" s="245">
        <v>2</v>
      </c>
      <c r="CT34" s="7"/>
      <c r="CU34" s="49" t="s">
        <v>2007</v>
      </c>
      <c r="CV34" s="7"/>
      <c r="CW34" s="7"/>
      <c r="CX34" s="7"/>
      <c r="CY34" s="7"/>
      <c r="CZ34" s="11" t="s">
        <v>38</v>
      </c>
      <c r="DA34" s="11" t="s">
        <v>38</v>
      </c>
      <c r="DB34" s="11">
        <v>45682</v>
      </c>
      <c r="DC34" s="11">
        <v>96</v>
      </c>
      <c r="DD34" s="11">
        <v>4</v>
      </c>
      <c r="DE34" s="11" t="s">
        <v>38</v>
      </c>
      <c r="DF34" s="11" t="s">
        <v>38</v>
      </c>
      <c r="DG34" s="11" t="s">
        <v>38</v>
      </c>
      <c r="DH34" s="11" t="s">
        <v>38</v>
      </c>
      <c r="DI34" s="11">
        <v>0</v>
      </c>
      <c r="DJ34" s="7"/>
      <c r="DK34" s="7"/>
      <c r="DL34" s="125">
        <v>9</v>
      </c>
      <c r="DM34" s="125">
        <v>6</v>
      </c>
      <c r="DN34" s="7">
        <v>150</v>
      </c>
      <c r="DO34" s="9">
        <v>3</v>
      </c>
      <c r="DP34" s="9">
        <v>0</v>
      </c>
      <c r="DQ34" s="9" t="s">
        <v>121</v>
      </c>
      <c r="DR34" s="9" t="s">
        <v>121</v>
      </c>
      <c r="DS34" s="9" t="s">
        <v>121</v>
      </c>
      <c r="DT34" s="9">
        <v>2</v>
      </c>
      <c r="DU34" s="9" t="s">
        <v>38</v>
      </c>
      <c r="DV34" s="9">
        <v>3</v>
      </c>
      <c r="DW34" s="9">
        <v>2</v>
      </c>
      <c r="DX34" s="9" t="s">
        <v>38</v>
      </c>
      <c r="DY34" s="9"/>
      <c r="DZ34" s="443">
        <v>8833</v>
      </c>
      <c r="EA34" s="467">
        <v>75</v>
      </c>
      <c r="EB34" s="299">
        <v>2114120</v>
      </c>
      <c r="EC34" s="299">
        <v>2</v>
      </c>
      <c r="ED34" s="433">
        <v>56376.533333333333</v>
      </c>
      <c r="EE34" s="468">
        <v>1190098</v>
      </c>
      <c r="EF34" s="435">
        <v>31735.946666666667</v>
      </c>
      <c r="EG34" s="436">
        <v>190415.68</v>
      </c>
      <c r="EH34" s="157">
        <v>56.292831059731711</v>
      </c>
      <c r="EI34" s="145">
        <v>31.735946666666667</v>
      </c>
      <c r="EJ34" s="114"/>
      <c r="EK34" s="157">
        <v>56.292831059731711</v>
      </c>
      <c r="EL34" s="145">
        <v>31.735946666666667</v>
      </c>
      <c r="EM34" s="147">
        <v>1.4394402813885916</v>
      </c>
      <c r="EN34" s="49" t="s">
        <v>423</v>
      </c>
      <c r="EO34" s="112" t="s">
        <v>2092</v>
      </c>
      <c r="EP34" s="49" t="s">
        <v>423</v>
      </c>
      <c r="EQ34" s="35">
        <v>0</v>
      </c>
      <c r="ER34" s="112" t="s">
        <v>2108</v>
      </c>
      <c r="ES34" s="158">
        <v>8833</v>
      </c>
      <c r="ET34" s="159" t="s">
        <v>2078</v>
      </c>
      <c r="EU34" s="350" t="s">
        <v>2079</v>
      </c>
      <c r="EV34" s="772">
        <v>19.517646719235</v>
      </c>
      <c r="EW34" s="162">
        <v>1.4750953649999987</v>
      </c>
      <c r="EX34" s="163"/>
      <c r="EY34" s="163"/>
      <c r="EZ34" s="163"/>
      <c r="FA34" s="163"/>
      <c r="FB34" s="163"/>
      <c r="FC34" s="163"/>
      <c r="FD34" s="163"/>
      <c r="FE34" s="163"/>
      <c r="FF34" s="163"/>
      <c r="FG34" s="163"/>
      <c r="FH34" s="163"/>
      <c r="FI34" s="163"/>
      <c r="FJ34" s="163"/>
      <c r="FK34" s="163"/>
      <c r="FL34" s="163"/>
      <c r="FM34" s="166"/>
      <c r="FN34" s="163"/>
      <c r="FO34" s="163"/>
      <c r="FP34" s="163"/>
      <c r="FQ34" s="163"/>
      <c r="FR34" s="163"/>
      <c r="FS34" s="163"/>
      <c r="FT34" s="163"/>
      <c r="FU34" s="163"/>
      <c r="FV34" s="163"/>
      <c r="FW34" s="163"/>
      <c r="FX34" s="163"/>
      <c r="FY34" s="163"/>
      <c r="FZ34" s="163"/>
      <c r="GA34" s="163"/>
      <c r="GB34" s="163"/>
      <c r="GC34" s="163"/>
      <c r="GD34" s="163"/>
      <c r="GE34" s="163"/>
      <c r="GF34" s="163"/>
      <c r="GG34" s="163"/>
      <c r="GH34" s="163"/>
      <c r="GI34" s="163"/>
      <c r="GJ34" s="163"/>
      <c r="GK34" s="163"/>
      <c r="GL34" s="163"/>
      <c r="GM34" s="163"/>
      <c r="GN34" s="163"/>
      <c r="GO34" s="163"/>
      <c r="GP34" s="163"/>
      <c r="GQ34" s="163"/>
      <c r="GR34" s="163"/>
    </row>
    <row r="35" spans="1:200" x14ac:dyDescent="0.3">
      <c r="A35" s="7">
        <v>151</v>
      </c>
      <c r="B35" s="7">
        <v>1</v>
      </c>
      <c r="C35" s="442">
        <v>8849</v>
      </c>
      <c r="D35" s="444" t="s">
        <v>1891</v>
      </c>
      <c r="E35" s="16" t="s">
        <v>1232</v>
      </c>
      <c r="F35" s="656" t="s">
        <v>1892</v>
      </c>
      <c r="G35" s="11">
        <v>12</v>
      </c>
      <c r="H35" s="173" t="s">
        <v>1893</v>
      </c>
      <c r="I35" s="265" t="s">
        <v>1894</v>
      </c>
      <c r="J35" s="291" t="s">
        <v>1895</v>
      </c>
      <c r="K35" s="220" t="s">
        <v>36</v>
      </c>
      <c r="L35" s="20">
        <v>7</v>
      </c>
      <c r="M35" s="17" t="s">
        <v>690</v>
      </c>
      <c r="N35" s="656" t="s">
        <v>38</v>
      </c>
      <c r="O35" s="669"/>
      <c r="P35" s="656" t="s">
        <v>718</v>
      </c>
      <c r="Q35" s="20"/>
      <c r="R35" s="882" t="s">
        <v>122</v>
      </c>
      <c r="S35" s="266" t="s">
        <v>123</v>
      </c>
      <c r="T35" s="267" t="s">
        <v>124</v>
      </c>
      <c r="U35" s="52" t="s">
        <v>125</v>
      </c>
      <c r="V35" s="51" t="s">
        <v>126</v>
      </c>
      <c r="W35" s="51" t="s">
        <v>124</v>
      </c>
      <c r="X35" s="51" t="s">
        <v>124</v>
      </c>
      <c r="Y35" s="1039" t="s">
        <v>124</v>
      </c>
      <c r="Z35" s="920" t="s">
        <v>124</v>
      </c>
      <c r="AA35" s="11"/>
      <c r="AB35" s="569"/>
      <c r="AC35" s="1061"/>
      <c r="AD35" s="565">
        <v>3</v>
      </c>
      <c r="AE35" s="1062">
        <v>31500</v>
      </c>
      <c r="AF35" s="930"/>
      <c r="AH35" s="7"/>
      <c r="AI35" s="7"/>
      <c r="AJ35" s="189">
        <v>20.6</v>
      </c>
      <c r="AK35" s="7"/>
      <c r="AL35" s="7"/>
      <c r="AM35" s="7"/>
      <c r="AN35" s="411">
        <v>8.6</v>
      </c>
      <c r="AO35" s="39">
        <v>7.1</v>
      </c>
      <c r="AP35" s="40">
        <v>78.8</v>
      </c>
      <c r="AQ35" s="41">
        <v>94.5</v>
      </c>
      <c r="AR35" s="42">
        <v>1.2112676056338028</v>
      </c>
      <c r="AS35" s="43">
        <v>95.447887323943661</v>
      </c>
      <c r="AT35" s="44">
        <v>0.10011641443538999</v>
      </c>
      <c r="AU35" s="45">
        <v>8.0065999999999988</v>
      </c>
      <c r="AV35" s="45">
        <v>93.1</v>
      </c>
      <c r="AW35" s="46">
        <v>0.16339999999999999</v>
      </c>
      <c r="AX35" s="45">
        <v>1.9</v>
      </c>
      <c r="AY35" s="9" t="s">
        <v>121</v>
      </c>
      <c r="AZ35" s="47">
        <v>1.5</v>
      </c>
      <c r="BA35" s="187">
        <v>0.16</v>
      </c>
      <c r="BB35" s="317"/>
      <c r="BC35" s="48"/>
      <c r="BD35" s="7">
        <v>75.599999999999994</v>
      </c>
      <c r="BE35" s="7">
        <v>23</v>
      </c>
      <c r="BF35" s="78">
        <v>3.2869565217391301</v>
      </c>
      <c r="BG35" s="79">
        <v>0.2</v>
      </c>
      <c r="BH35" s="80">
        <v>2.3255813953488373</v>
      </c>
      <c r="BI35" s="9" t="s">
        <v>121</v>
      </c>
      <c r="BJ35" s="7">
        <v>0.6</v>
      </c>
      <c r="BK35" s="48">
        <v>0.4</v>
      </c>
      <c r="BL35" s="81"/>
      <c r="BM35" s="80">
        <v>70.099999999999994</v>
      </c>
      <c r="BN35" s="84">
        <v>94.7</v>
      </c>
      <c r="BO35" s="305">
        <v>57870</v>
      </c>
      <c r="BP35" s="84">
        <v>5.2999999999999972</v>
      </c>
      <c r="BQ35" s="80">
        <v>6.53</v>
      </c>
      <c r="BR35" s="84">
        <v>29</v>
      </c>
      <c r="BS35" s="84">
        <v>2.06</v>
      </c>
      <c r="BT35" s="84">
        <v>41.1</v>
      </c>
      <c r="BU35" s="84">
        <v>2.92</v>
      </c>
      <c r="BV35" s="84">
        <v>21.8</v>
      </c>
      <c r="BW35" s="84">
        <v>1.55</v>
      </c>
      <c r="BX35" s="84">
        <v>0.37</v>
      </c>
      <c r="BY35" s="7"/>
      <c r="BZ35" s="7"/>
      <c r="CA35" s="7"/>
      <c r="CB35" s="7"/>
      <c r="CC35" s="7"/>
      <c r="CD35" s="7"/>
      <c r="CE35" s="7"/>
      <c r="CF35" s="45">
        <v>0.7055961070559611</v>
      </c>
      <c r="CG35" s="121"/>
      <c r="CH35" s="121">
        <v>5</v>
      </c>
      <c r="CI35" s="49" t="s">
        <v>1991</v>
      </c>
      <c r="CJ35" s="9" t="s">
        <v>1991</v>
      </c>
      <c r="CK35" s="35"/>
      <c r="CL35" s="35"/>
      <c r="CM35" s="11"/>
      <c r="CN35" s="11"/>
      <c r="CO35" s="11"/>
      <c r="CP35" s="11"/>
      <c r="CQ35" s="10" t="s">
        <v>297</v>
      </c>
      <c r="CR35" s="7"/>
      <c r="CS35" s="7"/>
      <c r="CT35" s="7"/>
      <c r="CU35" s="7"/>
      <c r="CV35" s="7"/>
      <c r="CW35" s="7"/>
      <c r="CX35" s="7"/>
      <c r="CY35" s="7"/>
      <c r="CZ35" s="11">
        <v>28.4</v>
      </c>
      <c r="DA35" s="11" t="s">
        <v>38</v>
      </c>
      <c r="DB35" s="11">
        <v>25373</v>
      </c>
      <c r="DC35" s="11">
        <v>89.7</v>
      </c>
      <c r="DD35" s="11">
        <v>10.3</v>
      </c>
      <c r="DE35" s="11" t="s">
        <v>38</v>
      </c>
      <c r="DF35" s="11" t="s">
        <v>38</v>
      </c>
      <c r="DG35" s="11" t="s">
        <v>38</v>
      </c>
      <c r="DH35" s="11" t="s">
        <v>38</v>
      </c>
      <c r="DI35" s="11">
        <v>0</v>
      </c>
      <c r="DJ35" s="7"/>
      <c r="DK35" s="116"/>
      <c r="DL35" s="125"/>
      <c r="DM35" s="125"/>
      <c r="DN35" s="7"/>
      <c r="DO35" s="7"/>
      <c r="DP35" s="7"/>
      <c r="DQ35" s="7"/>
      <c r="DR35" s="7"/>
      <c r="DS35" s="116"/>
      <c r="DT35" s="116"/>
      <c r="DU35" s="7"/>
      <c r="DV35" s="116"/>
      <c r="DW35" s="116"/>
      <c r="DX35" s="114"/>
      <c r="DY35" s="114"/>
      <c r="DZ35" s="1083">
        <v>8849</v>
      </c>
      <c r="EA35" s="953">
        <v>65</v>
      </c>
      <c r="EB35" s="920">
        <v>987159</v>
      </c>
      <c r="EC35" s="920">
        <v>2</v>
      </c>
      <c r="ED35" s="956">
        <v>30374.123076923075</v>
      </c>
      <c r="EE35" s="920">
        <v>730060</v>
      </c>
      <c r="EF35" s="507">
        <v>22463.384615384617</v>
      </c>
      <c r="EG35" s="959">
        <v>157243.69230769231</v>
      </c>
      <c r="EH35" s="157">
        <v>73.955664690287989</v>
      </c>
      <c r="EI35" s="145">
        <v>22.463384615384616</v>
      </c>
      <c r="EJ35" s="114"/>
      <c r="EK35" s="157">
        <v>73.955664690287989</v>
      </c>
      <c r="EL35" s="145">
        <v>22.463384615384616</v>
      </c>
      <c r="EM35" s="147">
        <v>1.1295270251760128</v>
      </c>
      <c r="EN35" s="114"/>
      <c r="EO35" s="114"/>
      <c r="EP35" s="114"/>
      <c r="EQ35" s="114"/>
      <c r="ER35" s="114"/>
      <c r="ES35" s="55"/>
      <c r="ET35" s="152"/>
      <c r="EU35" s="213"/>
      <c r="EV35" s="11"/>
      <c r="EW35" s="215"/>
      <c r="EX35" s="156"/>
      <c r="EY35" s="156"/>
      <c r="EZ35" s="156"/>
      <c r="FA35" s="156"/>
      <c r="FB35" s="156"/>
      <c r="FC35" s="156"/>
      <c r="FD35" s="156"/>
      <c r="FE35" s="156"/>
      <c r="FF35" s="156"/>
      <c r="FG35" s="156"/>
      <c r="FH35" s="156"/>
      <c r="FI35" s="156"/>
      <c r="FJ35" s="156"/>
      <c r="FK35" s="156"/>
      <c r="FL35" s="156"/>
      <c r="FM35" s="156"/>
      <c r="FN35" s="156"/>
      <c r="FO35" s="156"/>
      <c r="FP35" s="156"/>
      <c r="FQ35" s="156"/>
      <c r="FR35" s="156"/>
      <c r="FS35" s="156"/>
      <c r="FT35" s="156"/>
      <c r="FU35" s="156"/>
      <c r="FV35" s="156"/>
      <c r="FW35" s="156"/>
      <c r="FX35" s="156"/>
      <c r="FY35" s="156"/>
      <c r="FZ35" s="156"/>
      <c r="GA35" s="156"/>
      <c r="GB35" s="156"/>
      <c r="GC35" s="156"/>
      <c r="GD35" s="156"/>
      <c r="GE35" s="156"/>
      <c r="GF35" s="156"/>
      <c r="GG35" s="156"/>
      <c r="GH35" s="156"/>
      <c r="GI35" s="156"/>
      <c r="GJ35" s="156"/>
      <c r="GK35" s="156"/>
      <c r="GL35" s="156"/>
      <c r="GM35" s="156"/>
      <c r="GN35" s="156"/>
      <c r="GO35" s="156"/>
      <c r="GP35" s="156"/>
      <c r="GQ35" s="156"/>
      <c r="GR35" s="156"/>
    </row>
    <row r="36" spans="1:200" x14ac:dyDescent="0.3">
      <c r="A36" s="7">
        <v>152</v>
      </c>
      <c r="B36" s="7">
        <v>1</v>
      </c>
      <c r="C36" s="442">
        <v>8860</v>
      </c>
      <c r="D36" s="443" t="s">
        <v>1746</v>
      </c>
      <c r="E36" s="16" t="s">
        <v>1005</v>
      </c>
      <c r="F36" s="656" t="s">
        <v>1747</v>
      </c>
      <c r="G36" s="11">
        <v>47</v>
      </c>
      <c r="H36" s="173" t="s">
        <v>1748</v>
      </c>
      <c r="I36" s="265" t="s">
        <v>758</v>
      </c>
      <c r="J36" s="19" t="s">
        <v>35</v>
      </c>
      <c r="K36" s="220" t="s">
        <v>36</v>
      </c>
      <c r="L36" s="20">
        <v>6.2</v>
      </c>
      <c r="M36" s="17" t="s">
        <v>37</v>
      </c>
      <c r="N36" s="656" t="s">
        <v>38</v>
      </c>
      <c r="O36" s="669"/>
      <c r="P36" s="656" t="s">
        <v>718</v>
      </c>
      <c r="Q36" s="20"/>
      <c r="R36" s="882" t="s">
        <v>122</v>
      </c>
      <c r="S36" s="266" t="s">
        <v>123</v>
      </c>
      <c r="T36" s="267" t="s">
        <v>124</v>
      </c>
      <c r="U36" s="52" t="s">
        <v>125</v>
      </c>
      <c r="V36" s="51" t="s">
        <v>126</v>
      </c>
      <c r="W36" s="51" t="s">
        <v>124</v>
      </c>
      <c r="X36" s="51" t="s">
        <v>124</v>
      </c>
      <c r="Y36" s="1039" t="s">
        <v>124</v>
      </c>
      <c r="Z36" s="920" t="s">
        <v>124</v>
      </c>
      <c r="AA36" s="11"/>
      <c r="AB36" s="264"/>
      <c r="AC36" s="1043"/>
      <c r="AD36" s="872">
        <v>3</v>
      </c>
      <c r="AE36" s="1045"/>
      <c r="AF36" s="682" t="s">
        <v>444</v>
      </c>
      <c r="AG36" s="554"/>
      <c r="AH36" s="7"/>
      <c r="AI36" s="7"/>
      <c r="AJ36" s="189">
        <v>72.400000000000006</v>
      </c>
      <c r="AK36" s="7"/>
      <c r="AL36" s="7"/>
      <c r="AM36" s="7"/>
      <c r="AN36" s="411">
        <v>6.8</v>
      </c>
      <c r="AO36" s="39">
        <v>2.33</v>
      </c>
      <c r="AP36" s="40">
        <v>89.9</v>
      </c>
      <c r="AQ36" s="41">
        <v>99.03</v>
      </c>
      <c r="AR36" s="42">
        <v>2.9184549356223175</v>
      </c>
      <c r="AS36" s="43">
        <v>262.36909871244637</v>
      </c>
      <c r="AT36" s="44">
        <v>7.3728721674075681E-2</v>
      </c>
      <c r="AU36" s="45">
        <v>6.1812000000000005</v>
      </c>
      <c r="AV36" s="45">
        <v>90.9</v>
      </c>
      <c r="AW36" s="46">
        <v>0.27879999999999994</v>
      </c>
      <c r="AX36" s="45">
        <v>4.0999999999999996</v>
      </c>
      <c r="AY36" s="9" t="s">
        <v>121</v>
      </c>
      <c r="AZ36" s="47">
        <v>0.6</v>
      </c>
      <c r="BA36" s="187">
        <v>0.21</v>
      </c>
      <c r="BB36" s="317"/>
      <c r="BC36" s="48"/>
      <c r="BD36" s="7">
        <v>67.5</v>
      </c>
      <c r="BE36" s="7">
        <v>31.2</v>
      </c>
      <c r="BF36" s="195">
        <v>2.1634615384615383</v>
      </c>
      <c r="BG36" s="79">
        <v>0.04</v>
      </c>
      <c r="BH36" s="80">
        <v>0.58823529411764708</v>
      </c>
      <c r="BI36" s="9" t="s">
        <v>121</v>
      </c>
      <c r="BJ36" s="7">
        <v>4.7</v>
      </c>
      <c r="BK36" s="48">
        <v>10.1</v>
      </c>
      <c r="BL36" s="81"/>
      <c r="BM36" s="80">
        <v>46.9</v>
      </c>
      <c r="BN36" s="84">
        <v>94.3</v>
      </c>
      <c r="BO36" s="305">
        <v>64683</v>
      </c>
      <c r="BP36" s="84">
        <v>5.7000000000000028</v>
      </c>
      <c r="BQ36" s="561">
        <v>1.7199999999999998</v>
      </c>
      <c r="BR36" s="84">
        <v>16.5</v>
      </c>
      <c r="BS36" s="84">
        <v>0.38</v>
      </c>
      <c r="BT36" s="84">
        <v>30.4</v>
      </c>
      <c r="BU36" s="84">
        <v>0.71</v>
      </c>
      <c r="BV36" s="84">
        <v>27.1</v>
      </c>
      <c r="BW36" s="84">
        <v>0.63</v>
      </c>
      <c r="BX36" s="84">
        <v>0.23</v>
      </c>
      <c r="BY36" s="7"/>
      <c r="BZ36" s="7"/>
      <c r="CA36" s="7"/>
      <c r="CB36" s="7"/>
      <c r="CC36" s="7"/>
      <c r="CD36" s="7"/>
      <c r="CE36" s="7"/>
      <c r="CF36" s="45">
        <v>0.54276315789473684</v>
      </c>
      <c r="CG36" s="121"/>
      <c r="CH36" s="121">
        <v>5</v>
      </c>
      <c r="CI36" s="49" t="s">
        <v>1991</v>
      </c>
      <c r="CJ36" s="111" t="s">
        <v>1991</v>
      </c>
      <c r="CK36" s="35"/>
      <c r="CL36" s="35"/>
      <c r="CM36" s="11"/>
      <c r="CN36" s="11"/>
      <c r="CO36" s="11"/>
      <c r="CP36" s="11"/>
      <c r="CQ36" s="10" t="s">
        <v>297</v>
      </c>
      <c r="CR36" s="123" t="s">
        <v>444</v>
      </c>
      <c r="CS36" s="9">
        <v>2</v>
      </c>
      <c r="CT36" s="7"/>
      <c r="CU36" s="49" t="s">
        <v>518</v>
      </c>
      <c r="CV36" s="7"/>
      <c r="CW36" s="7"/>
      <c r="CX36" s="7"/>
      <c r="CY36" s="7"/>
      <c r="CZ36" s="11" t="s">
        <v>38</v>
      </c>
      <c r="DA36" s="11" t="s">
        <v>38</v>
      </c>
      <c r="DB36" s="11">
        <v>44969</v>
      </c>
      <c r="DC36" s="11">
        <v>89.4</v>
      </c>
      <c r="DD36" s="11">
        <v>10.6</v>
      </c>
      <c r="DE36" s="11" t="s">
        <v>38</v>
      </c>
      <c r="DF36" s="11" t="s">
        <v>38</v>
      </c>
      <c r="DG36" s="11" t="s">
        <v>38</v>
      </c>
      <c r="DH36" s="11" t="s">
        <v>38</v>
      </c>
      <c r="DI36" s="11">
        <v>0</v>
      </c>
      <c r="DJ36" s="7"/>
      <c r="DK36" s="116">
        <v>1</v>
      </c>
      <c r="DL36" s="125"/>
      <c r="DM36" s="125"/>
      <c r="DN36" s="7">
        <v>25</v>
      </c>
      <c r="DO36" s="212">
        <v>3</v>
      </c>
      <c r="DP36" s="7" t="s">
        <v>298</v>
      </c>
      <c r="DQ36" s="7"/>
      <c r="DR36" s="7"/>
      <c r="DS36" s="115"/>
      <c r="DT36" s="116">
        <v>2</v>
      </c>
      <c r="DU36" s="7"/>
      <c r="DV36" s="116">
        <v>2</v>
      </c>
      <c r="DW36" s="116">
        <v>2</v>
      </c>
      <c r="DX36" s="114"/>
      <c r="DY36" s="114"/>
      <c r="DZ36" s="771">
        <v>8860</v>
      </c>
      <c r="EA36" s="685">
        <v>52</v>
      </c>
      <c r="EB36" s="475">
        <v>925131</v>
      </c>
      <c r="EC36" s="475">
        <v>2</v>
      </c>
      <c r="ED36" s="686">
        <v>35581.961538461539</v>
      </c>
      <c r="EE36" s="687">
        <v>879938</v>
      </c>
      <c r="EF36" s="688">
        <v>33843.769230769234</v>
      </c>
      <c r="EG36" s="489">
        <v>209831.36923076925</v>
      </c>
      <c r="EH36" s="157">
        <v>95.114962097259735</v>
      </c>
      <c r="EI36" s="145">
        <v>33.843769230769233</v>
      </c>
      <c r="EJ36" s="114"/>
      <c r="EK36" s="157">
        <v>95.114962097259735</v>
      </c>
      <c r="EL36" s="145">
        <v>33.843769230769233</v>
      </c>
      <c r="EM36" s="147">
        <v>1.3287231600408209</v>
      </c>
      <c r="EN36" s="49" t="s">
        <v>423</v>
      </c>
      <c r="EO36" s="112" t="s">
        <v>2144</v>
      </c>
      <c r="EP36" s="49" t="s">
        <v>423</v>
      </c>
      <c r="EQ36" s="35">
        <v>0</v>
      </c>
      <c r="ER36" s="112" t="s">
        <v>2107</v>
      </c>
      <c r="ES36" s="158">
        <v>8860</v>
      </c>
      <c r="ET36" s="159" t="s">
        <v>2078</v>
      </c>
      <c r="EU36" s="350" t="s">
        <v>2079</v>
      </c>
      <c r="EV36" s="161">
        <v>1.3313678616319999</v>
      </c>
      <c r="EW36" s="162">
        <v>1.1116062649999998</v>
      </c>
      <c r="EX36" s="163"/>
      <c r="EY36" s="163"/>
      <c r="EZ36" s="163"/>
      <c r="FA36" s="163"/>
      <c r="FB36" s="163"/>
      <c r="FC36" s="163"/>
      <c r="FD36" s="163"/>
      <c r="FE36" s="163"/>
      <c r="FF36" s="163"/>
      <c r="FG36" s="163"/>
      <c r="FH36" s="163"/>
      <c r="FI36" s="163"/>
      <c r="FJ36" s="163"/>
      <c r="FK36" s="163"/>
      <c r="FL36" s="163"/>
      <c r="FM36" s="166"/>
      <c r="FN36" s="163"/>
      <c r="FO36" s="163"/>
      <c r="FP36" s="163"/>
      <c r="FQ36" s="163"/>
      <c r="FR36" s="163"/>
      <c r="FS36" s="163"/>
      <c r="FT36" s="163"/>
      <c r="FU36" s="163"/>
      <c r="FV36" s="163"/>
      <c r="FW36" s="163"/>
      <c r="FX36" s="163"/>
      <c r="FY36" s="163"/>
      <c r="FZ36" s="163"/>
      <c r="GA36" s="163"/>
      <c r="GB36" s="163"/>
      <c r="GC36" s="163"/>
      <c r="GD36" s="163"/>
      <c r="GE36" s="163"/>
      <c r="GF36" s="163"/>
      <c r="GG36" s="163"/>
      <c r="GH36" s="163"/>
      <c r="GI36" s="163"/>
      <c r="GJ36" s="163"/>
      <c r="GK36" s="163"/>
      <c r="GL36" s="163"/>
      <c r="GM36" s="163"/>
      <c r="GN36" s="163"/>
      <c r="GO36" s="163"/>
      <c r="GP36" s="163"/>
      <c r="GQ36" s="163"/>
      <c r="GR36" s="163"/>
    </row>
    <row r="37" spans="1:200" x14ac:dyDescent="0.3">
      <c r="A37" s="7">
        <v>176</v>
      </c>
      <c r="B37" s="7">
        <v>1</v>
      </c>
      <c r="C37" s="14">
        <v>8992</v>
      </c>
      <c r="D37" s="328" t="s">
        <v>1827</v>
      </c>
      <c r="E37" s="17" t="s">
        <v>1756</v>
      </c>
      <c r="F37" s="330">
        <v>6061220660</v>
      </c>
      <c r="G37" s="11">
        <v>58</v>
      </c>
      <c r="H37" s="17" t="s">
        <v>1454</v>
      </c>
      <c r="I37" s="379" t="s">
        <v>1828</v>
      </c>
      <c r="J37" s="380" t="s">
        <v>35</v>
      </c>
      <c r="K37" s="55" t="s">
        <v>36</v>
      </c>
      <c r="L37" s="11">
        <v>49</v>
      </c>
      <c r="M37" s="17" t="s">
        <v>37</v>
      </c>
      <c r="N37" s="17" t="s">
        <v>38</v>
      </c>
      <c r="O37" s="11"/>
      <c r="P37" s="17" t="s">
        <v>682</v>
      </c>
      <c r="Q37" s="11"/>
      <c r="R37" s="770" t="s">
        <v>122</v>
      </c>
      <c r="S37" s="453" t="s">
        <v>123</v>
      </c>
      <c r="T37" s="601" t="s">
        <v>124</v>
      </c>
      <c r="U37" s="602" t="s">
        <v>125</v>
      </c>
      <c r="V37" s="454" t="s">
        <v>126</v>
      </c>
      <c r="W37" s="454" t="s">
        <v>124</v>
      </c>
      <c r="X37" s="454" t="s">
        <v>124</v>
      </c>
      <c r="Y37" s="919" t="s">
        <v>124</v>
      </c>
      <c r="Z37" s="475" t="s">
        <v>124</v>
      </c>
      <c r="AA37" s="55"/>
      <c r="AB37" s="215"/>
      <c r="AC37" s="683"/>
      <c r="AD37" s="683" t="s">
        <v>124</v>
      </c>
      <c r="AE37" s="683" t="s">
        <v>124</v>
      </c>
      <c r="AF37" s="682" t="s">
        <v>128</v>
      </c>
      <c r="AG37" s="9" t="s">
        <v>808</v>
      </c>
      <c r="AH37" s="7"/>
      <c r="AI37" s="7"/>
      <c r="AJ37" s="189">
        <v>58.2</v>
      </c>
      <c r="AK37" s="7"/>
      <c r="AL37" s="7"/>
      <c r="AM37" s="7"/>
      <c r="AN37" s="411">
        <v>0.95</v>
      </c>
      <c r="AO37" s="39">
        <v>14.4</v>
      </c>
      <c r="AP37" s="40">
        <v>84.6</v>
      </c>
      <c r="AQ37" s="41">
        <v>99.949999999999989</v>
      </c>
      <c r="AR37" s="42">
        <v>6.5972222222222224E-2</v>
      </c>
      <c r="AS37" s="43">
        <v>5.5812499999999998</v>
      </c>
      <c r="AT37" s="44">
        <v>9.5959595959595953E-3</v>
      </c>
      <c r="AU37" s="46">
        <v>0.81889999999999996</v>
      </c>
      <c r="AV37" s="45">
        <v>86.2</v>
      </c>
      <c r="AW37" s="46">
        <v>8.3599999999999994E-2</v>
      </c>
      <c r="AX37" s="45">
        <v>8.8000000000000007</v>
      </c>
      <c r="AY37" s="9" t="s">
        <v>121</v>
      </c>
      <c r="AZ37" s="47">
        <v>2.8</v>
      </c>
      <c r="BA37" s="298">
        <v>8.9999999999999993E-3</v>
      </c>
      <c r="BB37" s="317"/>
      <c r="BC37" s="48"/>
      <c r="BD37" s="7">
        <v>50.9</v>
      </c>
      <c r="BE37" s="7">
        <v>47.9</v>
      </c>
      <c r="BF37" s="195">
        <v>1.0626304801670146</v>
      </c>
      <c r="BG37" s="79">
        <v>0</v>
      </c>
      <c r="BH37" s="80">
        <v>0</v>
      </c>
      <c r="BI37" s="9" t="s">
        <v>121</v>
      </c>
      <c r="BJ37" s="7">
        <v>5.6</v>
      </c>
      <c r="BK37" s="48">
        <v>8.3000000000000007</v>
      </c>
      <c r="BL37" s="81"/>
      <c r="BM37" s="80">
        <v>86.5</v>
      </c>
      <c r="BN37" s="84">
        <v>94.6</v>
      </c>
      <c r="BO37" s="305">
        <v>47775</v>
      </c>
      <c r="BP37" s="84">
        <v>5.4000000000000057</v>
      </c>
      <c r="BQ37" s="80">
        <v>12.72</v>
      </c>
      <c r="BR37" s="84">
        <v>20.2</v>
      </c>
      <c r="BS37" s="84">
        <v>2.91</v>
      </c>
      <c r="BT37" s="84">
        <v>66.3</v>
      </c>
      <c r="BU37" s="84">
        <v>9.57</v>
      </c>
      <c r="BV37" s="84">
        <v>1.66</v>
      </c>
      <c r="BW37" s="84">
        <v>0.24</v>
      </c>
      <c r="BX37" s="84">
        <v>2.5999999999999999E-2</v>
      </c>
      <c r="BY37" s="7"/>
      <c r="BZ37" s="7"/>
      <c r="CA37" s="7"/>
      <c r="CB37" s="7"/>
      <c r="CC37" s="7"/>
      <c r="CD37" s="7"/>
      <c r="CE37" s="7"/>
      <c r="CF37" s="45">
        <v>0.30467571644042235</v>
      </c>
      <c r="CG37" s="121"/>
      <c r="CH37" s="121">
        <v>5</v>
      </c>
      <c r="CI37" s="49" t="s">
        <v>1993</v>
      </c>
      <c r="CJ37" s="9" t="s">
        <v>1993</v>
      </c>
      <c r="CK37" s="35"/>
      <c r="CL37" s="35"/>
      <c r="CM37" s="11"/>
      <c r="CN37" s="11"/>
      <c r="CO37" s="11"/>
      <c r="CP37" s="11"/>
      <c r="CQ37" s="10" t="s">
        <v>294</v>
      </c>
      <c r="CR37" s="123" t="s">
        <v>128</v>
      </c>
      <c r="CS37" s="9">
        <v>2</v>
      </c>
      <c r="CT37" s="7"/>
      <c r="CU37" s="49" t="s">
        <v>511</v>
      </c>
      <c r="CV37" s="7"/>
      <c r="CW37" s="7"/>
      <c r="CX37" s="7"/>
      <c r="CY37" s="7"/>
      <c r="CZ37" s="11">
        <v>8.6999999999999993</v>
      </c>
      <c r="DA37" s="11" t="s">
        <v>38</v>
      </c>
      <c r="DB37" s="11">
        <v>7045</v>
      </c>
      <c r="DC37" s="11">
        <v>85.1</v>
      </c>
      <c r="DD37" s="11">
        <v>14.9</v>
      </c>
      <c r="DE37" s="11" t="s">
        <v>38</v>
      </c>
      <c r="DF37" s="11" t="s">
        <v>38</v>
      </c>
      <c r="DG37" s="11" t="s">
        <v>38</v>
      </c>
      <c r="DH37" s="11" t="s">
        <v>38</v>
      </c>
      <c r="DI37" s="11">
        <v>0</v>
      </c>
      <c r="DJ37" s="7"/>
      <c r="DK37" s="116">
        <v>2</v>
      </c>
      <c r="DL37" s="125"/>
      <c r="DM37" s="125"/>
      <c r="DN37" s="7">
        <v>70</v>
      </c>
      <c r="DO37" s="7">
        <v>3</v>
      </c>
      <c r="DP37" s="7">
        <v>1</v>
      </c>
      <c r="DQ37" s="7" t="s">
        <v>299</v>
      </c>
      <c r="DR37" s="7" t="s">
        <v>299</v>
      </c>
      <c r="DS37" s="115" t="s">
        <v>299</v>
      </c>
      <c r="DT37" s="116">
        <v>2</v>
      </c>
      <c r="DU37" s="7"/>
      <c r="DV37" s="116">
        <v>3</v>
      </c>
      <c r="DW37" s="116">
        <v>1</v>
      </c>
      <c r="DX37" s="114"/>
      <c r="DY37" s="114"/>
      <c r="DZ37" s="771">
        <v>8992</v>
      </c>
      <c r="EA37" s="685">
        <v>75</v>
      </c>
      <c r="EB37" s="475">
        <v>299573</v>
      </c>
      <c r="EC37" s="475">
        <v>2</v>
      </c>
      <c r="ED37" s="686">
        <v>7988.6133333333337</v>
      </c>
      <c r="EE37" s="687">
        <v>238228</v>
      </c>
      <c r="EF37" s="688">
        <v>6352.7466666666669</v>
      </c>
      <c r="EG37" s="489">
        <v>311284.58666666667</v>
      </c>
      <c r="EH37" s="157">
        <v>79.522520387351335</v>
      </c>
      <c r="EI37" s="145">
        <v>6.3527466666666665</v>
      </c>
      <c r="EJ37" s="114"/>
      <c r="EK37" s="157">
        <v>79.522520387351335</v>
      </c>
      <c r="EL37" s="145">
        <v>6.3527466666666665</v>
      </c>
      <c r="EM37" s="147">
        <v>1.1089691388082006</v>
      </c>
      <c r="EN37" s="49" t="s">
        <v>421</v>
      </c>
      <c r="EO37" s="112" t="s">
        <v>2174</v>
      </c>
      <c r="EP37" s="49" t="s">
        <v>423</v>
      </c>
      <c r="EQ37" s="35" t="s">
        <v>2170</v>
      </c>
      <c r="ER37" s="112" t="s">
        <v>2177</v>
      </c>
      <c r="ES37" s="158">
        <v>8992</v>
      </c>
      <c r="ET37" s="159" t="s">
        <v>1061</v>
      </c>
      <c r="EU37" s="160">
        <v>20.671099254700003</v>
      </c>
      <c r="EV37" s="161">
        <v>2.0354660262215201</v>
      </c>
      <c r="EW37" s="162">
        <v>0.43077081700000008</v>
      </c>
      <c r="EX37" s="163">
        <v>9.69</v>
      </c>
      <c r="EY37" s="163">
        <v>1.93</v>
      </c>
      <c r="EZ37" s="163">
        <v>1030000</v>
      </c>
      <c r="FA37" s="167">
        <v>72.900000000000006</v>
      </c>
      <c r="FB37" s="167">
        <v>25.7</v>
      </c>
      <c r="FC37" s="163">
        <v>724000</v>
      </c>
      <c r="FD37" s="164">
        <v>311284.58666666667</v>
      </c>
      <c r="FE37" s="165">
        <v>226926.46368000002</v>
      </c>
      <c r="FF37" s="163">
        <v>0.85</v>
      </c>
      <c r="FG37" s="163">
        <v>581000</v>
      </c>
      <c r="FH37" s="311">
        <v>24.849999999999998</v>
      </c>
      <c r="FI37" s="163">
        <v>143000</v>
      </c>
      <c r="FJ37" s="165">
        <v>58320.101165760003</v>
      </c>
      <c r="FK37" s="165">
        <v>1928.8749412800003</v>
      </c>
      <c r="FL37" s="165">
        <v>56391.22622448</v>
      </c>
      <c r="FM37" s="166">
        <v>10</v>
      </c>
      <c r="FN37" s="165">
        <v>5832.0101165760007</v>
      </c>
      <c r="FO37" s="165">
        <v>192.88749412800001</v>
      </c>
      <c r="FP37" s="165">
        <v>22692.646368000002</v>
      </c>
      <c r="FQ37" s="167"/>
      <c r="FR37" s="167"/>
      <c r="FS37" s="163"/>
      <c r="FT37" s="163"/>
      <c r="FU37" s="163"/>
      <c r="FV37" s="163"/>
      <c r="FW37" s="163"/>
      <c r="FX37" s="163"/>
      <c r="FY37" s="163"/>
      <c r="FZ37" s="163"/>
      <c r="GA37" s="163"/>
      <c r="GB37" s="163"/>
      <c r="GC37" s="163"/>
      <c r="GD37" s="167"/>
      <c r="GE37" s="163"/>
      <c r="GF37" s="163"/>
      <c r="GG37" s="163"/>
      <c r="GH37" s="163"/>
      <c r="GI37" s="163"/>
      <c r="GJ37" s="163"/>
      <c r="GK37" s="163"/>
      <c r="GL37" s="163"/>
      <c r="GM37" s="163"/>
      <c r="GN37" s="163"/>
      <c r="GO37" s="163"/>
      <c r="GP37" s="163"/>
      <c r="GQ37" s="163"/>
      <c r="GR37" s="163"/>
    </row>
    <row r="38" spans="1:200" x14ac:dyDescent="0.3">
      <c r="A38" s="7">
        <v>187</v>
      </c>
      <c r="B38" s="7">
        <v>1</v>
      </c>
      <c r="C38" s="442">
        <v>9129</v>
      </c>
      <c r="D38" s="443" t="s">
        <v>1669</v>
      </c>
      <c r="E38" s="16" t="s">
        <v>516</v>
      </c>
      <c r="F38" s="879">
        <v>6101201062</v>
      </c>
      <c r="G38" s="11">
        <v>57</v>
      </c>
      <c r="H38" s="173" t="s">
        <v>1670</v>
      </c>
      <c r="I38" s="265" t="s">
        <v>1671</v>
      </c>
      <c r="J38" s="19" t="s">
        <v>35</v>
      </c>
      <c r="K38" s="220" t="s">
        <v>36</v>
      </c>
      <c r="L38" s="16">
        <v>5</v>
      </c>
      <c r="M38" s="17" t="s">
        <v>1273</v>
      </c>
      <c r="N38" s="656" t="s">
        <v>38</v>
      </c>
      <c r="O38" s="669"/>
      <c r="P38" s="656" t="s">
        <v>682</v>
      </c>
      <c r="Q38" s="20"/>
      <c r="R38" s="51" t="s">
        <v>124</v>
      </c>
      <c r="S38" s="266" t="s">
        <v>123</v>
      </c>
      <c r="T38" s="51" t="s">
        <v>124</v>
      </c>
      <c r="U38" s="52" t="s">
        <v>125</v>
      </c>
      <c r="V38" s="51" t="s">
        <v>126</v>
      </c>
      <c r="W38" s="51" t="s">
        <v>124</v>
      </c>
      <c r="X38" s="51" t="s">
        <v>124</v>
      </c>
      <c r="Y38" s="596"/>
      <c r="Z38" s="920"/>
      <c r="AA38" s="11"/>
      <c r="AB38" s="683"/>
      <c r="AC38" s="684"/>
      <c r="AD38" s="683"/>
      <c r="AE38" s="683"/>
      <c r="AF38" s="682" t="s">
        <v>128</v>
      </c>
      <c r="AG38" s="9" t="s">
        <v>808</v>
      </c>
      <c r="AH38" s="189"/>
      <c r="AI38" s="189"/>
      <c r="AJ38" s="189"/>
      <c r="AK38" s="189"/>
      <c r="AL38" s="189"/>
      <c r="AM38" s="7"/>
      <c r="AN38" s="411">
        <v>1.08</v>
      </c>
      <c r="AO38" s="39">
        <v>4.6500000000000004</v>
      </c>
      <c r="AP38" s="40">
        <v>93.7</v>
      </c>
      <c r="AQ38" s="41">
        <v>99.43</v>
      </c>
      <c r="AR38" s="42">
        <v>0.23225806451612904</v>
      </c>
      <c r="AS38" s="43">
        <v>21.762580645161293</v>
      </c>
      <c r="AT38" s="44">
        <v>1.0981189628876462E-2</v>
      </c>
      <c r="AU38" s="46">
        <v>0.96336000000000011</v>
      </c>
      <c r="AV38" s="45">
        <v>89.2</v>
      </c>
      <c r="AW38" s="84">
        <v>6.2640000000000001E-2</v>
      </c>
      <c r="AX38" s="84">
        <v>5.8</v>
      </c>
      <c r="AY38" s="221" t="s">
        <v>121</v>
      </c>
      <c r="AZ38" s="84">
        <v>0.18</v>
      </c>
      <c r="BA38" s="298">
        <v>4.8900000000000002E-3</v>
      </c>
      <c r="BB38" s="87"/>
      <c r="BC38" s="298"/>
      <c r="BD38" s="84">
        <v>57.8</v>
      </c>
      <c r="BE38" s="84">
        <v>42.8</v>
      </c>
      <c r="BF38" s="195">
        <v>1.3504672897196262</v>
      </c>
      <c r="BG38" s="79" t="s">
        <v>121</v>
      </c>
      <c r="BH38" s="7" t="s">
        <v>121</v>
      </c>
      <c r="BI38" s="304" t="s">
        <v>121</v>
      </c>
      <c r="BJ38" s="84">
        <v>14.5</v>
      </c>
      <c r="BK38" s="282">
        <v>20.6</v>
      </c>
      <c r="BL38" s="81"/>
      <c r="BM38" s="80">
        <v>84.3</v>
      </c>
      <c r="BN38" s="80">
        <v>98.2</v>
      </c>
      <c r="BO38" s="305">
        <v>75965</v>
      </c>
      <c r="BP38" s="80">
        <v>1.7999999999999972</v>
      </c>
      <c r="BQ38" s="80">
        <v>4.28</v>
      </c>
      <c r="BR38" s="80">
        <v>40.5</v>
      </c>
      <c r="BS38" s="80">
        <v>1.88</v>
      </c>
      <c r="BT38" s="80">
        <v>43.8</v>
      </c>
      <c r="BU38" s="80">
        <v>2.04</v>
      </c>
      <c r="BV38" s="80">
        <v>7.66</v>
      </c>
      <c r="BW38" s="80">
        <v>0.36</v>
      </c>
      <c r="BX38" s="80">
        <v>1.7000000000000001E-2</v>
      </c>
      <c r="BY38" s="7"/>
      <c r="BZ38" s="7"/>
      <c r="CA38" s="7"/>
      <c r="CB38" s="7"/>
      <c r="CC38" s="7"/>
      <c r="CD38" s="7"/>
      <c r="CE38" s="7"/>
      <c r="CF38" s="45">
        <v>0.92465753424657537</v>
      </c>
      <c r="CG38" s="121"/>
      <c r="CH38" s="121">
        <v>5</v>
      </c>
      <c r="CI38" s="49" t="s">
        <v>1991</v>
      </c>
      <c r="CJ38" s="9" t="s">
        <v>1991</v>
      </c>
      <c r="CK38" s="35"/>
      <c r="CL38" s="35"/>
      <c r="CM38" s="11"/>
      <c r="CN38" s="11"/>
      <c r="CO38" s="11"/>
      <c r="CP38" s="11"/>
      <c r="CQ38" s="10" t="s">
        <v>297</v>
      </c>
      <c r="CR38" s="123" t="s">
        <v>128</v>
      </c>
      <c r="CS38" s="9">
        <v>2</v>
      </c>
      <c r="CT38" s="7"/>
      <c r="CU38" s="113" t="s">
        <v>1671</v>
      </c>
      <c r="CV38" s="7"/>
      <c r="CW38" s="7"/>
      <c r="CX38" s="7"/>
      <c r="CY38" s="7"/>
      <c r="CZ38" s="11" t="s">
        <v>38</v>
      </c>
      <c r="DA38" s="11" t="s">
        <v>38</v>
      </c>
      <c r="DB38" s="11">
        <v>55505</v>
      </c>
      <c r="DC38" s="11">
        <v>92.7</v>
      </c>
      <c r="DD38" s="11">
        <v>7.3</v>
      </c>
      <c r="DE38" s="11" t="s">
        <v>38</v>
      </c>
      <c r="DF38" s="11" t="s">
        <v>38</v>
      </c>
      <c r="DG38" s="11" t="s">
        <v>38</v>
      </c>
      <c r="DH38" s="11" t="s">
        <v>38</v>
      </c>
      <c r="DI38" s="11">
        <v>0</v>
      </c>
      <c r="DJ38" s="7"/>
      <c r="DK38" s="116"/>
      <c r="DL38" s="125"/>
      <c r="DM38" s="125"/>
      <c r="DN38" s="7">
        <v>30</v>
      </c>
      <c r="DO38" s="7">
        <v>3</v>
      </c>
      <c r="DP38" s="7">
        <v>1</v>
      </c>
      <c r="DQ38" s="7">
        <v>175</v>
      </c>
      <c r="DR38" s="7">
        <v>70</v>
      </c>
      <c r="DS38" s="115">
        <v>22.857142857142858</v>
      </c>
      <c r="DT38" s="116">
        <v>2</v>
      </c>
      <c r="DU38" s="7"/>
      <c r="DV38" s="116">
        <v>2</v>
      </c>
      <c r="DW38" s="116">
        <v>1</v>
      </c>
      <c r="DX38" s="8"/>
      <c r="DY38" s="114"/>
      <c r="DZ38" s="753">
        <v>9129</v>
      </c>
      <c r="EA38" s="685">
        <v>55</v>
      </c>
      <c r="EB38" s="475">
        <v>947890</v>
      </c>
      <c r="EC38" s="475">
        <v>2</v>
      </c>
      <c r="ED38" s="686">
        <v>34468.727272727272</v>
      </c>
      <c r="EE38" s="687">
        <v>733925</v>
      </c>
      <c r="EF38" s="688">
        <v>26688.18181818182</v>
      </c>
      <c r="EG38" s="489">
        <v>133440.90909090909</v>
      </c>
      <c r="EH38" s="157">
        <v>77.427233117766832</v>
      </c>
      <c r="EI38" s="145">
        <v>26.688181818181821</v>
      </c>
      <c r="EJ38" s="114"/>
      <c r="EK38" s="157">
        <v>77.427233117766832</v>
      </c>
      <c r="EL38" s="145">
        <v>26.688181818181821</v>
      </c>
      <c r="EM38" s="147">
        <v>2.079759512211738</v>
      </c>
      <c r="EN38" s="49" t="s">
        <v>421</v>
      </c>
      <c r="EO38" s="112" t="s">
        <v>2116</v>
      </c>
      <c r="EP38" s="49" t="s">
        <v>421</v>
      </c>
      <c r="EQ38" s="112" t="s">
        <v>2117</v>
      </c>
      <c r="ER38" s="112" t="s">
        <v>2118</v>
      </c>
      <c r="ES38" s="158">
        <v>9129</v>
      </c>
      <c r="ET38" s="159" t="s">
        <v>1061</v>
      </c>
      <c r="EU38" s="263" t="s">
        <v>2079</v>
      </c>
      <c r="EV38" s="161">
        <v>25.942699109587483</v>
      </c>
      <c r="EW38" s="162">
        <v>3.3201175080000009</v>
      </c>
      <c r="EX38" s="163">
        <v>4.5199999999999996</v>
      </c>
      <c r="EY38" s="163" t="s">
        <v>121</v>
      </c>
      <c r="EZ38" s="163" t="s">
        <v>121</v>
      </c>
      <c r="FA38" s="167">
        <v>87.7</v>
      </c>
      <c r="FB38" s="167">
        <v>7.92</v>
      </c>
      <c r="FC38" s="163">
        <v>1250000</v>
      </c>
      <c r="FD38" s="164">
        <v>133440.90909090909</v>
      </c>
      <c r="FE38" s="165">
        <v>117027.67727272726</v>
      </c>
      <c r="FF38" s="163">
        <v>1.1499999999999999</v>
      </c>
      <c r="FG38" s="163">
        <v>1130000</v>
      </c>
      <c r="FH38" s="311">
        <v>6.77</v>
      </c>
      <c r="FI38" s="163">
        <v>120000</v>
      </c>
      <c r="FJ38" s="165">
        <v>9268.5920399999995</v>
      </c>
      <c r="FK38" s="165">
        <v>1345.8182886363634</v>
      </c>
      <c r="FL38" s="165">
        <v>7922.7737513636366</v>
      </c>
      <c r="FM38" s="166">
        <v>8</v>
      </c>
      <c r="FN38" s="165">
        <v>1158.5740049999999</v>
      </c>
      <c r="FO38" s="165">
        <v>168.22728607954542</v>
      </c>
      <c r="FP38" s="165">
        <v>14628.459659090908</v>
      </c>
      <c r="FQ38" s="167"/>
      <c r="FR38" s="167"/>
      <c r="FS38" s="163"/>
      <c r="FT38" s="163"/>
      <c r="FU38" s="163"/>
      <c r="FV38" s="163"/>
      <c r="FW38" s="163"/>
      <c r="FX38" s="163"/>
      <c r="FY38" s="163"/>
      <c r="FZ38" s="163"/>
      <c r="GA38" s="163"/>
      <c r="GB38" s="163"/>
      <c r="GC38" s="163"/>
      <c r="GD38" s="167"/>
      <c r="GE38" s="163"/>
      <c r="GF38" s="163"/>
      <c r="GG38" s="163"/>
      <c r="GH38" s="163"/>
      <c r="GI38" s="163"/>
      <c r="GJ38" s="163"/>
      <c r="GK38" s="163"/>
      <c r="GL38" s="163"/>
      <c r="GM38" s="163"/>
      <c r="GN38" s="163"/>
      <c r="GO38" s="163"/>
      <c r="GP38" s="163"/>
      <c r="GQ38" s="163"/>
      <c r="GR38" s="163"/>
    </row>
    <row r="39" spans="1:200" x14ac:dyDescent="0.3">
      <c r="A39" s="7">
        <v>197</v>
      </c>
      <c r="B39" s="7">
        <v>2</v>
      </c>
      <c r="C39" s="14">
        <v>9185</v>
      </c>
      <c r="D39" s="328" t="s">
        <v>1619</v>
      </c>
      <c r="E39" s="17" t="s">
        <v>41</v>
      </c>
      <c r="F39" s="330">
        <v>490719034</v>
      </c>
      <c r="G39" s="11">
        <v>69</v>
      </c>
      <c r="H39" s="17" t="s">
        <v>1300</v>
      </c>
      <c r="I39" s="379" t="s">
        <v>1621</v>
      </c>
      <c r="J39" s="380" t="s">
        <v>35</v>
      </c>
      <c r="K39" s="55" t="s">
        <v>36</v>
      </c>
      <c r="L39" s="17">
        <v>24</v>
      </c>
      <c r="M39" s="17" t="s">
        <v>1273</v>
      </c>
      <c r="N39" s="17" t="s">
        <v>38</v>
      </c>
      <c r="O39" s="11" t="s">
        <v>682</v>
      </c>
      <c r="P39" s="17" t="s">
        <v>682</v>
      </c>
      <c r="Q39" s="11"/>
      <c r="R39" s="454" t="s">
        <v>124</v>
      </c>
      <c r="S39" s="453" t="s">
        <v>123</v>
      </c>
      <c r="T39" s="454" t="s">
        <v>124</v>
      </c>
      <c r="U39" s="602" t="s">
        <v>125</v>
      </c>
      <c r="V39" s="454" t="s">
        <v>126</v>
      </c>
      <c r="W39" s="454" t="s">
        <v>124</v>
      </c>
      <c r="X39" s="454" t="s">
        <v>124</v>
      </c>
      <c r="Y39" s="760"/>
      <c r="Z39" s="475"/>
      <c r="AA39" s="11"/>
      <c r="AB39" s="683">
        <v>72875</v>
      </c>
      <c r="AC39" s="684">
        <v>18219</v>
      </c>
      <c r="AD39" s="683" t="s">
        <v>124</v>
      </c>
      <c r="AE39" s="683" t="s">
        <v>124</v>
      </c>
      <c r="AF39" s="682" t="s">
        <v>444</v>
      </c>
      <c r="AG39" s="550"/>
      <c r="AH39" s="189"/>
      <c r="AI39" s="189"/>
      <c r="AJ39" s="189"/>
      <c r="AK39" s="189"/>
      <c r="AL39" s="189"/>
      <c r="AM39" s="7"/>
      <c r="AN39" s="934">
        <v>1.24</v>
      </c>
      <c r="AO39" s="39">
        <v>8.7899999999999991</v>
      </c>
      <c r="AP39" s="40">
        <v>89.5</v>
      </c>
      <c r="AQ39" s="41">
        <v>99.53</v>
      </c>
      <c r="AR39" s="42">
        <v>0.14106939704209331</v>
      </c>
      <c r="AS39" s="43">
        <v>12.625711035267351</v>
      </c>
      <c r="AT39" s="44">
        <v>1.2615728965306746E-2</v>
      </c>
      <c r="AU39" s="46">
        <v>1.161384</v>
      </c>
      <c r="AV39" s="45">
        <v>93.66</v>
      </c>
      <c r="AW39" s="84">
        <v>1.6616000000000002E-2</v>
      </c>
      <c r="AX39" s="84">
        <v>1.34</v>
      </c>
      <c r="AY39" s="221" t="s">
        <v>121</v>
      </c>
      <c r="AZ39" s="84">
        <v>13.8</v>
      </c>
      <c r="BA39" s="298">
        <v>6.5599999999999999E-3</v>
      </c>
      <c r="BB39" s="87"/>
      <c r="BC39" s="298"/>
      <c r="BD39" s="84">
        <v>72.2</v>
      </c>
      <c r="BE39" s="84">
        <v>28.1</v>
      </c>
      <c r="BF39" s="78">
        <v>2.5693950177935942</v>
      </c>
      <c r="BG39" s="79">
        <v>1.4999999999999999E-2</v>
      </c>
      <c r="BH39" s="80">
        <v>1.2096774193548387</v>
      </c>
      <c r="BI39" s="304" t="s">
        <v>121</v>
      </c>
      <c r="BJ39" s="84">
        <v>5.43</v>
      </c>
      <c r="BK39" s="282">
        <v>19.7</v>
      </c>
      <c r="BL39" s="81"/>
      <c r="BM39" s="80">
        <v>90.5</v>
      </c>
      <c r="BN39" s="80">
        <v>96.5</v>
      </c>
      <c r="BO39" s="305">
        <v>30300</v>
      </c>
      <c r="BP39" s="80">
        <v>3.5</v>
      </c>
      <c r="BQ39" s="561">
        <v>8.1199999999999992</v>
      </c>
      <c r="BR39" s="80">
        <v>63.3</v>
      </c>
      <c r="BS39" s="80">
        <v>5.56</v>
      </c>
      <c r="BT39" s="80">
        <v>27.2</v>
      </c>
      <c r="BU39" s="80">
        <v>2.39</v>
      </c>
      <c r="BV39" s="80">
        <v>1.93</v>
      </c>
      <c r="BW39" s="80">
        <v>0.17</v>
      </c>
      <c r="BX39" s="80">
        <v>1.64E-3</v>
      </c>
      <c r="BY39" s="7"/>
      <c r="BZ39" s="7"/>
      <c r="CA39" s="7"/>
      <c r="CB39" s="7"/>
      <c r="CC39" s="7"/>
      <c r="CD39" s="7"/>
      <c r="CE39" s="7"/>
      <c r="CF39" s="45">
        <v>2.3272058823529411</v>
      </c>
      <c r="CG39" s="121"/>
      <c r="CH39" s="121">
        <v>5</v>
      </c>
      <c r="CI39" s="49" t="s">
        <v>1991</v>
      </c>
      <c r="CJ39" s="111" t="s">
        <v>1991</v>
      </c>
      <c r="CK39" s="35"/>
      <c r="CL39" s="35"/>
      <c r="CM39" s="11"/>
      <c r="CN39" s="11"/>
      <c r="CO39" s="11"/>
      <c r="CP39" s="11"/>
      <c r="CQ39" s="10" t="s">
        <v>297</v>
      </c>
      <c r="CR39" s="123" t="s">
        <v>444</v>
      </c>
      <c r="CS39" s="9">
        <v>2</v>
      </c>
      <c r="CT39" s="7"/>
      <c r="CU39" s="148" t="s">
        <v>1621</v>
      </c>
      <c r="CV39" s="7"/>
      <c r="CW39" s="7"/>
      <c r="CX39" s="7"/>
      <c r="CY39" s="7"/>
      <c r="CZ39" s="11" t="s">
        <v>38</v>
      </c>
      <c r="DA39" s="11" t="s">
        <v>38</v>
      </c>
      <c r="DB39" s="11">
        <v>52906</v>
      </c>
      <c r="DC39" s="11">
        <v>86.6</v>
      </c>
      <c r="DD39" s="11">
        <v>13.4</v>
      </c>
      <c r="DE39" s="11" t="s">
        <v>38</v>
      </c>
      <c r="DF39" s="11" t="s">
        <v>38</v>
      </c>
      <c r="DG39" s="11" t="s">
        <v>38</v>
      </c>
      <c r="DH39" s="11" t="s">
        <v>38</v>
      </c>
      <c r="DI39" s="11">
        <v>0</v>
      </c>
      <c r="DJ39" s="7"/>
      <c r="DK39" s="116"/>
      <c r="DL39" s="125"/>
      <c r="DM39" s="125"/>
      <c r="DN39" s="7">
        <v>60</v>
      </c>
      <c r="DO39" s="7">
        <v>3</v>
      </c>
      <c r="DP39" s="7">
        <v>1</v>
      </c>
      <c r="DQ39" s="7"/>
      <c r="DR39" s="7"/>
      <c r="DS39" s="115"/>
      <c r="DT39" s="116">
        <v>1</v>
      </c>
      <c r="DU39" s="7"/>
      <c r="DV39" s="116">
        <v>2</v>
      </c>
      <c r="DW39" s="116">
        <v>1</v>
      </c>
      <c r="DX39" s="586"/>
      <c r="DY39" s="114"/>
      <c r="DZ39" s="753">
        <v>9185</v>
      </c>
      <c r="EA39" s="685">
        <v>42</v>
      </c>
      <c r="EB39" s="475">
        <v>618380</v>
      </c>
      <c r="EC39" s="475">
        <v>2</v>
      </c>
      <c r="ED39" s="686">
        <v>29446.666666666668</v>
      </c>
      <c r="EE39" s="687">
        <v>529407</v>
      </c>
      <c r="EF39" s="688">
        <v>25209.857142857141</v>
      </c>
      <c r="EG39" s="489">
        <v>605036.57142857136</v>
      </c>
      <c r="EH39" s="157">
        <v>85.611921472233902</v>
      </c>
      <c r="EI39" s="145">
        <v>25.209857142857143</v>
      </c>
      <c r="EJ39" s="114"/>
      <c r="EK39" s="157">
        <v>85.611921472233902</v>
      </c>
      <c r="EL39" s="145">
        <v>25.209857142857143</v>
      </c>
      <c r="EM39" s="147">
        <v>2.0986235542786553</v>
      </c>
      <c r="EN39" s="49" t="s">
        <v>423</v>
      </c>
      <c r="EO39" s="112" t="s">
        <v>2150</v>
      </c>
      <c r="EP39" s="49" t="s">
        <v>423</v>
      </c>
      <c r="EQ39" s="112" t="s">
        <v>2151</v>
      </c>
      <c r="ER39" s="112" t="s">
        <v>2152</v>
      </c>
      <c r="ES39" s="158">
        <v>9185</v>
      </c>
      <c r="ET39" s="159" t="s">
        <v>2078</v>
      </c>
      <c r="EU39" s="350">
        <v>35.089167875600005</v>
      </c>
      <c r="EV39" s="161">
        <v>2.8057726984040006</v>
      </c>
      <c r="EW39" s="162">
        <v>4.2776096249999993</v>
      </c>
      <c r="EX39" s="163"/>
      <c r="EY39" s="163"/>
      <c r="EZ39" s="163"/>
      <c r="FA39" s="163"/>
      <c r="FB39" s="163"/>
      <c r="FC39" s="163"/>
      <c r="FD39" s="163"/>
      <c r="FE39" s="163"/>
      <c r="FF39" s="163"/>
      <c r="FG39" s="163"/>
      <c r="FH39" s="163"/>
      <c r="FI39" s="163"/>
      <c r="FJ39" s="163"/>
      <c r="FK39" s="163"/>
      <c r="FL39" s="163"/>
      <c r="FM39" s="166"/>
      <c r="FN39" s="163"/>
      <c r="FO39" s="163"/>
      <c r="FP39" s="163"/>
      <c r="FQ39" s="163"/>
      <c r="FR39" s="163"/>
      <c r="FS39" s="163"/>
      <c r="FT39" s="163"/>
      <c r="FU39" s="163"/>
      <c r="FV39" s="163"/>
      <c r="FW39" s="163"/>
      <c r="FX39" s="163"/>
      <c r="FY39" s="163"/>
      <c r="FZ39" s="163"/>
      <c r="GA39" s="163"/>
      <c r="GB39" s="163"/>
      <c r="GC39" s="163"/>
      <c r="GD39" s="163"/>
      <c r="GE39" s="163"/>
      <c r="GF39" s="163"/>
      <c r="GG39" s="163"/>
      <c r="GH39" s="163"/>
      <c r="GI39" s="163"/>
      <c r="GJ39" s="163"/>
      <c r="GK39" s="163"/>
      <c r="GL39" s="163"/>
      <c r="GM39" s="163"/>
      <c r="GN39" s="163"/>
      <c r="GO39" s="163"/>
      <c r="GP39" s="163"/>
      <c r="GQ39" s="163"/>
      <c r="GR39" s="163"/>
    </row>
    <row r="40" spans="1:200" x14ac:dyDescent="0.3">
      <c r="A40" s="7">
        <v>199</v>
      </c>
      <c r="B40" s="7">
        <v>1</v>
      </c>
      <c r="C40" s="14">
        <v>9187</v>
      </c>
      <c r="D40" s="328" t="s">
        <v>1672</v>
      </c>
      <c r="E40" s="17" t="s">
        <v>1673</v>
      </c>
      <c r="F40" s="330">
        <v>495925208</v>
      </c>
      <c r="G40" s="11">
        <v>69</v>
      </c>
      <c r="H40" s="17" t="s">
        <v>1300</v>
      </c>
      <c r="I40" s="379" t="s">
        <v>1674</v>
      </c>
      <c r="J40" s="380" t="s">
        <v>35</v>
      </c>
      <c r="K40" s="55" t="s">
        <v>36</v>
      </c>
      <c r="L40" s="17">
        <v>14</v>
      </c>
      <c r="M40" s="17" t="s">
        <v>458</v>
      </c>
      <c r="N40" s="17" t="s">
        <v>38</v>
      </c>
      <c r="O40" s="11" t="s">
        <v>682</v>
      </c>
      <c r="P40" s="17" t="s">
        <v>682</v>
      </c>
      <c r="Q40" s="11"/>
      <c r="R40" s="454" t="s">
        <v>124</v>
      </c>
      <c r="S40" s="453" t="s">
        <v>123</v>
      </c>
      <c r="T40" s="454" t="s">
        <v>124</v>
      </c>
      <c r="U40" s="602" t="s">
        <v>125</v>
      </c>
      <c r="V40" s="454" t="s">
        <v>126</v>
      </c>
      <c r="W40" s="454" t="s">
        <v>124</v>
      </c>
      <c r="X40" s="454" t="s">
        <v>124</v>
      </c>
      <c r="Y40" s="760"/>
      <c r="Z40" s="475"/>
      <c r="AA40" s="11"/>
      <c r="AB40" s="683">
        <v>205454</v>
      </c>
      <c r="AC40" s="684">
        <v>51364</v>
      </c>
      <c r="AD40" s="683" t="s">
        <v>124</v>
      </c>
      <c r="AE40" s="683" t="s">
        <v>124</v>
      </c>
      <c r="AF40" s="682" t="s">
        <v>444</v>
      </c>
      <c r="AG40" s="7"/>
      <c r="AH40" s="189"/>
      <c r="AI40" s="189"/>
      <c r="AJ40" s="189"/>
      <c r="AK40" s="189"/>
      <c r="AL40" s="189"/>
      <c r="AM40" s="7"/>
      <c r="AN40" s="411">
        <v>2.14</v>
      </c>
      <c r="AO40" s="39">
        <v>3.96</v>
      </c>
      <c r="AP40" s="40">
        <v>93.5</v>
      </c>
      <c r="AQ40" s="41">
        <v>99.6</v>
      </c>
      <c r="AR40" s="42">
        <v>0.54040404040404044</v>
      </c>
      <c r="AS40" s="43">
        <v>50.527777777777779</v>
      </c>
      <c r="AT40" s="44">
        <v>2.19577262466653E-2</v>
      </c>
      <c r="AU40" s="84">
        <v>1.9108060000000002</v>
      </c>
      <c r="AV40" s="45">
        <v>89.29</v>
      </c>
      <c r="AW40" s="84">
        <v>0.122194</v>
      </c>
      <c r="AX40" s="84">
        <v>5.71</v>
      </c>
      <c r="AY40" s="221" t="s">
        <v>121</v>
      </c>
      <c r="AZ40" s="84">
        <v>2.91</v>
      </c>
      <c r="BA40" s="298">
        <v>1.4E-2</v>
      </c>
      <c r="BB40" s="87"/>
      <c r="BC40" s="298"/>
      <c r="BD40" s="84">
        <v>59.4</v>
      </c>
      <c r="BE40" s="84">
        <v>40.6</v>
      </c>
      <c r="BF40" s="195">
        <v>1.4630541871921181</v>
      </c>
      <c r="BG40" s="79">
        <v>3.3000000000000002E-2</v>
      </c>
      <c r="BH40" s="80">
        <v>1.5420560747663552</v>
      </c>
      <c r="BI40" s="304" t="s">
        <v>121</v>
      </c>
      <c r="BJ40" s="84">
        <v>16</v>
      </c>
      <c r="BK40" s="282">
        <v>13.3</v>
      </c>
      <c r="BL40" s="81"/>
      <c r="BM40" s="80">
        <v>77.199999999999989</v>
      </c>
      <c r="BN40" s="80">
        <v>95.3</v>
      </c>
      <c r="BO40" s="305">
        <v>46061</v>
      </c>
      <c r="BP40" s="80">
        <v>4.7000000000000028</v>
      </c>
      <c r="BQ40" s="80">
        <v>3.41</v>
      </c>
      <c r="BR40" s="80">
        <v>45.3</v>
      </c>
      <c r="BS40" s="80">
        <v>1.8</v>
      </c>
      <c r="BT40" s="80">
        <v>31.9</v>
      </c>
      <c r="BU40" s="80">
        <v>1.27</v>
      </c>
      <c r="BV40" s="80">
        <v>8.49</v>
      </c>
      <c r="BW40" s="80">
        <v>0.34</v>
      </c>
      <c r="BX40" s="80">
        <v>5.2999999999999999E-2</v>
      </c>
      <c r="BY40" s="7"/>
      <c r="BZ40" s="7"/>
      <c r="CA40" s="7"/>
      <c r="CB40" s="7"/>
      <c r="CC40" s="7"/>
      <c r="CD40" s="7"/>
      <c r="CE40" s="7"/>
      <c r="CF40" s="45">
        <v>1.4200626959247649</v>
      </c>
      <c r="CG40" s="121"/>
      <c r="CH40" s="121">
        <v>5</v>
      </c>
      <c r="CI40" s="49" t="s">
        <v>1993</v>
      </c>
      <c r="CJ40" s="111" t="s">
        <v>1993</v>
      </c>
      <c r="CK40" s="35"/>
      <c r="CL40" s="35"/>
      <c r="CM40" s="11"/>
      <c r="CN40" s="11"/>
      <c r="CO40" s="11"/>
      <c r="CP40" s="11"/>
      <c r="CQ40" s="10" t="s">
        <v>294</v>
      </c>
      <c r="CR40" s="123" t="s">
        <v>444</v>
      </c>
      <c r="CS40" s="9">
        <v>2</v>
      </c>
      <c r="CT40" s="7"/>
      <c r="CU40" s="148"/>
      <c r="CV40" s="7"/>
      <c r="CW40" s="7"/>
      <c r="CX40" s="7"/>
      <c r="CY40" s="7"/>
      <c r="CZ40" s="11" t="s">
        <v>38</v>
      </c>
      <c r="DA40" s="11" t="s">
        <v>38</v>
      </c>
      <c r="DB40" s="11">
        <v>8669</v>
      </c>
      <c r="DC40" s="11">
        <v>86.5</v>
      </c>
      <c r="DD40" s="11">
        <v>13.5</v>
      </c>
      <c r="DE40" s="11" t="s">
        <v>38</v>
      </c>
      <c r="DF40" s="11" t="s">
        <v>38</v>
      </c>
      <c r="DG40" s="11" t="s">
        <v>38</v>
      </c>
      <c r="DH40" s="11" t="s">
        <v>38</v>
      </c>
      <c r="DI40" s="11">
        <v>0</v>
      </c>
      <c r="DJ40" s="7"/>
      <c r="DK40" s="116"/>
      <c r="DL40" s="125"/>
      <c r="DM40" s="125"/>
      <c r="DN40" s="7">
        <v>25</v>
      </c>
      <c r="DO40" s="212">
        <v>3</v>
      </c>
      <c r="DP40" s="7">
        <v>1</v>
      </c>
      <c r="DQ40" s="7"/>
      <c r="DR40" s="7"/>
      <c r="DS40" s="115"/>
      <c r="DT40" s="116">
        <v>2</v>
      </c>
      <c r="DU40" s="7"/>
      <c r="DV40" s="116">
        <v>3</v>
      </c>
      <c r="DW40" s="116">
        <v>2</v>
      </c>
      <c r="DX40" s="8"/>
      <c r="DY40" s="114"/>
      <c r="DZ40" s="753">
        <v>9187</v>
      </c>
      <c r="EA40" s="685">
        <v>45</v>
      </c>
      <c r="EB40" s="475">
        <v>648761</v>
      </c>
      <c r="EC40" s="475">
        <v>2</v>
      </c>
      <c r="ED40" s="686">
        <v>28833.822222222221</v>
      </c>
      <c r="EE40" s="687">
        <v>441575</v>
      </c>
      <c r="EF40" s="688">
        <v>19625.555555555555</v>
      </c>
      <c r="EG40" s="489">
        <v>274757.77777777775</v>
      </c>
      <c r="EH40" s="157">
        <v>68.064356519581168</v>
      </c>
      <c r="EI40" s="145">
        <v>19.625555555555554</v>
      </c>
      <c r="EJ40" s="114"/>
      <c r="EK40" s="157">
        <v>68.064356519581168</v>
      </c>
      <c r="EL40" s="145">
        <v>19.625555555555554</v>
      </c>
      <c r="EM40" s="147">
        <v>0.44171997961841136</v>
      </c>
      <c r="EN40" s="49" t="s">
        <v>421</v>
      </c>
      <c r="EO40" s="112" t="s">
        <v>2119</v>
      </c>
      <c r="EP40" s="49" t="s">
        <v>423</v>
      </c>
      <c r="EQ40" s="112" t="s">
        <v>2086</v>
      </c>
      <c r="ER40" s="112" t="s">
        <v>2120</v>
      </c>
      <c r="ES40" s="158">
        <v>9187</v>
      </c>
      <c r="ET40" s="159" t="s">
        <v>2078</v>
      </c>
      <c r="EU40" s="350">
        <v>35.089167875600005</v>
      </c>
      <c r="EV40" s="161">
        <v>31.785369032119998</v>
      </c>
      <c r="EW40" s="162">
        <v>1.4344369399999992</v>
      </c>
      <c r="EX40" s="163"/>
      <c r="EY40" s="163"/>
      <c r="EZ40" s="163"/>
      <c r="FA40" s="163"/>
      <c r="FB40" s="163"/>
      <c r="FC40" s="163"/>
      <c r="FD40" s="163"/>
      <c r="FE40" s="163"/>
      <c r="FF40" s="163"/>
      <c r="FG40" s="163"/>
      <c r="FH40" s="163"/>
      <c r="FI40" s="163"/>
      <c r="FJ40" s="163"/>
      <c r="FK40" s="163"/>
      <c r="FL40" s="163"/>
      <c r="FM40" s="166"/>
      <c r="FN40" s="163"/>
      <c r="FO40" s="163"/>
      <c r="FP40" s="163"/>
      <c r="FQ40" s="163"/>
      <c r="FR40" s="163"/>
      <c r="FS40" s="163"/>
      <c r="FT40" s="163"/>
      <c r="FU40" s="163"/>
      <c r="FV40" s="163"/>
      <c r="FW40" s="163"/>
      <c r="FX40" s="163"/>
      <c r="FY40" s="163"/>
      <c r="FZ40" s="163"/>
      <c r="GA40" s="163"/>
      <c r="GB40" s="163"/>
      <c r="GC40" s="163"/>
      <c r="GD40" s="163"/>
      <c r="GE40" s="163"/>
      <c r="GF40" s="163"/>
      <c r="GG40" s="163"/>
      <c r="GH40" s="163"/>
      <c r="GI40" s="163"/>
      <c r="GJ40" s="163"/>
      <c r="GK40" s="163"/>
      <c r="GL40" s="163"/>
      <c r="GM40" s="163"/>
      <c r="GN40" s="163"/>
      <c r="GO40" s="163"/>
      <c r="GP40" s="163"/>
      <c r="GQ40" s="163"/>
      <c r="GR40" s="163"/>
    </row>
    <row r="41" spans="1:200" x14ac:dyDescent="0.3">
      <c r="A41" s="7">
        <v>202</v>
      </c>
      <c r="B41" s="7">
        <v>1</v>
      </c>
      <c r="C41" s="14">
        <v>9202</v>
      </c>
      <c r="D41" s="443" t="s">
        <v>1666</v>
      </c>
      <c r="E41" s="16" t="s">
        <v>1667</v>
      </c>
      <c r="F41" s="819">
        <v>470508427</v>
      </c>
      <c r="G41" s="11">
        <v>71</v>
      </c>
      <c r="H41" s="16" t="s">
        <v>1668</v>
      </c>
      <c r="I41" s="265" t="s">
        <v>511</v>
      </c>
      <c r="J41" s="19" t="s">
        <v>35</v>
      </c>
      <c r="K41" s="220" t="s">
        <v>36</v>
      </c>
      <c r="L41" s="16">
        <v>8</v>
      </c>
      <c r="M41" s="16" t="s">
        <v>1273</v>
      </c>
      <c r="N41" s="16" t="s">
        <v>38</v>
      </c>
      <c r="O41" s="20"/>
      <c r="P41" s="16" t="s">
        <v>682</v>
      </c>
      <c r="Q41" s="20"/>
      <c r="R41" s="51" t="s">
        <v>124</v>
      </c>
      <c r="S41" s="266" t="s">
        <v>123</v>
      </c>
      <c r="T41" s="51" t="s">
        <v>124</v>
      </c>
      <c r="U41" s="52" t="s">
        <v>125</v>
      </c>
      <c r="V41" s="51" t="s">
        <v>126</v>
      </c>
      <c r="W41" s="454" t="s">
        <v>124</v>
      </c>
      <c r="X41" s="454" t="s">
        <v>124</v>
      </c>
      <c r="Y41" s="695"/>
      <c r="Z41" s="721"/>
      <c r="AA41" s="11"/>
      <c r="AB41" s="683">
        <v>82228</v>
      </c>
      <c r="AC41" s="684">
        <v>6167</v>
      </c>
      <c r="AD41" s="683" t="s">
        <v>124</v>
      </c>
      <c r="AE41" s="683" t="s">
        <v>124</v>
      </c>
      <c r="AF41" s="682" t="s">
        <v>128</v>
      </c>
      <c r="AG41" s="7"/>
      <c r="AH41" s="189"/>
      <c r="AI41" s="189"/>
      <c r="AJ41" s="189"/>
      <c r="AK41" s="189"/>
      <c r="AL41" s="189"/>
      <c r="AM41" s="7"/>
      <c r="AN41" s="934">
        <v>2.1800000000000002</v>
      </c>
      <c r="AO41" s="39">
        <v>2.91</v>
      </c>
      <c r="AP41" s="40">
        <v>93.7</v>
      </c>
      <c r="AQ41" s="41">
        <v>98.79</v>
      </c>
      <c r="AR41" s="42">
        <v>0.74914089347079038</v>
      </c>
      <c r="AS41" s="43">
        <v>70.194501718213061</v>
      </c>
      <c r="AT41" s="44">
        <v>2.2564951868336614E-2</v>
      </c>
      <c r="AU41" s="84">
        <v>2.0339399999999999</v>
      </c>
      <c r="AV41" s="45">
        <v>93.3</v>
      </c>
      <c r="AW41" s="84">
        <v>3.7060000000000003E-2</v>
      </c>
      <c r="AX41" s="84">
        <v>1.7</v>
      </c>
      <c r="AY41" s="221" t="s">
        <v>121</v>
      </c>
      <c r="AZ41" s="84">
        <v>0</v>
      </c>
      <c r="BA41" s="298">
        <v>6.7799999999999996E-3</v>
      </c>
      <c r="BB41" s="87"/>
      <c r="BC41" s="298"/>
      <c r="BD41" s="84">
        <v>64</v>
      </c>
      <c r="BE41" s="84">
        <v>36.6</v>
      </c>
      <c r="BF41" s="195">
        <v>1.7486338797814207</v>
      </c>
      <c r="BG41" s="79">
        <v>0</v>
      </c>
      <c r="BH41" s="80">
        <v>0</v>
      </c>
      <c r="BI41" s="304" t="s">
        <v>121</v>
      </c>
      <c r="BJ41" s="84">
        <v>5.54</v>
      </c>
      <c r="BK41" s="282">
        <v>11.2</v>
      </c>
      <c r="BL41" s="81"/>
      <c r="BM41" s="80">
        <v>47.099999999999994</v>
      </c>
      <c r="BN41" s="80">
        <v>90.1</v>
      </c>
      <c r="BO41" s="305">
        <v>49137</v>
      </c>
      <c r="BP41" s="80">
        <v>9.9000000000000057</v>
      </c>
      <c r="BQ41" s="80">
        <v>2.33</v>
      </c>
      <c r="BR41" s="80">
        <v>14.2</v>
      </c>
      <c r="BS41" s="80">
        <v>0.41</v>
      </c>
      <c r="BT41" s="80">
        <v>32.9</v>
      </c>
      <c r="BU41" s="80">
        <v>0.96</v>
      </c>
      <c r="BV41" s="80">
        <v>33</v>
      </c>
      <c r="BW41" s="80">
        <v>0.96</v>
      </c>
      <c r="BX41" s="80">
        <v>4.1000000000000002E-2</v>
      </c>
      <c r="BY41" s="7"/>
      <c r="BZ41" s="7"/>
      <c r="CA41" s="7"/>
      <c r="CB41" s="7"/>
      <c r="CC41" s="7"/>
      <c r="CD41" s="7"/>
      <c r="CE41" s="7"/>
      <c r="CF41" s="45">
        <v>0.43161094224924013</v>
      </c>
      <c r="CG41" s="121"/>
      <c r="CH41" s="121">
        <v>5</v>
      </c>
      <c r="CI41" s="49" t="s">
        <v>1991</v>
      </c>
      <c r="CJ41" s="9" t="s">
        <v>1991</v>
      </c>
      <c r="CK41" s="35"/>
      <c r="CL41" s="35"/>
      <c r="CM41" s="11"/>
      <c r="CN41" s="11"/>
      <c r="CO41" s="11"/>
      <c r="CP41" s="11"/>
      <c r="CQ41" s="10" t="s">
        <v>297</v>
      </c>
      <c r="CR41" s="123" t="s">
        <v>128</v>
      </c>
      <c r="CS41" s="9">
        <v>2</v>
      </c>
      <c r="CT41" s="7"/>
      <c r="CU41" s="148"/>
      <c r="CV41" s="7"/>
      <c r="CW41" s="7"/>
      <c r="CX41" s="7"/>
      <c r="CY41" s="7"/>
      <c r="CZ41" s="11">
        <v>1.1000000000000001</v>
      </c>
      <c r="DA41" s="11" t="s">
        <v>38</v>
      </c>
      <c r="DB41" s="11">
        <v>1982</v>
      </c>
      <c r="DC41" s="11">
        <v>87.4</v>
      </c>
      <c r="DD41" s="11">
        <v>12.6</v>
      </c>
      <c r="DE41" s="11" t="s">
        <v>38</v>
      </c>
      <c r="DF41" s="11" t="s">
        <v>38</v>
      </c>
      <c r="DG41" s="11" t="s">
        <v>38</v>
      </c>
      <c r="DH41" s="11" t="s">
        <v>38</v>
      </c>
      <c r="DI41" s="11">
        <v>0</v>
      </c>
      <c r="DJ41" s="7"/>
      <c r="DK41" s="116"/>
      <c r="DL41" s="125"/>
      <c r="DM41" s="125"/>
      <c r="DN41" s="7">
        <v>15</v>
      </c>
      <c r="DO41" s="7">
        <v>2</v>
      </c>
      <c r="DP41" s="7">
        <v>1</v>
      </c>
      <c r="DQ41" s="7"/>
      <c r="DR41" s="7"/>
      <c r="DS41" s="115"/>
      <c r="DT41" s="116">
        <v>2</v>
      </c>
      <c r="DU41" s="7"/>
      <c r="DV41" s="116">
        <v>2</v>
      </c>
      <c r="DW41" s="116">
        <v>2</v>
      </c>
      <c r="DX41" s="586"/>
      <c r="DY41" s="114"/>
      <c r="DZ41" s="753">
        <v>9202</v>
      </c>
      <c r="EA41" s="816">
        <v>48</v>
      </c>
      <c r="EB41" s="721">
        <v>79777</v>
      </c>
      <c r="EC41" s="721">
        <v>2</v>
      </c>
      <c r="ED41" s="722">
        <v>3324.0416666666665</v>
      </c>
      <c r="EE41" s="817">
        <v>34446</v>
      </c>
      <c r="EF41" s="724">
        <v>1435.25</v>
      </c>
      <c r="EG41" s="436">
        <v>11482</v>
      </c>
      <c r="EH41" s="157">
        <v>43.177858279955373</v>
      </c>
      <c r="EI41" s="145">
        <v>1.4352499999999999</v>
      </c>
      <c r="EJ41" s="114"/>
      <c r="EK41" s="157">
        <v>43.177858279955373</v>
      </c>
      <c r="EL41" s="145">
        <v>1.4352499999999999</v>
      </c>
      <c r="EM41" s="147">
        <v>1.3809440863960982</v>
      </c>
      <c r="EN41" s="49" t="s">
        <v>423</v>
      </c>
      <c r="EO41" s="112" t="s">
        <v>2114</v>
      </c>
      <c r="EP41" s="49" t="s">
        <v>423</v>
      </c>
      <c r="EQ41" s="112" t="s">
        <v>2115</v>
      </c>
      <c r="ER41" s="35"/>
      <c r="ES41" s="158">
        <v>9202</v>
      </c>
      <c r="ET41" s="159" t="s">
        <v>2078</v>
      </c>
      <c r="EU41" s="350">
        <v>22.7149253796</v>
      </c>
      <c r="EV41" s="161">
        <v>8.7122977833464983</v>
      </c>
      <c r="EW41" s="162">
        <v>1.6031988600000018</v>
      </c>
      <c r="EX41" s="163"/>
      <c r="EY41" s="163"/>
      <c r="EZ41" s="163"/>
      <c r="FA41" s="163"/>
      <c r="FB41" s="163"/>
      <c r="FC41" s="163"/>
      <c r="FD41" s="163"/>
      <c r="FE41" s="163"/>
      <c r="FF41" s="163"/>
      <c r="FG41" s="163"/>
      <c r="FH41" s="163"/>
      <c r="FI41" s="163"/>
      <c r="FJ41" s="163"/>
      <c r="FK41" s="163"/>
      <c r="FL41" s="163"/>
      <c r="FM41" s="166"/>
      <c r="FN41" s="163"/>
      <c r="FO41" s="163"/>
      <c r="FP41" s="163"/>
      <c r="FQ41" s="163"/>
      <c r="FR41" s="163"/>
      <c r="FS41" s="163"/>
      <c r="FT41" s="163"/>
      <c r="FU41" s="163"/>
      <c r="FV41" s="163"/>
      <c r="FW41" s="163"/>
      <c r="FX41" s="163"/>
      <c r="FY41" s="163"/>
      <c r="FZ41" s="163"/>
      <c r="GA41" s="163"/>
      <c r="GB41" s="163"/>
      <c r="GC41" s="163"/>
      <c r="GD41" s="163"/>
      <c r="GE41" s="163"/>
      <c r="GF41" s="163"/>
      <c r="GG41" s="163"/>
      <c r="GH41" s="163"/>
      <c r="GI41" s="163"/>
      <c r="GJ41" s="163"/>
      <c r="GK41" s="163"/>
      <c r="GL41" s="163"/>
      <c r="GM41" s="163"/>
      <c r="GN41" s="163"/>
      <c r="GO41" s="163"/>
      <c r="GP41" s="163"/>
      <c r="GQ41" s="163"/>
      <c r="GR41" s="163"/>
    </row>
    <row r="42" spans="1:200" x14ac:dyDescent="0.3">
      <c r="A42" s="7">
        <v>218</v>
      </c>
      <c r="B42" s="7">
        <v>1</v>
      </c>
      <c r="C42" s="442">
        <v>9347</v>
      </c>
      <c r="D42" s="443" t="s">
        <v>1712</v>
      </c>
      <c r="E42" s="16" t="s">
        <v>1475</v>
      </c>
      <c r="F42" s="16">
        <v>5904141749</v>
      </c>
      <c r="G42" s="11">
        <v>59</v>
      </c>
      <c r="H42" s="16" t="s">
        <v>1713</v>
      </c>
      <c r="I42" s="18" t="s">
        <v>1714</v>
      </c>
      <c r="J42" s="19" t="s">
        <v>35</v>
      </c>
      <c r="K42" s="16" t="s">
        <v>36</v>
      </c>
      <c r="L42" s="20">
        <v>9</v>
      </c>
      <c r="M42" s="20">
        <v>7</v>
      </c>
      <c r="N42" s="16" t="s">
        <v>38</v>
      </c>
      <c r="O42" s="20" t="s">
        <v>682</v>
      </c>
      <c r="P42" s="16" t="s">
        <v>682</v>
      </c>
      <c r="Q42" s="20"/>
      <c r="R42" s="51" t="s">
        <v>122</v>
      </c>
      <c r="S42" s="266" t="s">
        <v>123</v>
      </c>
      <c r="T42" s="51" t="s">
        <v>124</v>
      </c>
      <c r="U42" s="52" t="s">
        <v>125</v>
      </c>
      <c r="V42" s="53" t="s">
        <v>126</v>
      </c>
      <c r="W42" s="51" t="s">
        <v>124</v>
      </c>
      <c r="X42" s="51" t="s">
        <v>124</v>
      </c>
      <c r="Y42" s="182"/>
      <c r="Z42" s="20"/>
      <c r="AA42" s="55"/>
      <c r="AB42" s="56">
        <v>73448</v>
      </c>
      <c r="AC42" s="56">
        <v>18362</v>
      </c>
      <c r="AD42" s="56">
        <v>3</v>
      </c>
      <c r="AE42" s="56">
        <v>5854</v>
      </c>
      <c r="AF42" s="58" t="s">
        <v>128</v>
      </c>
      <c r="AG42" s="554" t="s">
        <v>1968</v>
      </c>
      <c r="AH42" s="114"/>
      <c r="AI42" s="114"/>
      <c r="AJ42" s="114"/>
      <c r="AK42" s="114"/>
      <c r="AL42" s="114"/>
      <c r="AM42" s="114"/>
      <c r="AN42" s="934">
        <v>0.7</v>
      </c>
      <c r="AO42" s="39">
        <v>4.8</v>
      </c>
      <c r="AP42" s="40">
        <v>91.7</v>
      </c>
      <c r="AQ42" s="41">
        <v>97.2</v>
      </c>
      <c r="AR42" s="42">
        <v>0.14583333333333334</v>
      </c>
      <c r="AS42" s="43">
        <v>13.372916666666669</v>
      </c>
      <c r="AT42" s="44">
        <v>7.2538860103626935E-3</v>
      </c>
      <c r="AU42" s="46">
        <v>0.65225999999999995</v>
      </c>
      <c r="AV42" s="45">
        <v>93.18</v>
      </c>
      <c r="AW42" s="84">
        <v>1.274E-2</v>
      </c>
      <c r="AX42" s="84">
        <v>1.82</v>
      </c>
      <c r="AY42" s="221" t="s">
        <v>121</v>
      </c>
      <c r="AZ42" s="84">
        <v>0.45</v>
      </c>
      <c r="BA42" s="298">
        <v>4.1000000000000002E-2</v>
      </c>
      <c r="BB42" s="87"/>
      <c r="BC42" s="298"/>
      <c r="BD42" s="84">
        <v>41.4</v>
      </c>
      <c r="BE42" s="84">
        <v>59.7</v>
      </c>
      <c r="BF42" s="195">
        <v>0.69346733668341698</v>
      </c>
      <c r="BG42" s="79">
        <v>0</v>
      </c>
      <c r="BH42" s="80">
        <v>0</v>
      </c>
      <c r="BI42" s="304" t="s">
        <v>121</v>
      </c>
      <c r="BJ42" s="84">
        <v>6.94</v>
      </c>
      <c r="BK42" s="282">
        <v>9.44</v>
      </c>
      <c r="BL42" s="114"/>
      <c r="BM42" s="80">
        <v>62.6</v>
      </c>
      <c r="BN42" s="80">
        <v>92</v>
      </c>
      <c r="BO42" s="305">
        <v>52714</v>
      </c>
      <c r="BP42" s="80">
        <v>8</v>
      </c>
      <c r="BQ42" s="561">
        <v>3.8000000000000003</v>
      </c>
      <c r="BR42" s="80">
        <v>14.1</v>
      </c>
      <c r="BS42" s="80">
        <v>0.68</v>
      </c>
      <c r="BT42" s="80">
        <v>48.5</v>
      </c>
      <c r="BU42" s="80">
        <v>2.33</v>
      </c>
      <c r="BV42" s="45">
        <v>16.5</v>
      </c>
      <c r="BW42" s="45">
        <v>0.79</v>
      </c>
      <c r="BX42" s="45">
        <v>4.5999999999999999E-2</v>
      </c>
      <c r="BY42" s="114"/>
      <c r="BZ42" s="114"/>
      <c r="CA42" s="114"/>
      <c r="CB42" s="114"/>
      <c r="CC42" s="114"/>
      <c r="CD42" s="114"/>
      <c r="CE42" s="114"/>
      <c r="CF42" s="45">
        <v>0.29072164948453605</v>
      </c>
      <c r="CG42" s="114"/>
      <c r="CH42" s="121">
        <v>7</v>
      </c>
      <c r="CI42" s="49" t="s">
        <v>1991</v>
      </c>
      <c r="CJ42" s="111" t="s">
        <v>1991</v>
      </c>
      <c r="CK42" s="114"/>
      <c r="CL42" s="35"/>
      <c r="CM42" s="55"/>
      <c r="CN42" s="55"/>
      <c r="CO42" s="55"/>
      <c r="CP42" s="55"/>
      <c r="CQ42" s="202" t="s">
        <v>297</v>
      </c>
      <c r="CR42" s="123" t="s">
        <v>128</v>
      </c>
      <c r="CS42" s="9">
        <v>2</v>
      </c>
      <c r="CT42" s="114"/>
      <c r="CU42" s="114"/>
      <c r="CV42" s="114"/>
      <c r="CW42" s="114"/>
      <c r="CX42" s="114"/>
      <c r="CY42" s="114"/>
      <c r="CZ42" s="11" t="s">
        <v>38</v>
      </c>
      <c r="DA42" s="11" t="s">
        <v>38</v>
      </c>
      <c r="DB42" s="11" t="s">
        <v>38</v>
      </c>
      <c r="DC42" s="11" t="s">
        <v>38</v>
      </c>
      <c r="DD42" s="11" t="s">
        <v>38</v>
      </c>
      <c r="DE42" s="11" t="s">
        <v>38</v>
      </c>
      <c r="DF42" s="11" t="s">
        <v>38</v>
      </c>
      <c r="DG42" s="11" t="s">
        <v>38</v>
      </c>
      <c r="DH42" s="11" t="s">
        <v>38</v>
      </c>
      <c r="DI42" s="11">
        <v>0</v>
      </c>
      <c r="DJ42" s="7"/>
      <c r="DK42" s="116"/>
      <c r="DL42" s="125"/>
      <c r="DM42" s="125"/>
      <c r="DN42" s="7">
        <v>40</v>
      </c>
      <c r="DO42" s="7">
        <v>3</v>
      </c>
      <c r="DP42" s="7">
        <v>1</v>
      </c>
      <c r="DQ42" s="7"/>
      <c r="DR42" s="7"/>
      <c r="DS42" s="116"/>
      <c r="DT42" s="116">
        <v>3</v>
      </c>
      <c r="DU42" s="7"/>
      <c r="DV42" s="116">
        <v>2</v>
      </c>
      <c r="DW42" s="116">
        <v>2</v>
      </c>
      <c r="DX42" s="550"/>
      <c r="DY42" s="114"/>
      <c r="DZ42" s="466">
        <v>9347</v>
      </c>
      <c r="EA42" s="467">
        <v>53</v>
      </c>
      <c r="EB42" s="299">
        <v>991576</v>
      </c>
      <c r="EC42" s="299">
        <v>2</v>
      </c>
      <c r="ED42" s="433">
        <v>37417.962264150941</v>
      </c>
      <c r="EE42" s="468">
        <v>785551</v>
      </c>
      <c r="EF42" s="435">
        <v>29643.433962264149</v>
      </c>
      <c r="EG42" s="436">
        <v>266790.90566037735</v>
      </c>
      <c r="EH42" s="157">
        <v>79.222470088021495</v>
      </c>
      <c r="EI42" s="145">
        <v>29.643433962264147</v>
      </c>
      <c r="EJ42" s="114"/>
      <c r="EK42" s="157">
        <v>79.222470088021495</v>
      </c>
      <c r="EL42" s="145">
        <v>29.643433962264147</v>
      </c>
      <c r="EM42" s="114"/>
      <c r="EN42" s="7" t="s">
        <v>421</v>
      </c>
      <c r="EO42" s="35" t="s">
        <v>2135</v>
      </c>
      <c r="EP42" s="7" t="s">
        <v>421</v>
      </c>
      <c r="EQ42" s="35" t="s">
        <v>2136</v>
      </c>
      <c r="ER42" s="35" t="s">
        <v>2137</v>
      </c>
      <c r="ES42" s="158">
        <v>9347</v>
      </c>
      <c r="ET42" s="159" t="s">
        <v>2078</v>
      </c>
      <c r="EU42" s="350">
        <v>36.415009536399999</v>
      </c>
      <c r="EV42" s="161">
        <v>30.104768030644998</v>
      </c>
      <c r="EW42" s="162">
        <v>0.54897664000000124</v>
      </c>
      <c r="EX42" s="163"/>
      <c r="EY42" s="163"/>
      <c r="EZ42" s="163"/>
      <c r="FA42" s="163"/>
      <c r="FB42" s="163"/>
      <c r="FC42" s="163"/>
      <c r="FD42" s="163"/>
      <c r="FE42" s="163"/>
      <c r="FF42" s="163"/>
      <c r="FG42" s="163"/>
      <c r="FH42" s="163"/>
      <c r="FI42" s="163"/>
      <c r="FJ42" s="163"/>
      <c r="FK42" s="163"/>
      <c r="FL42" s="163"/>
      <c r="FM42" s="166"/>
      <c r="FN42" s="163"/>
      <c r="FO42" s="163"/>
      <c r="FP42" s="163"/>
      <c r="FQ42" s="163"/>
      <c r="FR42" s="163"/>
      <c r="FS42" s="163"/>
      <c r="FT42" s="163"/>
      <c r="FU42" s="163"/>
      <c r="FV42" s="163"/>
      <c r="FW42" s="163"/>
      <c r="FX42" s="163"/>
      <c r="FY42" s="163"/>
      <c r="FZ42" s="163"/>
      <c r="GA42" s="163"/>
      <c r="GB42" s="163"/>
      <c r="GC42" s="163"/>
      <c r="GD42" s="163"/>
      <c r="GE42" s="163"/>
      <c r="GF42" s="163"/>
      <c r="GG42" s="163"/>
      <c r="GH42" s="163"/>
      <c r="GI42" s="163"/>
      <c r="GJ42" s="163"/>
      <c r="GK42" s="163"/>
      <c r="GL42" s="163"/>
      <c r="GM42" s="163"/>
      <c r="GN42" s="163"/>
      <c r="GO42" s="163"/>
      <c r="GP42" s="163"/>
      <c r="GQ42" s="163"/>
      <c r="GR42" s="163"/>
    </row>
    <row r="43" spans="1:200" x14ac:dyDescent="0.3">
      <c r="A43" s="7">
        <v>235</v>
      </c>
      <c r="B43" s="7">
        <v>1</v>
      </c>
      <c r="C43" s="442">
        <v>9412</v>
      </c>
      <c r="D43" s="443" t="s">
        <v>1110</v>
      </c>
      <c r="E43" s="16" t="s">
        <v>687</v>
      </c>
      <c r="F43" s="16">
        <v>6408100578</v>
      </c>
      <c r="G43" s="11">
        <v>54</v>
      </c>
      <c r="H43" s="16" t="s">
        <v>1027</v>
      </c>
      <c r="I43" s="18" t="s">
        <v>1759</v>
      </c>
      <c r="J43" s="19" t="s">
        <v>35</v>
      </c>
      <c r="K43" s="16" t="s">
        <v>36</v>
      </c>
      <c r="L43" s="20">
        <v>6</v>
      </c>
      <c r="M43" s="20">
        <v>6</v>
      </c>
      <c r="N43" s="16" t="s">
        <v>38</v>
      </c>
      <c r="O43" s="20"/>
      <c r="P43" s="16" t="s">
        <v>682</v>
      </c>
      <c r="Q43" s="20"/>
      <c r="R43" s="51" t="s">
        <v>122</v>
      </c>
      <c r="S43" s="266" t="s">
        <v>123</v>
      </c>
      <c r="T43" s="51" t="s">
        <v>124</v>
      </c>
      <c r="U43" s="52" t="s">
        <v>125</v>
      </c>
      <c r="V43" s="51" t="s">
        <v>126</v>
      </c>
      <c r="W43" s="454" t="s">
        <v>124</v>
      </c>
      <c r="X43" s="454" t="s">
        <v>124</v>
      </c>
      <c r="Y43" s="182"/>
      <c r="Z43" s="20"/>
      <c r="AA43" s="55"/>
      <c r="AB43" s="361">
        <v>231000</v>
      </c>
      <c r="AC43" s="361">
        <v>57750</v>
      </c>
      <c r="AD43" s="361"/>
      <c r="AE43" s="361"/>
      <c r="AF43" s="58" t="s">
        <v>444</v>
      </c>
      <c r="AH43" s="114"/>
      <c r="AI43" s="114"/>
      <c r="AJ43" s="114"/>
      <c r="AK43" s="114"/>
      <c r="AL43" s="114"/>
      <c r="AM43" s="114"/>
      <c r="AN43" s="411">
        <v>6.93</v>
      </c>
      <c r="AO43" s="39">
        <v>3.21</v>
      </c>
      <c r="AP43" s="40">
        <v>89.5</v>
      </c>
      <c r="AQ43" s="41">
        <v>99.64</v>
      </c>
      <c r="AR43" s="42">
        <v>2.1588785046728973</v>
      </c>
      <c r="AS43" s="43">
        <v>193.21962616822432</v>
      </c>
      <c r="AT43" s="44">
        <v>7.4749217991586667E-2</v>
      </c>
      <c r="AU43" s="84">
        <v>6.4927169999999998</v>
      </c>
      <c r="AV43" s="45">
        <v>93.69</v>
      </c>
      <c r="AW43" s="84">
        <v>9.0783000000000003E-2</v>
      </c>
      <c r="AX43" s="84">
        <v>1.31</v>
      </c>
      <c r="AY43" s="221" t="s">
        <v>121</v>
      </c>
      <c r="AZ43" s="84">
        <v>7.69</v>
      </c>
      <c r="BA43" s="298">
        <v>1.9E-2</v>
      </c>
      <c r="BB43" s="87"/>
      <c r="BC43" s="298"/>
      <c r="BD43" s="84">
        <v>60</v>
      </c>
      <c r="BE43" s="84">
        <v>40.799999999999997</v>
      </c>
      <c r="BF43" s="195">
        <v>1.4705882352941178</v>
      </c>
      <c r="BG43" s="79">
        <v>0.5</v>
      </c>
      <c r="BH43" s="80">
        <v>7.2150072150072155</v>
      </c>
      <c r="BI43" s="304" t="s">
        <v>121</v>
      </c>
      <c r="BJ43" s="84">
        <v>10.9</v>
      </c>
      <c r="BK43" s="282">
        <v>17.7</v>
      </c>
      <c r="BL43" s="114"/>
      <c r="BM43" s="80">
        <v>71.800000000000011</v>
      </c>
      <c r="BN43" s="80">
        <v>95.3</v>
      </c>
      <c r="BO43" s="305">
        <v>51687</v>
      </c>
      <c r="BP43" s="80">
        <v>4.7000000000000028</v>
      </c>
      <c r="BQ43" s="346">
        <v>2.9299999999999997</v>
      </c>
      <c r="BR43" s="80">
        <v>32.200000000000003</v>
      </c>
      <c r="BS43" s="80">
        <v>1.03</v>
      </c>
      <c r="BT43" s="80">
        <v>39.6</v>
      </c>
      <c r="BU43" s="80">
        <v>1.27</v>
      </c>
      <c r="BV43" s="45">
        <v>19.600000000000001</v>
      </c>
      <c r="BW43" s="45">
        <v>0.63</v>
      </c>
      <c r="BX43" s="45">
        <v>4.7E-2</v>
      </c>
      <c r="BY43" s="114"/>
      <c r="BZ43" s="114"/>
      <c r="CA43" s="114"/>
      <c r="CB43" s="114"/>
      <c r="CC43" s="114"/>
      <c r="CD43" s="114"/>
      <c r="CE43" s="114"/>
      <c r="CF43" s="45">
        <v>0.81313131313131315</v>
      </c>
      <c r="CG43" s="114"/>
      <c r="CH43" s="121">
        <v>5</v>
      </c>
      <c r="CI43" s="49" t="s">
        <v>1991</v>
      </c>
      <c r="CJ43" s="111" t="s">
        <v>1991</v>
      </c>
      <c r="CK43" s="114"/>
      <c r="CL43" s="35"/>
      <c r="CM43" s="55"/>
      <c r="CN43" s="55"/>
      <c r="CO43" s="55"/>
      <c r="CP43" s="55"/>
      <c r="CQ43" s="202" t="s">
        <v>297</v>
      </c>
      <c r="CR43" s="123" t="s">
        <v>444</v>
      </c>
      <c r="CS43" s="9">
        <v>2</v>
      </c>
      <c r="CT43" s="114"/>
      <c r="CU43" s="113" t="s">
        <v>2032</v>
      </c>
      <c r="CV43" s="114"/>
      <c r="CW43" s="114"/>
      <c r="CX43" s="114"/>
      <c r="CY43" s="114"/>
      <c r="CZ43" s="11" t="s">
        <v>38</v>
      </c>
      <c r="DA43" s="11" t="s">
        <v>38</v>
      </c>
      <c r="DB43" s="11">
        <v>22389</v>
      </c>
      <c r="DC43" s="11">
        <v>89.1</v>
      </c>
      <c r="DD43" s="11">
        <v>10.9</v>
      </c>
      <c r="DE43" s="11" t="s">
        <v>38</v>
      </c>
      <c r="DF43" s="11" t="s">
        <v>38</v>
      </c>
      <c r="DG43" s="11" t="s">
        <v>38</v>
      </c>
      <c r="DH43" s="11" t="s">
        <v>38</v>
      </c>
      <c r="DI43" s="11">
        <v>0</v>
      </c>
      <c r="DJ43" s="7"/>
      <c r="DK43" s="116"/>
      <c r="DL43" s="125"/>
      <c r="DM43" s="125"/>
      <c r="DN43" s="7">
        <v>35</v>
      </c>
      <c r="DO43" s="7">
        <v>3</v>
      </c>
      <c r="DP43" s="7">
        <v>1</v>
      </c>
      <c r="DQ43" s="7">
        <v>192</v>
      </c>
      <c r="DR43" s="7">
        <v>95</v>
      </c>
      <c r="DS43" s="115">
        <v>25.770399305555557</v>
      </c>
      <c r="DT43" s="116">
        <v>2</v>
      </c>
      <c r="DU43" s="7"/>
      <c r="DV43" s="116">
        <v>2</v>
      </c>
      <c r="DW43" s="116">
        <v>2</v>
      </c>
      <c r="DX43" s="7"/>
      <c r="DY43" s="114"/>
      <c r="DZ43" s="466">
        <v>9412</v>
      </c>
      <c r="EA43" s="467">
        <v>75</v>
      </c>
      <c r="EB43" s="299">
        <v>443667</v>
      </c>
      <c r="EC43" s="299">
        <v>2</v>
      </c>
      <c r="ED43" s="433">
        <v>11831.12</v>
      </c>
      <c r="EE43" s="468">
        <v>392297</v>
      </c>
      <c r="EF43" s="435">
        <v>10461.253333333334</v>
      </c>
      <c r="EG43" s="436">
        <v>62767.520000000004</v>
      </c>
      <c r="EH43" s="157">
        <v>88.421496302406979</v>
      </c>
      <c r="EI43" s="145">
        <v>10.461253333333334</v>
      </c>
      <c r="EJ43" s="114"/>
      <c r="EK43" s="157">
        <v>88.421496302406979</v>
      </c>
      <c r="EL43" s="145">
        <v>10.461253333333334</v>
      </c>
      <c r="EM43" s="147">
        <v>2.1401833304868503</v>
      </c>
      <c r="EN43" s="7" t="s">
        <v>421</v>
      </c>
      <c r="EO43" s="35" t="s">
        <v>813</v>
      </c>
      <c r="EP43" s="7" t="s">
        <v>423</v>
      </c>
      <c r="EQ43" s="35" t="s">
        <v>2148</v>
      </c>
      <c r="ER43" s="35" t="s">
        <v>2149</v>
      </c>
      <c r="ES43" s="158">
        <v>9412</v>
      </c>
      <c r="ET43" s="159" t="s">
        <v>1061</v>
      </c>
      <c r="EU43" s="263" t="s">
        <v>2079</v>
      </c>
      <c r="EV43" s="161">
        <v>26.7804165953069</v>
      </c>
      <c r="EW43" s="162">
        <v>1.281624940000001</v>
      </c>
      <c r="EX43" s="163">
        <v>2.82</v>
      </c>
      <c r="EY43" s="163">
        <v>2.38</v>
      </c>
      <c r="EZ43" s="163">
        <v>697000</v>
      </c>
      <c r="FA43" s="167">
        <v>89.1</v>
      </c>
      <c r="FB43" s="167">
        <v>20.8</v>
      </c>
      <c r="FC43" s="163">
        <v>415000</v>
      </c>
      <c r="FD43" s="164">
        <v>62767.520000000004</v>
      </c>
      <c r="FE43" s="165">
        <v>13055.644160000002</v>
      </c>
      <c r="FF43" s="163">
        <v>4.1399999999999997</v>
      </c>
      <c r="FG43" s="163">
        <v>337852</v>
      </c>
      <c r="FH43" s="311">
        <v>16.66</v>
      </c>
      <c r="FI43" s="163">
        <v>77148</v>
      </c>
      <c r="FJ43" s="165">
        <v>2715.5739852800007</v>
      </c>
      <c r="FK43" s="165">
        <v>540.50366822399997</v>
      </c>
      <c r="FL43" s="165">
        <v>2175.0703170560009</v>
      </c>
      <c r="FM43" s="166">
        <v>6</v>
      </c>
      <c r="FN43" s="165">
        <v>452.59566421333346</v>
      </c>
      <c r="FO43" s="165">
        <v>90.08394470399999</v>
      </c>
      <c r="FP43" s="165">
        <v>2175.9406933333335</v>
      </c>
      <c r="FQ43" s="163"/>
      <c r="FR43" s="163"/>
      <c r="FS43" s="163"/>
      <c r="FT43" s="163"/>
      <c r="FU43" s="163"/>
      <c r="FV43" s="163"/>
      <c r="FW43" s="163"/>
      <c r="FX43" s="163"/>
      <c r="FY43" s="163"/>
      <c r="FZ43" s="163"/>
      <c r="GA43" s="163"/>
      <c r="GB43" s="163"/>
      <c r="GC43" s="163"/>
      <c r="GD43" s="163"/>
      <c r="GE43" s="163"/>
      <c r="GF43" s="163"/>
      <c r="GG43" s="163"/>
      <c r="GH43" s="163"/>
      <c r="GI43" s="163"/>
      <c r="GJ43" s="163"/>
      <c r="GK43" s="163"/>
      <c r="GL43" s="163"/>
      <c r="GM43" s="163"/>
      <c r="GN43" s="163"/>
      <c r="GO43" s="163"/>
      <c r="GP43" s="163"/>
      <c r="GQ43" s="163"/>
      <c r="GR43" s="163"/>
    </row>
    <row r="44" spans="1:200" x14ac:dyDescent="0.3">
      <c r="A44" s="7">
        <v>241</v>
      </c>
      <c r="B44" s="7">
        <v>1</v>
      </c>
      <c r="C44" s="442">
        <v>9424</v>
      </c>
      <c r="D44" s="443" t="s">
        <v>1757</v>
      </c>
      <c r="E44" s="16" t="s">
        <v>1158</v>
      </c>
      <c r="F44" s="16">
        <v>6056131147</v>
      </c>
      <c r="G44" s="11">
        <v>58</v>
      </c>
      <c r="H44" s="16" t="s">
        <v>1006</v>
      </c>
      <c r="I44" s="18" t="s">
        <v>1758</v>
      </c>
      <c r="J44" s="19" t="s">
        <v>35</v>
      </c>
      <c r="K44" s="16" t="s">
        <v>36</v>
      </c>
      <c r="L44" s="20">
        <v>20</v>
      </c>
      <c r="M44" s="16" t="s">
        <v>1273</v>
      </c>
      <c r="N44" s="16" t="s">
        <v>38</v>
      </c>
      <c r="O44" s="20"/>
      <c r="P44" s="16" t="s">
        <v>682</v>
      </c>
      <c r="Q44" s="20"/>
      <c r="R44" s="51" t="s">
        <v>122</v>
      </c>
      <c r="S44" s="266" t="s">
        <v>123</v>
      </c>
      <c r="T44" s="51" t="s">
        <v>124</v>
      </c>
      <c r="U44" s="52" t="s">
        <v>125</v>
      </c>
      <c r="V44" s="53" t="s">
        <v>126</v>
      </c>
      <c r="W44" s="51" t="s">
        <v>124</v>
      </c>
      <c r="X44" s="51" t="s">
        <v>124</v>
      </c>
      <c r="Y44" s="182"/>
      <c r="Z44" s="20"/>
      <c r="AA44" s="55"/>
      <c r="AB44" s="683">
        <v>9354</v>
      </c>
      <c r="AC44" s="683">
        <v>654</v>
      </c>
      <c r="AD44" s="683" t="s">
        <v>124</v>
      </c>
      <c r="AE44" s="683" t="s">
        <v>124</v>
      </c>
      <c r="AF44" s="682" t="s">
        <v>444</v>
      </c>
      <c r="AG44" s="554"/>
      <c r="AH44" s="114"/>
      <c r="AI44" s="114"/>
      <c r="AJ44" s="114"/>
      <c r="AK44" s="114"/>
      <c r="AL44" s="114"/>
      <c r="AM44" s="114"/>
      <c r="AN44" s="934">
        <v>3.33</v>
      </c>
      <c r="AO44" s="39">
        <v>0.64</v>
      </c>
      <c r="AP44" s="40">
        <v>89.6</v>
      </c>
      <c r="AQ44" s="41">
        <v>93.57</v>
      </c>
      <c r="AR44" s="42">
        <v>5.203125</v>
      </c>
      <c r="AS44" s="43">
        <v>466.2</v>
      </c>
      <c r="AT44" s="44">
        <v>3.6901595744680854E-2</v>
      </c>
      <c r="AU44" s="84">
        <v>2.9953349999999999</v>
      </c>
      <c r="AV44" s="45">
        <v>89.95</v>
      </c>
      <c r="AW44" s="84">
        <v>0.16816500000000001</v>
      </c>
      <c r="AX44" s="84">
        <v>5.05</v>
      </c>
      <c r="AY44" s="221" t="s">
        <v>121</v>
      </c>
      <c r="AZ44" s="84">
        <v>4.78</v>
      </c>
      <c r="BA44" s="298">
        <v>2.9000000000000001E-2</v>
      </c>
      <c r="BB44" s="87"/>
      <c r="BC44" s="298"/>
      <c r="BD44" s="84">
        <v>71.8</v>
      </c>
      <c r="BE44" s="84">
        <v>28.7</v>
      </c>
      <c r="BF44" s="78">
        <v>2.5017421602787455</v>
      </c>
      <c r="BG44" s="79">
        <v>0.1</v>
      </c>
      <c r="BH44" s="80">
        <v>3.0030030030030028</v>
      </c>
      <c r="BI44" s="304" t="s">
        <v>121</v>
      </c>
      <c r="BJ44" s="84">
        <v>22.2</v>
      </c>
      <c r="BK44" s="282">
        <v>16.3</v>
      </c>
      <c r="BL44" s="114"/>
      <c r="BM44" s="80">
        <v>37.5</v>
      </c>
      <c r="BN44" s="80">
        <v>96.1</v>
      </c>
      <c r="BO44" s="305">
        <v>76609</v>
      </c>
      <c r="BP44" s="80">
        <v>3.9000000000000057</v>
      </c>
      <c r="BQ44" s="561">
        <v>0.56400000000000006</v>
      </c>
      <c r="BR44" s="80">
        <v>8.4</v>
      </c>
      <c r="BS44" s="80">
        <v>5.3999999999999999E-2</v>
      </c>
      <c r="BT44" s="80">
        <v>29.1</v>
      </c>
      <c r="BU44" s="80">
        <v>0.19</v>
      </c>
      <c r="BV44" s="45">
        <v>50.2</v>
      </c>
      <c r="BW44" s="45">
        <v>0.32</v>
      </c>
      <c r="BX44" s="45">
        <v>7.4999999999999997E-2</v>
      </c>
      <c r="BY44" s="114"/>
      <c r="BZ44" s="114"/>
      <c r="CA44" s="114"/>
      <c r="CB44" s="114"/>
      <c r="CC44" s="114"/>
      <c r="CD44" s="114"/>
      <c r="CE44" s="114"/>
      <c r="CF44" s="45">
        <v>0.28865979381443296</v>
      </c>
      <c r="CG44" s="114"/>
      <c r="CH44" s="121">
        <v>5</v>
      </c>
      <c r="CI44" s="49" t="s">
        <v>1993</v>
      </c>
      <c r="CJ44" s="111" t="s">
        <v>1993</v>
      </c>
      <c r="CK44" s="114"/>
      <c r="CL44" s="35"/>
      <c r="CM44" s="55"/>
      <c r="CN44" s="55"/>
      <c r="CO44" s="55"/>
      <c r="CP44" s="55"/>
      <c r="CQ44" s="202" t="s">
        <v>294</v>
      </c>
      <c r="CR44" s="123" t="s">
        <v>444</v>
      </c>
      <c r="CS44" s="9">
        <v>2</v>
      </c>
      <c r="CT44" s="114"/>
      <c r="CU44" s="113" t="s">
        <v>1758</v>
      </c>
      <c r="CV44" s="114"/>
      <c r="CW44" s="114"/>
      <c r="CX44" s="114"/>
      <c r="CY44" s="114"/>
      <c r="CZ44" s="11">
        <v>60.8</v>
      </c>
      <c r="DA44" s="11" t="s">
        <v>38</v>
      </c>
      <c r="DB44" s="11">
        <v>9852</v>
      </c>
      <c r="DC44" s="11">
        <v>88.7</v>
      </c>
      <c r="DD44" s="11">
        <v>11.3</v>
      </c>
      <c r="DE44" s="11">
        <v>36.5</v>
      </c>
      <c r="DF44" s="11">
        <v>36586</v>
      </c>
      <c r="DG44" s="11" t="s">
        <v>38</v>
      </c>
      <c r="DH44" s="11">
        <v>5.14</v>
      </c>
      <c r="DI44" s="11">
        <v>0</v>
      </c>
      <c r="DJ44" s="7"/>
      <c r="DK44" s="116"/>
      <c r="DL44" s="125"/>
      <c r="DM44" s="125"/>
      <c r="DN44" s="7">
        <v>50</v>
      </c>
      <c r="DO44" s="7">
        <v>3</v>
      </c>
      <c r="DP44" s="7">
        <v>1</v>
      </c>
      <c r="DQ44" s="7" t="s">
        <v>299</v>
      </c>
      <c r="DR44" s="7" t="s">
        <v>299</v>
      </c>
      <c r="DS44" s="115" t="s">
        <v>299</v>
      </c>
      <c r="DT44" s="116">
        <v>3</v>
      </c>
      <c r="DU44" s="7"/>
      <c r="DV44" s="116">
        <v>3</v>
      </c>
      <c r="DW44" s="116">
        <v>2</v>
      </c>
      <c r="DX44" s="7"/>
      <c r="DY44" s="114"/>
      <c r="DZ44" s="753">
        <v>9424</v>
      </c>
      <c r="EA44" s="953">
        <v>65</v>
      </c>
      <c r="EB44" s="920">
        <v>403047</v>
      </c>
      <c r="EC44" s="920">
        <v>2</v>
      </c>
      <c r="ED44" s="956">
        <v>12401.446153846155</v>
      </c>
      <c r="EE44" s="920">
        <v>209552</v>
      </c>
      <c r="EF44" s="507">
        <v>6447.7538461538461</v>
      </c>
      <c r="EG44" s="959">
        <v>128955.07692307692</v>
      </c>
      <c r="EH44" s="157">
        <v>51.991951310889299</v>
      </c>
      <c r="EI44" s="145">
        <v>6.4477538461538462</v>
      </c>
      <c r="EJ44" s="114"/>
      <c r="EK44" s="157">
        <v>51.991951310889299</v>
      </c>
      <c r="EL44" s="145">
        <v>6.4477538461538462</v>
      </c>
      <c r="EM44" s="147">
        <v>1.5279739635030922</v>
      </c>
      <c r="EN44" s="7" t="s">
        <v>421</v>
      </c>
      <c r="EO44" s="35" t="s">
        <v>2145</v>
      </c>
      <c r="EP44" s="7" t="s">
        <v>421</v>
      </c>
      <c r="EQ44" s="35" t="s">
        <v>2146</v>
      </c>
      <c r="ER44" s="35" t="s">
        <v>2147</v>
      </c>
      <c r="ES44" s="158">
        <v>9424</v>
      </c>
      <c r="ET44" s="159" t="s">
        <v>426</v>
      </c>
      <c r="EU44" s="350" t="s">
        <v>2079</v>
      </c>
      <c r="EV44" s="161">
        <v>31.298907082680113</v>
      </c>
      <c r="EW44" s="162">
        <v>1.3947753850000004</v>
      </c>
      <c r="EX44" s="163">
        <v>4.5599999999999996</v>
      </c>
      <c r="EY44" s="163">
        <v>8.68</v>
      </c>
      <c r="EZ44" s="163">
        <v>702000</v>
      </c>
      <c r="FA44" s="167">
        <v>75.099999999999994</v>
      </c>
      <c r="FB44" s="167">
        <v>36.4</v>
      </c>
      <c r="FC44" s="163">
        <v>503000</v>
      </c>
      <c r="FD44" s="164">
        <v>128955.07692307692</v>
      </c>
      <c r="FE44" s="165">
        <v>46939.648000000001</v>
      </c>
      <c r="FF44" s="163">
        <v>3.75</v>
      </c>
      <c r="FG44" s="163">
        <v>424000</v>
      </c>
      <c r="FH44" s="311">
        <v>32.65</v>
      </c>
      <c r="FI44" s="163">
        <v>79000</v>
      </c>
      <c r="FJ44" s="165">
        <v>17086.031872</v>
      </c>
      <c r="FK44" s="165">
        <v>1760.2367999999999</v>
      </c>
      <c r="FL44" s="165">
        <v>15325.795071999999</v>
      </c>
      <c r="FM44" s="166">
        <v>20</v>
      </c>
      <c r="FN44" s="165">
        <v>854.30159359999993</v>
      </c>
      <c r="FO44" s="165">
        <v>88.011839999999992</v>
      </c>
      <c r="FP44" s="165">
        <v>2346.9823999999999</v>
      </c>
      <c r="FQ44" s="163"/>
      <c r="FR44" s="163"/>
      <c r="FS44" s="163"/>
      <c r="FT44" s="163"/>
      <c r="FU44" s="163"/>
      <c r="FV44" s="163"/>
      <c r="FW44" s="163"/>
      <c r="FX44" s="163"/>
      <c r="FY44" s="163"/>
      <c r="FZ44" s="163"/>
      <c r="GA44" s="163"/>
      <c r="GB44" s="163"/>
      <c r="GC44" s="163"/>
      <c r="GD44" s="163"/>
      <c r="GE44" s="163"/>
      <c r="GF44" s="163"/>
      <c r="GG44" s="163"/>
      <c r="GH44" s="163"/>
      <c r="GI44" s="163"/>
      <c r="GJ44" s="163"/>
      <c r="GK44" s="163"/>
      <c r="GL44" s="163"/>
      <c r="GM44" s="163"/>
      <c r="GN44" s="163"/>
      <c r="GO44" s="163"/>
      <c r="GP44" s="163"/>
      <c r="GQ44" s="163"/>
      <c r="GR44" s="163"/>
    </row>
    <row r="45" spans="1:200" x14ac:dyDescent="0.3">
      <c r="A45" s="7">
        <v>244</v>
      </c>
      <c r="B45" s="7">
        <v>1</v>
      </c>
      <c r="C45" s="14">
        <v>9439</v>
      </c>
      <c r="D45" s="328" t="s">
        <v>1792</v>
      </c>
      <c r="E45" s="17" t="s">
        <v>1793</v>
      </c>
      <c r="F45" s="17">
        <v>5004009972</v>
      </c>
      <c r="G45" s="11">
        <v>68</v>
      </c>
      <c r="H45" s="17" t="s">
        <v>1794</v>
      </c>
      <c r="I45" s="470" t="s">
        <v>432</v>
      </c>
      <c r="J45" s="380" t="s">
        <v>35</v>
      </c>
      <c r="K45" s="17" t="s">
        <v>36</v>
      </c>
      <c r="L45" s="213">
        <v>18</v>
      </c>
      <c r="M45" s="17">
        <v>5</v>
      </c>
      <c r="N45" s="16" t="s">
        <v>38</v>
      </c>
      <c r="O45" s="20"/>
      <c r="P45" s="16" t="s">
        <v>682</v>
      </c>
      <c r="Q45" s="11"/>
      <c r="R45" s="884" t="s">
        <v>122</v>
      </c>
      <c r="S45" s="266" t="s">
        <v>123</v>
      </c>
      <c r="T45" s="454" t="s">
        <v>124</v>
      </c>
      <c r="U45" s="602" t="s">
        <v>125</v>
      </c>
      <c r="V45" s="454" t="s">
        <v>126</v>
      </c>
      <c r="W45" s="454" t="s">
        <v>124</v>
      </c>
      <c r="X45" s="51" t="s">
        <v>124</v>
      </c>
      <c r="Y45" s="451"/>
      <c r="Z45" s="452"/>
      <c r="AA45" s="55"/>
      <c r="AB45" s="683">
        <v>28315</v>
      </c>
      <c r="AC45" s="683">
        <v>7078</v>
      </c>
      <c r="AD45" s="683" t="s">
        <v>447</v>
      </c>
      <c r="AE45" s="683" t="s">
        <v>447</v>
      </c>
      <c r="AF45" s="682" t="s">
        <v>128</v>
      </c>
      <c r="AG45" s="554"/>
      <c r="AH45" s="114"/>
      <c r="AI45" s="114"/>
      <c r="AJ45" s="114"/>
      <c r="AK45" s="114"/>
      <c r="AL45" s="114"/>
      <c r="AM45" s="114"/>
      <c r="AN45" s="411">
        <v>1.66</v>
      </c>
      <c r="AO45" s="39">
        <v>7.06</v>
      </c>
      <c r="AP45" s="40">
        <v>87</v>
      </c>
      <c r="AQ45" s="41">
        <v>95.72</v>
      </c>
      <c r="AR45" s="42">
        <v>0.23512747875354109</v>
      </c>
      <c r="AS45" s="43">
        <v>20.456090651558075</v>
      </c>
      <c r="AT45" s="44">
        <v>1.7648309589623642E-2</v>
      </c>
      <c r="AU45" s="84">
        <v>1.4541599999999999</v>
      </c>
      <c r="AV45" s="45">
        <v>87.6</v>
      </c>
      <c r="AW45" s="84">
        <v>0.12284</v>
      </c>
      <c r="AX45" s="84">
        <v>7.4</v>
      </c>
      <c r="AY45" s="221" t="s">
        <v>121</v>
      </c>
      <c r="AZ45" s="84">
        <v>0</v>
      </c>
      <c r="BA45" s="298">
        <v>8.5599999999999999E-3</v>
      </c>
      <c r="BB45" s="87"/>
      <c r="BC45" s="298"/>
      <c r="BD45" s="84">
        <v>30.6</v>
      </c>
      <c r="BE45" s="84">
        <v>70.099999999999994</v>
      </c>
      <c r="BF45" s="78">
        <v>0.43651925820256782</v>
      </c>
      <c r="BG45" s="79">
        <v>0</v>
      </c>
      <c r="BH45" s="80">
        <v>0</v>
      </c>
      <c r="BI45" s="304" t="s">
        <v>121</v>
      </c>
      <c r="BJ45" s="84">
        <v>0</v>
      </c>
      <c r="BK45" s="282">
        <v>0</v>
      </c>
      <c r="BL45" s="114"/>
      <c r="BM45" s="80">
        <v>88.8</v>
      </c>
      <c r="BN45" s="80">
        <v>99.2</v>
      </c>
      <c r="BO45" s="305">
        <v>46844</v>
      </c>
      <c r="BP45" s="80">
        <v>0.79999999999999716</v>
      </c>
      <c r="BQ45" s="561">
        <v>6.3220000000000001</v>
      </c>
      <c r="BR45" s="80">
        <v>66.599999999999994</v>
      </c>
      <c r="BS45" s="80">
        <v>4.71</v>
      </c>
      <c r="BT45" s="80">
        <v>22.2</v>
      </c>
      <c r="BU45" s="80">
        <v>1.57</v>
      </c>
      <c r="BV45" s="45">
        <v>0.6</v>
      </c>
      <c r="BW45" s="45">
        <v>4.2000000000000003E-2</v>
      </c>
      <c r="BX45" s="45">
        <v>1.2999999999999999E-2</v>
      </c>
      <c r="BY45" s="114"/>
      <c r="BZ45" s="114"/>
      <c r="CA45" s="114"/>
      <c r="CB45" s="114"/>
      <c r="CC45" s="114"/>
      <c r="CD45" s="114"/>
      <c r="CE45" s="114"/>
      <c r="CF45" s="45">
        <v>3</v>
      </c>
      <c r="CG45" s="114"/>
      <c r="CH45" s="121">
        <v>5</v>
      </c>
      <c r="CI45" s="49" t="s">
        <v>1991</v>
      </c>
      <c r="CJ45" s="49" t="s">
        <v>1991</v>
      </c>
      <c r="CK45" s="114"/>
      <c r="CL45" s="35"/>
      <c r="CM45" s="55"/>
      <c r="CN45" s="55"/>
      <c r="CO45" s="55"/>
      <c r="CP45" s="55"/>
      <c r="CQ45" s="202" t="s">
        <v>297</v>
      </c>
      <c r="CR45" s="123" t="s">
        <v>128</v>
      </c>
      <c r="CS45" s="9">
        <v>2</v>
      </c>
      <c r="CT45" s="114"/>
      <c r="CU45" s="148"/>
      <c r="CV45" s="114"/>
      <c r="CW45" s="114"/>
      <c r="CX45" s="114"/>
      <c r="CY45" s="114"/>
      <c r="CZ45" s="11">
        <v>164</v>
      </c>
      <c r="DA45" s="11" t="s">
        <v>38</v>
      </c>
      <c r="DB45" s="11">
        <v>113511</v>
      </c>
      <c r="DC45" s="11">
        <v>93.3</v>
      </c>
      <c r="DD45" s="11">
        <v>6.7</v>
      </c>
      <c r="DE45" s="11" t="s">
        <v>38</v>
      </c>
      <c r="DF45" s="11" t="s">
        <v>38</v>
      </c>
      <c r="DG45" s="11" t="s">
        <v>38</v>
      </c>
      <c r="DH45" s="11" t="s">
        <v>38</v>
      </c>
      <c r="DI45" s="11" t="s">
        <v>2036</v>
      </c>
      <c r="DJ45" s="1166" t="s">
        <v>2037</v>
      </c>
      <c r="DK45" s="116"/>
      <c r="DL45" s="125"/>
      <c r="DM45" s="125"/>
      <c r="DN45" s="7">
        <v>70</v>
      </c>
      <c r="DO45" s="7">
        <v>3</v>
      </c>
      <c r="DP45" s="7">
        <v>1</v>
      </c>
      <c r="DQ45" s="7"/>
      <c r="DR45" s="7"/>
      <c r="DS45" s="115"/>
      <c r="DT45" s="116">
        <v>2</v>
      </c>
      <c r="DU45" s="7"/>
      <c r="DV45" s="116">
        <v>3</v>
      </c>
      <c r="DW45" s="116">
        <v>2</v>
      </c>
      <c r="DX45" s="7"/>
      <c r="DY45" s="114"/>
      <c r="DZ45" s="753">
        <v>9439</v>
      </c>
      <c r="EA45" s="816">
        <v>51</v>
      </c>
      <c r="EB45" s="721">
        <v>553754</v>
      </c>
      <c r="EC45" s="721">
        <v>2</v>
      </c>
      <c r="ED45" s="722">
        <v>21715.843137254902</v>
      </c>
      <c r="EE45" s="817">
        <v>255127</v>
      </c>
      <c r="EF45" s="724">
        <v>10004.980392156862</v>
      </c>
      <c r="EG45" s="436">
        <v>180089.64705882352</v>
      </c>
      <c r="EH45" s="157">
        <v>46.072263134893831</v>
      </c>
      <c r="EI45" s="145">
        <v>10.004980392156861</v>
      </c>
      <c r="EJ45" s="114"/>
      <c r="EK45" s="157">
        <v>46.072263134893831</v>
      </c>
      <c r="EL45" s="145">
        <v>10.004980392156861</v>
      </c>
      <c r="EM45" s="147">
        <v>11.345449521218844</v>
      </c>
      <c r="EN45" s="7" t="s">
        <v>421</v>
      </c>
      <c r="EO45" s="35" t="s">
        <v>2162</v>
      </c>
      <c r="EP45" s="7" t="s">
        <v>421</v>
      </c>
      <c r="EQ45" s="35" t="s">
        <v>2163</v>
      </c>
      <c r="ER45" s="35" t="s">
        <v>2164</v>
      </c>
      <c r="ES45" s="158">
        <v>9439</v>
      </c>
      <c r="ET45" s="159" t="s">
        <v>2078</v>
      </c>
      <c r="EU45" s="350">
        <v>34.066742947600005</v>
      </c>
      <c r="EV45" s="941">
        <v>80.801266436685012</v>
      </c>
      <c r="EW45" s="162">
        <v>1.5594616249999995</v>
      </c>
      <c r="EX45" s="163"/>
      <c r="EY45" s="163"/>
      <c r="EZ45" s="163"/>
      <c r="FA45" s="163"/>
      <c r="FB45" s="163"/>
      <c r="FC45" s="163"/>
      <c r="FD45" s="163"/>
      <c r="FE45" s="163"/>
      <c r="FF45" s="163"/>
      <c r="FG45" s="163"/>
      <c r="FH45" s="163"/>
      <c r="FI45" s="163"/>
      <c r="FJ45" s="163"/>
      <c r="FK45" s="163"/>
      <c r="FL45" s="163"/>
      <c r="FM45" s="166"/>
      <c r="FN45" s="163"/>
      <c r="FO45" s="163"/>
      <c r="FP45" s="163"/>
      <c r="FQ45" s="163"/>
      <c r="FR45" s="163"/>
      <c r="FS45" s="163"/>
      <c r="FT45" s="163"/>
      <c r="FU45" s="163"/>
      <c r="FV45" s="163"/>
      <c r="FW45" s="163"/>
      <c r="FX45" s="163"/>
      <c r="FY45" s="163"/>
      <c r="FZ45" s="163"/>
      <c r="GA45" s="163"/>
      <c r="GB45" s="163"/>
      <c r="GC45" s="163"/>
      <c r="GD45" s="163"/>
      <c r="GE45" s="163"/>
      <c r="GF45" s="163"/>
      <c r="GG45" s="163"/>
      <c r="GH45" s="163"/>
      <c r="GI45" s="163"/>
      <c r="GJ45" s="163"/>
      <c r="GK45" s="163"/>
      <c r="GL45" s="163"/>
      <c r="GM45" s="163"/>
      <c r="GN45" s="163"/>
      <c r="GO45" s="163"/>
      <c r="GP45" s="163"/>
      <c r="GQ45" s="163"/>
      <c r="GR45" s="163"/>
    </row>
    <row r="46" spans="1:200" x14ac:dyDescent="0.3">
      <c r="A46" s="7">
        <v>249</v>
      </c>
      <c r="B46" s="7">
        <v>3</v>
      </c>
      <c r="C46" s="14">
        <v>9479</v>
      </c>
      <c r="D46" s="328" t="s">
        <v>1162</v>
      </c>
      <c r="E46" s="17" t="s">
        <v>816</v>
      </c>
      <c r="F46" s="330">
        <v>350913413</v>
      </c>
      <c r="G46" s="11">
        <v>83</v>
      </c>
      <c r="H46" s="17" t="s">
        <v>1886</v>
      </c>
      <c r="I46" s="379" t="s">
        <v>1887</v>
      </c>
      <c r="J46" s="380" t="s">
        <v>35</v>
      </c>
      <c r="K46" s="17" t="s">
        <v>36</v>
      </c>
      <c r="L46" s="635">
        <v>5</v>
      </c>
      <c r="M46" s="635" t="s">
        <v>618</v>
      </c>
      <c r="N46" s="635" t="s">
        <v>38</v>
      </c>
      <c r="O46" s="213"/>
      <c r="P46" s="17" t="s">
        <v>634</v>
      </c>
      <c r="Q46" s="215"/>
      <c r="R46" s="884" t="s">
        <v>124</v>
      </c>
      <c r="S46" s="266" t="s">
        <v>124</v>
      </c>
      <c r="T46" s="51" t="s">
        <v>124</v>
      </c>
      <c r="U46" s="302" t="s">
        <v>573</v>
      </c>
      <c r="V46" s="474" t="s">
        <v>126</v>
      </c>
      <c r="W46" s="454" t="s">
        <v>124</v>
      </c>
      <c r="X46" s="51" t="s">
        <v>124</v>
      </c>
      <c r="Y46" s="695"/>
      <c r="Z46" s="721"/>
      <c r="AA46" s="17"/>
      <c r="AB46" s="1073">
        <v>9484</v>
      </c>
      <c r="AC46" s="683">
        <v>94</v>
      </c>
      <c r="AD46" s="683" t="s">
        <v>124</v>
      </c>
      <c r="AE46" s="683" t="s">
        <v>124</v>
      </c>
      <c r="AF46" s="682" t="s">
        <v>128</v>
      </c>
      <c r="AG46" s="7"/>
      <c r="AH46" s="7"/>
      <c r="AI46" s="7"/>
      <c r="AJ46" s="7"/>
      <c r="AK46" s="114"/>
      <c r="AL46" s="114"/>
      <c r="AM46" s="114"/>
      <c r="AN46" s="411">
        <v>11.5</v>
      </c>
      <c r="AO46" s="39">
        <v>11.1</v>
      </c>
      <c r="AP46" s="40">
        <v>73.7</v>
      </c>
      <c r="AQ46" s="41">
        <v>96.300000000000011</v>
      </c>
      <c r="AR46" s="42">
        <v>1.0360360360360361</v>
      </c>
      <c r="AS46" s="43">
        <v>76.355855855855864</v>
      </c>
      <c r="AT46" s="44">
        <v>0.13561320754716982</v>
      </c>
      <c r="AU46" s="45">
        <v>10.581150000000001</v>
      </c>
      <c r="AV46" s="45">
        <v>92.01</v>
      </c>
      <c r="AW46" s="46">
        <v>0.34385000000000004</v>
      </c>
      <c r="AX46" s="45">
        <v>2.99</v>
      </c>
      <c r="AY46" s="84" t="s">
        <v>121</v>
      </c>
      <c r="AZ46" s="235">
        <v>6.11</v>
      </c>
      <c r="BA46" s="187" t="s">
        <v>121</v>
      </c>
      <c r="BB46" s="67"/>
      <c r="BC46" s="536"/>
      <c r="BD46" s="9">
        <v>58.5</v>
      </c>
      <c r="BE46" s="9">
        <v>41.5</v>
      </c>
      <c r="BF46" s="195">
        <v>1.4096385542168675</v>
      </c>
      <c r="BG46" s="79">
        <v>0.5</v>
      </c>
      <c r="BH46" s="80">
        <v>4.3478260869565215</v>
      </c>
      <c r="BI46" s="9" t="s">
        <v>121</v>
      </c>
      <c r="BJ46" s="84">
        <v>14.7</v>
      </c>
      <c r="BK46" s="282">
        <v>14.3</v>
      </c>
      <c r="BL46" s="84"/>
      <c r="BM46" s="80">
        <v>45.8</v>
      </c>
      <c r="BN46" s="221" t="s">
        <v>121</v>
      </c>
      <c r="BO46" s="535" t="s">
        <v>121</v>
      </c>
      <c r="BP46" s="221" t="s">
        <v>121</v>
      </c>
      <c r="BQ46" s="422">
        <v>10.68</v>
      </c>
      <c r="BR46" s="84">
        <v>27.7</v>
      </c>
      <c r="BS46" s="84">
        <v>3.07</v>
      </c>
      <c r="BT46" s="84">
        <v>18.100000000000001</v>
      </c>
      <c r="BU46" s="84">
        <v>2.0099999999999998</v>
      </c>
      <c r="BV46" s="84">
        <v>50.5</v>
      </c>
      <c r="BW46" s="84">
        <v>5.6</v>
      </c>
      <c r="BX46" s="45" t="s">
        <v>121</v>
      </c>
      <c r="BY46" s="7"/>
      <c r="BZ46" s="7"/>
      <c r="CA46" s="7"/>
      <c r="CB46" s="7"/>
      <c r="CC46" s="7"/>
      <c r="CD46" s="7"/>
      <c r="CE46" s="7"/>
      <c r="CF46" s="45">
        <v>1.5303867403314915</v>
      </c>
      <c r="CG46" s="49"/>
      <c r="CH46" s="35"/>
      <c r="CI46" s="9" t="s">
        <v>1991</v>
      </c>
      <c r="CJ46" s="9" t="s">
        <v>1511</v>
      </c>
      <c r="CK46" s="7"/>
      <c r="CL46" s="35"/>
      <c r="CM46" s="11"/>
      <c r="CN46" s="328"/>
      <c r="CO46" s="11"/>
      <c r="CP46" s="11"/>
      <c r="CQ46" s="10" t="s">
        <v>297</v>
      </c>
      <c r="CR46" s="123" t="s">
        <v>128</v>
      </c>
      <c r="CS46" s="9">
        <v>2</v>
      </c>
      <c r="CT46" s="7"/>
      <c r="CU46" s="1171" t="s">
        <v>1887</v>
      </c>
      <c r="CV46" s="7"/>
      <c r="CW46" s="7"/>
      <c r="CX46" s="7"/>
      <c r="CY46" s="7"/>
      <c r="CZ46" s="11" t="s">
        <v>38</v>
      </c>
      <c r="DA46" s="11" t="s">
        <v>38</v>
      </c>
      <c r="DB46" s="11">
        <v>959</v>
      </c>
      <c r="DC46" s="11">
        <v>53.3</v>
      </c>
      <c r="DD46" s="11">
        <v>46.7</v>
      </c>
      <c r="DE46" s="11" t="s">
        <v>38</v>
      </c>
      <c r="DF46" s="11" t="s">
        <v>38</v>
      </c>
      <c r="DG46" s="11" t="s">
        <v>38</v>
      </c>
      <c r="DH46" s="11" t="s">
        <v>38</v>
      </c>
      <c r="DI46" s="11">
        <v>0</v>
      </c>
      <c r="DJ46" s="9" t="s">
        <v>128</v>
      </c>
      <c r="DK46" s="116"/>
      <c r="DL46" s="125"/>
      <c r="DM46" s="125"/>
      <c r="DN46" s="7">
        <v>30</v>
      </c>
      <c r="DO46" s="7">
        <v>3</v>
      </c>
      <c r="DP46" s="7">
        <v>1</v>
      </c>
      <c r="DQ46" s="7">
        <v>171</v>
      </c>
      <c r="DR46" s="7">
        <v>70</v>
      </c>
      <c r="DS46" s="115">
        <v>23.938989774631509</v>
      </c>
      <c r="DT46" s="116">
        <v>2</v>
      </c>
      <c r="DU46" s="7"/>
      <c r="DV46" s="116">
        <v>3</v>
      </c>
      <c r="DW46" s="116">
        <v>2</v>
      </c>
      <c r="DX46" s="7"/>
      <c r="DY46" s="114"/>
      <c r="DZ46" s="753">
        <v>9479</v>
      </c>
      <c r="EA46" s="816">
        <v>43</v>
      </c>
      <c r="EB46" s="721">
        <v>14865</v>
      </c>
      <c r="EC46" s="721">
        <v>2</v>
      </c>
      <c r="ED46" s="722">
        <v>691.39534883720933</v>
      </c>
      <c r="EE46" s="817">
        <v>7964</v>
      </c>
      <c r="EF46" s="724">
        <v>370.41860465116281</v>
      </c>
      <c r="EG46" s="436">
        <v>1852.0930232558139</v>
      </c>
      <c r="EH46" s="157">
        <v>53.575512949882274</v>
      </c>
      <c r="EI46" s="145">
        <v>0.37041860465116283</v>
      </c>
      <c r="EJ46" s="114"/>
      <c r="EK46" s="157">
        <v>53.575512949882274</v>
      </c>
      <c r="EL46" s="145">
        <v>0.37041860465116283</v>
      </c>
      <c r="EM46" s="147">
        <v>2.5889628327473631</v>
      </c>
      <c r="EN46" s="148" t="s">
        <v>423</v>
      </c>
      <c r="EO46" s="149" t="s">
        <v>579</v>
      </c>
      <c r="EP46" s="150" t="s">
        <v>423</v>
      </c>
      <c r="EQ46" s="149" t="s">
        <v>2209</v>
      </c>
      <c r="ER46" s="149" t="s">
        <v>2210</v>
      </c>
      <c r="ES46" s="1208">
        <v>9479</v>
      </c>
      <c r="ET46" s="159" t="s">
        <v>1137</v>
      </c>
      <c r="EU46" s="350">
        <v>7.0868654656000007</v>
      </c>
      <c r="EV46" s="161">
        <v>0.25412970970850002</v>
      </c>
      <c r="EW46" s="162">
        <v>0.456990585</v>
      </c>
      <c r="EX46" s="163"/>
      <c r="EY46" s="163"/>
      <c r="EZ46" s="163"/>
      <c r="FA46" s="163"/>
      <c r="FB46" s="163"/>
      <c r="FC46" s="163"/>
      <c r="FD46" s="163"/>
      <c r="FE46" s="163"/>
      <c r="FF46" s="163"/>
      <c r="FG46" s="163"/>
      <c r="FH46" s="163"/>
      <c r="FI46" s="163"/>
      <c r="FJ46" s="163"/>
      <c r="FK46" s="163"/>
      <c r="FL46" s="163"/>
      <c r="FM46" s="166"/>
      <c r="FN46" s="163"/>
      <c r="FO46" s="163"/>
      <c r="FP46" s="163"/>
      <c r="FQ46" s="163"/>
      <c r="FR46" s="163"/>
      <c r="FS46" s="163"/>
      <c r="FT46" s="163"/>
      <c r="FU46" s="163"/>
      <c r="FV46" s="163"/>
      <c r="FW46" s="163"/>
      <c r="FX46" s="163"/>
      <c r="FY46" s="163"/>
      <c r="FZ46" s="163"/>
      <c r="GA46" s="163"/>
      <c r="GB46" s="163"/>
      <c r="GC46" s="163"/>
      <c r="GD46" s="163"/>
      <c r="GE46" s="163"/>
      <c r="GF46" s="163"/>
      <c r="GG46" s="163"/>
      <c r="GH46" s="163"/>
      <c r="GI46" s="163"/>
      <c r="GJ46" s="163"/>
      <c r="GK46" s="163"/>
      <c r="GL46" s="163"/>
      <c r="GM46" s="163"/>
      <c r="GN46" s="163"/>
      <c r="GO46" s="163"/>
      <c r="GP46" s="163"/>
      <c r="GQ46" s="163"/>
      <c r="GR46" s="163"/>
    </row>
    <row r="47" spans="1:200" x14ac:dyDescent="0.3">
      <c r="A47" s="7">
        <v>250</v>
      </c>
      <c r="B47" s="7">
        <v>2</v>
      </c>
      <c r="C47" s="373">
        <v>9480</v>
      </c>
      <c r="D47" s="366" t="s">
        <v>1162</v>
      </c>
      <c r="E47" s="374" t="s">
        <v>816</v>
      </c>
      <c r="F47" s="1078">
        <v>350913413</v>
      </c>
      <c r="G47" s="11">
        <v>83</v>
      </c>
      <c r="H47" s="187" t="s">
        <v>1886</v>
      </c>
      <c r="I47" s="375" t="s">
        <v>1887</v>
      </c>
      <c r="J47" s="376" t="s">
        <v>35</v>
      </c>
      <c r="K47" s="378" t="s">
        <v>36</v>
      </c>
      <c r="L47" s="374">
        <v>5</v>
      </c>
      <c r="M47" s="619" t="s">
        <v>618</v>
      </c>
      <c r="N47" s="619" t="s">
        <v>38</v>
      </c>
      <c r="O47" s="36"/>
      <c r="P47" s="16" t="s">
        <v>634</v>
      </c>
      <c r="Q47" s="48"/>
      <c r="R47" s="454" t="s">
        <v>124</v>
      </c>
      <c r="S47" s="266" t="s">
        <v>124</v>
      </c>
      <c r="T47" s="454" t="s">
        <v>124</v>
      </c>
      <c r="U47" s="474" t="s">
        <v>573</v>
      </c>
      <c r="V47" s="1214" t="s">
        <v>126</v>
      </c>
      <c r="W47" s="454" t="s">
        <v>124</v>
      </c>
      <c r="X47" s="454" t="s">
        <v>124</v>
      </c>
      <c r="Y47" s="596"/>
      <c r="Z47" s="920"/>
      <c r="AA47" s="17"/>
      <c r="AB47" s="575">
        <v>15118</v>
      </c>
      <c r="AC47" s="558">
        <v>1344</v>
      </c>
      <c r="AD47" s="558" t="s">
        <v>124</v>
      </c>
      <c r="AE47" s="558" t="s">
        <v>124</v>
      </c>
      <c r="AF47" s="930" t="s">
        <v>444</v>
      </c>
      <c r="AG47" s="550"/>
      <c r="AH47" s="7"/>
      <c r="AI47" s="7"/>
      <c r="AJ47" s="7"/>
      <c r="AK47" s="114"/>
      <c r="AL47" s="114"/>
      <c r="AM47" s="114"/>
      <c r="AN47" s="411">
        <v>7.61</v>
      </c>
      <c r="AO47" s="39">
        <v>9.64</v>
      </c>
      <c r="AP47" s="40">
        <v>79.2</v>
      </c>
      <c r="AQ47" s="41">
        <v>96.45</v>
      </c>
      <c r="AR47" s="42">
        <v>0.78941908713692943</v>
      </c>
      <c r="AS47" s="43">
        <v>62.521991701244815</v>
      </c>
      <c r="AT47" s="44">
        <v>8.5659612787032866E-2</v>
      </c>
      <c r="AU47" s="45">
        <v>6.9517350000000002</v>
      </c>
      <c r="AV47" s="45">
        <v>91.35</v>
      </c>
      <c r="AW47" s="46">
        <v>0.27776500000000004</v>
      </c>
      <c r="AX47" s="45">
        <v>3.65</v>
      </c>
      <c r="AY47" s="84" t="s">
        <v>121</v>
      </c>
      <c r="AZ47" s="235">
        <v>5.88</v>
      </c>
      <c r="BA47" s="187" t="s">
        <v>121</v>
      </c>
      <c r="BB47" s="67"/>
      <c r="BC47" s="536"/>
      <c r="BD47" s="9">
        <v>57.1</v>
      </c>
      <c r="BE47" s="9">
        <v>42.9</v>
      </c>
      <c r="BF47" s="195">
        <v>1.3310023310023311</v>
      </c>
      <c r="BG47" s="79">
        <v>0.3</v>
      </c>
      <c r="BH47" s="80">
        <v>3.9421813403416555</v>
      </c>
      <c r="BI47" s="9" t="s">
        <v>121</v>
      </c>
      <c r="BJ47" s="84">
        <v>16.5</v>
      </c>
      <c r="BK47" s="282">
        <v>12.6</v>
      </c>
      <c r="BL47" s="84"/>
      <c r="BM47" s="80">
        <v>54.5</v>
      </c>
      <c r="BN47" s="221" t="s">
        <v>121</v>
      </c>
      <c r="BO47" s="535" t="s">
        <v>121</v>
      </c>
      <c r="BP47" s="221" t="s">
        <v>121</v>
      </c>
      <c r="BQ47" s="564">
        <v>9.3000000000000007</v>
      </c>
      <c r="BR47" s="84">
        <v>35.5</v>
      </c>
      <c r="BS47" s="84">
        <v>3.42</v>
      </c>
      <c r="BT47" s="84">
        <v>19</v>
      </c>
      <c r="BU47" s="84">
        <v>1.83</v>
      </c>
      <c r="BV47" s="84">
        <v>42</v>
      </c>
      <c r="BW47" s="84">
        <v>4.05</v>
      </c>
      <c r="BX47" s="45" t="s">
        <v>121</v>
      </c>
      <c r="BY47" s="7"/>
      <c r="BZ47" s="7"/>
      <c r="CA47" s="7"/>
      <c r="CB47" s="7"/>
      <c r="CC47" s="7"/>
      <c r="CD47" s="7"/>
      <c r="CE47" s="7"/>
      <c r="CF47" s="45">
        <v>1.868421052631579</v>
      </c>
      <c r="CG47" s="49"/>
      <c r="CH47" s="121">
        <v>3</v>
      </c>
      <c r="CI47" s="9" t="s">
        <v>1991</v>
      </c>
      <c r="CJ47" s="9" t="s">
        <v>1991</v>
      </c>
      <c r="CK47" s="7"/>
      <c r="CL47" s="35"/>
      <c r="CM47" s="11"/>
      <c r="CN47" s="328"/>
      <c r="CO47" s="11"/>
      <c r="CP47" s="11"/>
      <c r="CQ47" s="10" t="s">
        <v>297</v>
      </c>
      <c r="CR47" s="123" t="s">
        <v>444</v>
      </c>
      <c r="CS47" s="9">
        <v>2</v>
      </c>
      <c r="CT47" s="7"/>
      <c r="CU47" s="113" t="s">
        <v>1887</v>
      </c>
      <c r="CV47" s="7"/>
      <c r="CW47" s="7"/>
      <c r="CX47" s="7"/>
      <c r="CY47" s="7"/>
      <c r="CZ47" s="11" t="s">
        <v>38</v>
      </c>
      <c r="DA47" s="11" t="s">
        <v>38</v>
      </c>
      <c r="DB47" s="11">
        <v>964</v>
      </c>
      <c r="DC47" s="11">
        <v>59.2</v>
      </c>
      <c r="DD47" s="11">
        <v>40.799999999999997</v>
      </c>
      <c r="DE47" s="11" t="s">
        <v>38</v>
      </c>
      <c r="DF47" s="11" t="s">
        <v>38</v>
      </c>
      <c r="DG47" s="11" t="s">
        <v>38</v>
      </c>
      <c r="DH47" s="11" t="s">
        <v>38</v>
      </c>
      <c r="DI47" s="11">
        <v>0</v>
      </c>
      <c r="DJ47" s="9" t="s">
        <v>444</v>
      </c>
      <c r="DK47" s="116"/>
      <c r="DL47" s="125"/>
      <c r="DM47" s="125"/>
      <c r="DN47" s="7">
        <v>20</v>
      </c>
      <c r="DO47" s="7">
        <v>2</v>
      </c>
      <c r="DP47" s="7">
        <v>1</v>
      </c>
      <c r="DQ47" s="7">
        <v>171</v>
      </c>
      <c r="DR47" s="7">
        <v>70</v>
      </c>
      <c r="DS47" s="115">
        <v>23.938989774631509</v>
      </c>
      <c r="DT47" s="116">
        <v>2</v>
      </c>
      <c r="DU47" s="7"/>
      <c r="DV47" s="116">
        <v>3</v>
      </c>
      <c r="DW47" s="116">
        <v>2</v>
      </c>
      <c r="DX47" s="7"/>
      <c r="DY47" s="114"/>
      <c r="DZ47" s="429">
        <v>9480</v>
      </c>
      <c r="EA47" s="953">
        <v>59</v>
      </c>
      <c r="EB47" s="920">
        <v>21259</v>
      </c>
      <c r="EC47" s="920">
        <v>2</v>
      </c>
      <c r="ED47" s="956">
        <v>720.64406779661022</v>
      </c>
      <c r="EE47" s="920">
        <v>10085</v>
      </c>
      <c r="EF47" s="507">
        <v>341.86440677966101</v>
      </c>
      <c r="EG47" s="959">
        <v>1709.3220338983051</v>
      </c>
      <c r="EH47" s="157">
        <v>47.438731831224423</v>
      </c>
      <c r="EI47" s="145">
        <v>0.34186440677966101</v>
      </c>
      <c r="EJ47" s="114"/>
      <c r="EK47" s="157">
        <v>47.438731831224423</v>
      </c>
      <c r="EL47" s="145">
        <v>0.34186440677966101</v>
      </c>
      <c r="EM47" s="147">
        <v>2.8198314328210214</v>
      </c>
      <c r="EN47" s="148" t="s">
        <v>423</v>
      </c>
      <c r="EO47" s="149" t="s">
        <v>579</v>
      </c>
      <c r="EP47" s="150" t="s">
        <v>423</v>
      </c>
      <c r="EQ47" s="149" t="s">
        <v>2195</v>
      </c>
      <c r="ER47" s="149" t="s">
        <v>2196</v>
      </c>
      <c r="ES47" s="158">
        <v>9480</v>
      </c>
      <c r="ET47" s="159" t="s">
        <v>426</v>
      </c>
      <c r="EU47" s="160">
        <v>10.596533068299999</v>
      </c>
      <c r="EV47" s="993">
        <v>0.36628266328779047</v>
      </c>
      <c r="EW47" s="162">
        <v>0.68814005699999825</v>
      </c>
      <c r="EX47" s="163">
        <v>7.82</v>
      </c>
      <c r="EY47" s="163">
        <v>6.5000000000000002E-2</v>
      </c>
      <c r="EZ47" s="163">
        <v>4660000</v>
      </c>
      <c r="FA47" s="167">
        <v>80.2</v>
      </c>
      <c r="FB47" s="167">
        <v>34</v>
      </c>
      <c r="FC47" s="163">
        <v>491000</v>
      </c>
      <c r="FD47" s="164">
        <v>1709.3220338983051</v>
      </c>
      <c r="FE47" s="165">
        <v>581.16949152542372</v>
      </c>
      <c r="FF47" s="163">
        <v>5.04</v>
      </c>
      <c r="FG47" s="163">
        <v>473000</v>
      </c>
      <c r="FH47" s="311">
        <v>28.96</v>
      </c>
      <c r="FI47" s="163">
        <v>18000</v>
      </c>
      <c r="FJ47" s="165">
        <v>197.59762711864406</v>
      </c>
      <c r="FK47" s="165">
        <v>29.290942372881354</v>
      </c>
      <c r="FL47" s="165">
        <v>168.30668474576271</v>
      </c>
      <c r="FM47" s="166">
        <v>5</v>
      </c>
      <c r="FN47" s="165">
        <v>39.519525423728808</v>
      </c>
      <c r="FO47" s="165">
        <v>5.8581884745762709</v>
      </c>
      <c r="FP47" s="165">
        <v>116.23389830508475</v>
      </c>
      <c r="FQ47" s="163"/>
      <c r="FR47" s="163"/>
      <c r="FS47" s="163"/>
      <c r="FT47" s="163"/>
      <c r="FU47" s="163"/>
      <c r="FV47" s="163"/>
      <c r="FW47" s="163"/>
      <c r="FX47" s="163"/>
      <c r="FY47" s="163"/>
      <c r="FZ47" s="163"/>
      <c r="GA47" s="163"/>
      <c r="GB47" s="163"/>
      <c r="GC47" s="163"/>
      <c r="GD47" s="167"/>
      <c r="GE47" s="163"/>
      <c r="GF47" s="163"/>
      <c r="GG47" s="163"/>
      <c r="GH47" s="163" t="s">
        <v>749</v>
      </c>
      <c r="GI47" s="163"/>
      <c r="GJ47" s="163"/>
      <c r="GK47" s="163"/>
      <c r="GL47" s="163"/>
      <c r="GM47" s="163"/>
      <c r="GN47" s="163"/>
      <c r="GO47" s="163"/>
      <c r="GP47" s="163"/>
      <c r="GQ47" s="163"/>
      <c r="GR47" s="163"/>
    </row>
    <row r="48" spans="1:200" x14ac:dyDescent="0.3">
      <c r="A48" s="7">
        <v>262</v>
      </c>
      <c r="B48" s="7">
        <v>1</v>
      </c>
      <c r="C48" s="442">
        <v>9519</v>
      </c>
      <c r="D48" s="443" t="s">
        <v>1781</v>
      </c>
      <c r="E48" s="16" t="s">
        <v>1005</v>
      </c>
      <c r="F48" s="330">
        <v>5409051010</v>
      </c>
      <c r="G48" s="11">
        <v>64</v>
      </c>
      <c r="H48" s="17" t="s">
        <v>1782</v>
      </c>
      <c r="I48" s="379" t="s">
        <v>511</v>
      </c>
      <c r="J48" s="380" t="s">
        <v>35</v>
      </c>
      <c r="K48" s="11" t="s">
        <v>36</v>
      </c>
      <c r="L48" s="17">
        <v>18</v>
      </c>
      <c r="M48" s="17" t="s">
        <v>1783</v>
      </c>
      <c r="N48" s="17" t="s">
        <v>38</v>
      </c>
      <c r="O48" s="11"/>
      <c r="P48" s="17" t="s">
        <v>533</v>
      </c>
      <c r="Q48" s="11"/>
      <c r="R48" s="454" t="s">
        <v>122</v>
      </c>
      <c r="S48" s="453" t="s">
        <v>123</v>
      </c>
      <c r="T48" s="454" t="s">
        <v>124</v>
      </c>
      <c r="U48" s="602" t="s">
        <v>125</v>
      </c>
      <c r="V48" s="916" t="s">
        <v>126</v>
      </c>
      <c r="W48" s="454" t="s">
        <v>124</v>
      </c>
      <c r="X48" s="454" t="s">
        <v>124</v>
      </c>
      <c r="Y48" s="596"/>
      <c r="Z48" s="920"/>
      <c r="AA48" s="16"/>
      <c r="AB48" s="575">
        <v>270419</v>
      </c>
      <c r="AC48" s="558">
        <v>67600</v>
      </c>
      <c r="AD48" s="558">
        <v>3</v>
      </c>
      <c r="AE48" s="558" t="s">
        <v>298</v>
      </c>
      <c r="AF48" s="930" t="s">
        <v>128</v>
      </c>
      <c r="AG48" s="7"/>
      <c r="AH48" s="7"/>
      <c r="AI48" s="7"/>
      <c r="AJ48" s="7"/>
      <c r="AK48" s="114"/>
      <c r="AL48" s="114"/>
      <c r="AM48" s="114"/>
      <c r="AN48" s="411">
        <v>11</v>
      </c>
      <c r="AO48" s="39">
        <v>1.74</v>
      </c>
      <c r="AP48" s="40">
        <v>87</v>
      </c>
      <c r="AQ48" s="41">
        <v>99.74</v>
      </c>
      <c r="AR48" s="42">
        <v>6.3218390804597702</v>
      </c>
      <c r="AS48" s="43">
        <v>550</v>
      </c>
      <c r="AT48" s="44">
        <v>0.12395762902862295</v>
      </c>
      <c r="AU48" s="84">
        <v>10.236600000000001</v>
      </c>
      <c r="AV48" s="45">
        <v>93.06</v>
      </c>
      <c r="AW48" s="46">
        <v>0.21340000000000001</v>
      </c>
      <c r="AX48" s="84">
        <v>1.94</v>
      </c>
      <c r="AY48" s="221" t="s">
        <v>121</v>
      </c>
      <c r="AZ48" s="84">
        <v>1.07</v>
      </c>
      <c r="BA48" s="298">
        <v>1.9E-2</v>
      </c>
      <c r="BB48" s="87"/>
      <c r="BC48" s="298"/>
      <c r="BD48" s="84">
        <v>61.5</v>
      </c>
      <c r="BE48" s="84">
        <v>39</v>
      </c>
      <c r="BF48" s="195">
        <v>1.5769230769230769</v>
      </c>
      <c r="BG48" s="79">
        <v>0.5</v>
      </c>
      <c r="BH48" s="80">
        <v>4.5454545454545459</v>
      </c>
      <c r="BI48" s="304" t="s">
        <v>121</v>
      </c>
      <c r="BJ48" s="84">
        <v>6.67</v>
      </c>
      <c r="BK48" s="282">
        <v>4.83</v>
      </c>
      <c r="BL48" s="49"/>
      <c r="BM48" s="80">
        <v>58.3</v>
      </c>
      <c r="BN48" s="80">
        <v>97.3</v>
      </c>
      <c r="BO48" s="305">
        <v>78792</v>
      </c>
      <c r="BP48" s="80">
        <v>2.7000000000000028</v>
      </c>
      <c r="BQ48" s="80">
        <v>1.56</v>
      </c>
      <c r="BR48" s="80">
        <v>26.4</v>
      </c>
      <c r="BS48" s="80">
        <v>0.46</v>
      </c>
      <c r="BT48" s="80">
        <v>31.9</v>
      </c>
      <c r="BU48" s="80">
        <v>0.56000000000000005</v>
      </c>
      <c r="BV48" s="45">
        <v>31.2</v>
      </c>
      <c r="BW48" s="45">
        <v>0.54</v>
      </c>
      <c r="BX48" s="45">
        <v>0.14000000000000001</v>
      </c>
      <c r="BY48" s="7"/>
      <c r="BZ48" s="7"/>
      <c r="CA48" s="7"/>
      <c r="CB48" s="7"/>
      <c r="CC48" s="7"/>
      <c r="CD48" s="7"/>
      <c r="CE48" s="7"/>
      <c r="CF48" s="45">
        <v>0.82758620689655171</v>
      </c>
      <c r="CG48" s="49"/>
      <c r="CH48" s="121">
        <v>5</v>
      </c>
      <c r="CI48" s="9" t="s">
        <v>1991</v>
      </c>
      <c r="CJ48" s="49" t="s">
        <v>1991</v>
      </c>
      <c r="CK48" s="7"/>
      <c r="CL48" s="35"/>
      <c r="CM48" s="11"/>
      <c r="CN48" s="328"/>
      <c r="CO48" s="11"/>
      <c r="CP48" s="11"/>
      <c r="CQ48" s="10" t="s">
        <v>297</v>
      </c>
      <c r="CR48" s="123" t="s">
        <v>128</v>
      </c>
      <c r="CS48" s="9">
        <v>2</v>
      </c>
      <c r="CT48" s="7"/>
      <c r="CU48" s="49" t="s">
        <v>511</v>
      </c>
      <c r="CV48" s="7"/>
      <c r="CW48" s="7"/>
      <c r="CX48" s="7"/>
      <c r="CY48" s="7"/>
      <c r="CZ48" s="11" t="s">
        <v>38</v>
      </c>
      <c r="DA48" s="11" t="s">
        <v>38</v>
      </c>
      <c r="DB48" s="11">
        <v>20868</v>
      </c>
      <c r="DC48" s="11">
        <v>80.599999999999994</v>
      </c>
      <c r="DD48" s="11">
        <v>19.399999999999999</v>
      </c>
      <c r="DE48" s="11" t="s">
        <v>38</v>
      </c>
      <c r="DF48" s="11" t="s">
        <v>38</v>
      </c>
      <c r="DG48" s="11" t="s">
        <v>38</v>
      </c>
      <c r="DH48" s="11" t="s">
        <v>38</v>
      </c>
      <c r="DI48" s="11">
        <v>0</v>
      </c>
      <c r="DJ48" s="7"/>
      <c r="DK48" s="116"/>
      <c r="DL48" s="9">
        <v>18</v>
      </c>
      <c r="DM48" s="9" t="s">
        <v>1783</v>
      </c>
      <c r="DN48" s="7">
        <v>30</v>
      </c>
      <c r="DO48" s="7">
        <v>3</v>
      </c>
      <c r="DP48" s="7">
        <v>1</v>
      </c>
      <c r="DQ48" s="7">
        <v>175</v>
      </c>
      <c r="DR48" s="7">
        <v>97</v>
      </c>
      <c r="DS48" s="115">
        <v>31.673469387755102</v>
      </c>
      <c r="DT48" s="116">
        <v>1</v>
      </c>
      <c r="DU48" s="7"/>
      <c r="DV48" s="116">
        <v>2</v>
      </c>
      <c r="DW48" s="116">
        <v>2</v>
      </c>
      <c r="DX48" s="8"/>
      <c r="DY48" s="114"/>
      <c r="DZ48" s="466">
        <v>9519</v>
      </c>
      <c r="EA48" s="953">
        <v>65</v>
      </c>
      <c r="EB48" s="920">
        <v>319557</v>
      </c>
      <c r="EC48" s="920">
        <v>2</v>
      </c>
      <c r="ED48" s="956">
        <v>9832.5230769230766</v>
      </c>
      <c r="EE48" s="920">
        <v>257457</v>
      </c>
      <c r="EF48" s="507">
        <v>7921.7538461538461</v>
      </c>
      <c r="EG48" s="959">
        <v>142591.56923076924</v>
      </c>
      <c r="EH48" s="157">
        <v>80.566847229132833</v>
      </c>
      <c r="EI48" s="145">
        <v>7.9217538461538464</v>
      </c>
      <c r="EJ48" s="114"/>
      <c r="EK48" s="157">
        <v>80.566847229132833</v>
      </c>
      <c r="EL48" s="145">
        <v>7.9217538461538464</v>
      </c>
      <c r="EM48" s="147">
        <v>2.6342651394213403</v>
      </c>
      <c r="EN48" s="7" t="s">
        <v>423</v>
      </c>
      <c r="EO48" s="35" t="s">
        <v>1134</v>
      </c>
      <c r="EP48" s="7" t="s">
        <v>423</v>
      </c>
      <c r="EQ48" s="35" t="s">
        <v>2142</v>
      </c>
      <c r="ER48" s="35" t="s">
        <v>2161</v>
      </c>
      <c r="ES48" s="158">
        <v>9519</v>
      </c>
      <c r="ET48" s="159" t="s">
        <v>1061</v>
      </c>
      <c r="EU48" s="263"/>
      <c r="EV48" s="214">
        <v>17.794679018000004</v>
      </c>
      <c r="EW48" s="264"/>
      <c r="EX48" s="163">
        <v>1</v>
      </c>
      <c r="EY48" s="163">
        <v>0.5</v>
      </c>
      <c r="EZ48" s="163">
        <v>816000</v>
      </c>
      <c r="FA48" s="167">
        <v>88</v>
      </c>
      <c r="FB48" s="167">
        <v>21.4</v>
      </c>
      <c r="FC48" s="163">
        <v>267243</v>
      </c>
      <c r="FD48" s="755">
        <v>142591.56923076924</v>
      </c>
      <c r="FE48" s="165">
        <v>125480.58092307692</v>
      </c>
      <c r="FF48" s="163">
        <v>1.61</v>
      </c>
      <c r="FG48" s="163">
        <v>194363</v>
      </c>
      <c r="FH48" s="1175">
        <v>19.79</v>
      </c>
      <c r="FI48" s="163">
        <v>72880</v>
      </c>
      <c r="FJ48" s="165">
        <v>26852.84431753846</v>
      </c>
      <c r="FK48" s="165">
        <v>2020.2373528615385</v>
      </c>
      <c r="FL48" s="165">
        <v>24832.606964676921</v>
      </c>
      <c r="FM48" s="166">
        <v>12</v>
      </c>
      <c r="FN48" s="165">
        <v>2237.7370264615383</v>
      </c>
      <c r="FO48" s="165">
        <v>168.35311273846153</v>
      </c>
      <c r="FP48" s="165">
        <v>10456.715076923078</v>
      </c>
      <c r="FQ48" s="167"/>
      <c r="FR48" s="167"/>
      <c r="FS48" s="163"/>
      <c r="FT48" s="163"/>
      <c r="FU48" s="163"/>
      <c r="FV48" s="163"/>
      <c r="FW48" s="163"/>
      <c r="FX48" s="163"/>
      <c r="FY48" s="163"/>
      <c r="FZ48" s="163"/>
      <c r="GA48" s="163"/>
      <c r="GB48" s="163"/>
      <c r="GC48" s="163"/>
      <c r="GD48" s="167"/>
      <c r="GE48" s="163"/>
      <c r="GF48" s="163"/>
      <c r="GG48" s="163"/>
      <c r="GH48" s="163"/>
      <c r="GI48" s="163"/>
      <c r="GJ48" s="163"/>
      <c r="GK48" s="163"/>
      <c r="GL48" s="163"/>
      <c r="GM48" s="163"/>
      <c r="GN48" s="163"/>
      <c r="GO48" s="163"/>
      <c r="GP48" s="163"/>
      <c r="GQ48" s="163"/>
      <c r="GR48" s="163"/>
    </row>
    <row r="49" spans="1:200" x14ac:dyDescent="0.3">
      <c r="A49" s="7">
        <v>264</v>
      </c>
      <c r="B49" s="7">
        <v>1</v>
      </c>
      <c r="C49" s="442">
        <v>9525</v>
      </c>
      <c r="D49" s="443" t="s">
        <v>1619</v>
      </c>
      <c r="E49" s="16" t="s">
        <v>41</v>
      </c>
      <c r="F49" s="819">
        <v>490719034</v>
      </c>
      <c r="G49" s="11">
        <v>69</v>
      </c>
      <c r="H49" s="16" t="s">
        <v>1620</v>
      </c>
      <c r="I49" s="265" t="s">
        <v>1621</v>
      </c>
      <c r="J49" s="19" t="s">
        <v>35</v>
      </c>
      <c r="K49" s="11" t="s">
        <v>36</v>
      </c>
      <c r="L49" s="16">
        <v>28</v>
      </c>
      <c r="M49" s="16" t="s">
        <v>1622</v>
      </c>
      <c r="N49" s="16" t="s">
        <v>38</v>
      </c>
      <c r="O49" s="20"/>
      <c r="P49" s="16" t="s">
        <v>533</v>
      </c>
      <c r="Q49" s="20"/>
      <c r="R49" s="51" t="s">
        <v>122</v>
      </c>
      <c r="S49" s="266" t="s">
        <v>123</v>
      </c>
      <c r="T49" s="454" t="s">
        <v>124</v>
      </c>
      <c r="U49" s="602" t="s">
        <v>125</v>
      </c>
      <c r="V49" s="53" t="s">
        <v>126</v>
      </c>
      <c r="W49" s="454" t="s">
        <v>124</v>
      </c>
      <c r="X49" s="454" t="s">
        <v>124</v>
      </c>
      <c r="Y49" s="596"/>
      <c r="Z49" s="920"/>
      <c r="AA49" s="16"/>
      <c r="AB49" s="575">
        <v>551484</v>
      </c>
      <c r="AC49" s="558">
        <v>106000</v>
      </c>
      <c r="AD49" s="558">
        <v>4</v>
      </c>
      <c r="AE49" s="558">
        <v>26500</v>
      </c>
      <c r="AF49" s="930" t="s">
        <v>444</v>
      </c>
      <c r="AG49" s="550"/>
      <c r="AH49" s="7"/>
      <c r="AI49" s="7"/>
      <c r="AJ49" s="7"/>
      <c r="AK49" s="114"/>
      <c r="AL49" s="114"/>
      <c r="AM49" s="114"/>
      <c r="AN49" s="934">
        <v>1.19</v>
      </c>
      <c r="AO49" s="39">
        <v>2.85</v>
      </c>
      <c r="AP49" s="40">
        <v>95.4</v>
      </c>
      <c r="AQ49" s="41">
        <v>99.440000000000012</v>
      </c>
      <c r="AR49" s="42">
        <v>0.41754385964912277</v>
      </c>
      <c r="AS49" s="43">
        <v>39.833684210526314</v>
      </c>
      <c r="AT49" s="44">
        <v>1.2111959287531806E-2</v>
      </c>
      <c r="AU49" s="46">
        <v>1.086827</v>
      </c>
      <c r="AV49" s="45">
        <v>91.33</v>
      </c>
      <c r="AW49" s="46">
        <v>4.367299999999999E-2</v>
      </c>
      <c r="AX49" s="84">
        <v>3.67</v>
      </c>
      <c r="AY49" s="221" t="s">
        <v>121</v>
      </c>
      <c r="AZ49" s="84">
        <v>3.03</v>
      </c>
      <c r="BA49" s="298">
        <v>1.2E-2</v>
      </c>
      <c r="BB49" s="87"/>
      <c r="BC49" s="298"/>
      <c r="BD49" s="84">
        <v>56.4</v>
      </c>
      <c r="BE49" s="84">
        <v>44.1</v>
      </c>
      <c r="BF49" s="195">
        <v>1.2789115646258502</v>
      </c>
      <c r="BG49" s="79">
        <v>0</v>
      </c>
      <c r="BH49" s="80">
        <v>0</v>
      </c>
      <c r="BI49" s="304" t="s">
        <v>121</v>
      </c>
      <c r="BJ49" s="84">
        <v>10.8</v>
      </c>
      <c r="BK49" s="282">
        <v>17.399999999999999</v>
      </c>
      <c r="BL49" s="49"/>
      <c r="BM49" s="80">
        <v>70.5</v>
      </c>
      <c r="BN49" s="80">
        <v>92.7</v>
      </c>
      <c r="BO49" s="305">
        <v>56234</v>
      </c>
      <c r="BP49" s="80">
        <v>7.2999999999999972</v>
      </c>
      <c r="BQ49" s="561">
        <v>2.5100000000000002</v>
      </c>
      <c r="BR49" s="80">
        <v>38.1</v>
      </c>
      <c r="BS49" s="80">
        <v>1.0900000000000001</v>
      </c>
      <c r="BT49" s="80">
        <v>32.4</v>
      </c>
      <c r="BU49" s="80">
        <v>0.92</v>
      </c>
      <c r="BV49" s="45">
        <v>17.600000000000001</v>
      </c>
      <c r="BW49" s="45">
        <v>0.5</v>
      </c>
      <c r="BX49" s="45">
        <v>7.4999999999999997E-2</v>
      </c>
      <c r="BY49" s="7"/>
      <c r="BZ49" s="7"/>
      <c r="CA49" s="7"/>
      <c r="CB49" s="7"/>
      <c r="CC49" s="7"/>
      <c r="CD49" s="7"/>
      <c r="CE49" s="7"/>
      <c r="CF49" s="45">
        <v>1.175925925925926</v>
      </c>
      <c r="CG49" s="49"/>
      <c r="CH49" s="121">
        <v>5</v>
      </c>
      <c r="CI49" s="9" t="s">
        <v>1991</v>
      </c>
      <c r="CJ49" s="111" t="s">
        <v>1991</v>
      </c>
      <c r="CK49" s="7"/>
      <c r="CL49" s="35"/>
      <c r="CM49" s="11"/>
      <c r="CN49" s="328"/>
      <c r="CO49" s="11"/>
      <c r="CP49" s="11"/>
      <c r="CQ49" s="10" t="s">
        <v>297</v>
      </c>
      <c r="CR49" s="123" t="s">
        <v>444</v>
      </c>
      <c r="CS49" s="9">
        <v>2</v>
      </c>
      <c r="CT49" s="7"/>
      <c r="CU49" s="113" t="s">
        <v>1621</v>
      </c>
      <c r="CV49" s="7"/>
      <c r="CW49" s="7"/>
      <c r="CX49" s="7"/>
      <c r="CY49" s="7"/>
      <c r="CZ49" s="11" t="s">
        <v>38</v>
      </c>
      <c r="DA49" s="11" t="s">
        <v>38</v>
      </c>
      <c r="DB49" s="11">
        <v>33211</v>
      </c>
      <c r="DC49" s="11">
        <v>91.6</v>
      </c>
      <c r="DD49" s="11">
        <v>8.4</v>
      </c>
      <c r="DE49" s="11" t="s">
        <v>38</v>
      </c>
      <c r="DF49" s="11" t="s">
        <v>38</v>
      </c>
      <c r="DG49" s="11" t="s">
        <v>38</v>
      </c>
      <c r="DH49" s="11" t="s">
        <v>38</v>
      </c>
      <c r="DI49" s="11">
        <v>0</v>
      </c>
      <c r="DJ49" s="7"/>
      <c r="DK49" s="116"/>
      <c r="DL49" s="9">
        <v>28</v>
      </c>
      <c r="DM49" s="9" t="s">
        <v>1622</v>
      </c>
      <c r="DN49" s="7">
        <v>50</v>
      </c>
      <c r="DO49" s="7">
        <v>3</v>
      </c>
      <c r="DP49" s="7">
        <v>1</v>
      </c>
      <c r="DQ49" s="7">
        <v>174</v>
      </c>
      <c r="DR49" s="7">
        <v>96</v>
      </c>
      <c r="DS49" s="115">
        <v>31.708283789139912</v>
      </c>
      <c r="DT49" s="116">
        <v>2</v>
      </c>
      <c r="DU49" s="7"/>
      <c r="DV49" s="116">
        <v>2</v>
      </c>
      <c r="DW49" s="116">
        <v>2</v>
      </c>
      <c r="DX49" s="586"/>
      <c r="DY49" s="114"/>
      <c r="DZ49" s="466">
        <v>9525</v>
      </c>
      <c r="EA49" s="953">
        <v>57</v>
      </c>
      <c r="EB49" s="920">
        <v>758294</v>
      </c>
      <c r="EC49" s="920">
        <v>2</v>
      </c>
      <c r="ED49" s="956">
        <v>26606.807017543859</v>
      </c>
      <c r="EE49" s="920">
        <v>710178</v>
      </c>
      <c r="EF49" s="507">
        <v>24918.526315789473</v>
      </c>
      <c r="EG49" s="959">
        <v>697718.73684210528</v>
      </c>
      <c r="EH49" s="157">
        <v>93.654703848375433</v>
      </c>
      <c r="EI49" s="145">
        <v>24.918526315789475</v>
      </c>
      <c r="EJ49" s="114"/>
      <c r="EK49" s="157">
        <v>93.654703848375433</v>
      </c>
      <c r="EL49" s="145">
        <v>24.918526315789475</v>
      </c>
      <c r="EM49" s="147">
        <v>1.3327834711860971</v>
      </c>
      <c r="EN49" s="7" t="s">
        <v>423</v>
      </c>
      <c r="EO49" s="35" t="s">
        <v>1134</v>
      </c>
      <c r="EP49" s="7" t="s">
        <v>2098</v>
      </c>
      <c r="EQ49" s="35" t="s">
        <v>2099</v>
      </c>
      <c r="ER49" s="35" t="s">
        <v>2100</v>
      </c>
      <c r="ES49" s="158">
        <v>9525</v>
      </c>
      <c r="ET49" s="159" t="s">
        <v>426</v>
      </c>
      <c r="EU49" s="263"/>
      <c r="EV49" s="214">
        <v>0.24995699520000003</v>
      </c>
      <c r="EW49" s="264"/>
      <c r="EX49" s="163">
        <v>2.02</v>
      </c>
      <c r="EY49" s="163">
        <v>1.44</v>
      </c>
      <c r="EZ49" s="163">
        <v>1880000</v>
      </c>
      <c r="FA49" s="167">
        <v>96.2</v>
      </c>
      <c r="FB49" s="167">
        <v>50.5</v>
      </c>
      <c r="FC49" s="163">
        <v>764000</v>
      </c>
      <c r="FD49" s="755">
        <v>697718.73684210528</v>
      </c>
      <c r="FE49" s="165">
        <v>671205.42484210536</v>
      </c>
      <c r="FF49" s="163">
        <v>1.8</v>
      </c>
      <c r="FG49" s="163">
        <v>421000</v>
      </c>
      <c r="FH49" s="1175">
        <v>48.7</v>
      </c>
      <c r="FI49" s="163">
        <v>343000</v>
      </c>
      <c r="FJ49" s="165">
        <v>338958.73954526318</v>
      </c>
      <c r="FK49" s="165">
        <v>12081.697647157896</v>
      </c>
      <c r="FL49" s="165">
        <v>326877.04189810529</v>
      </c>
      <c r="FM49" s="166">
        <v>22</v>
      </c>
      <c r="FN49" s="165">
        <v>15407.215433875599</v>
      </c>
      <c r="FO49" s="165">
        <v>549.16807487081348</v>
      </c>
      <c r="FP49" s="165">
        <v>30509.337492822971</v>
      </c>
      <c r="FQ49" s="167"/>
      <c r="FR49" s="167"/>
      <c r="FS49" s="163"/>
      <c r="FT49" s="163"/>
      <c r="FU49" s="163"/>
      <c r="FV49" s="163"/>
      <c r="FW49" s="163"/>
      <c r="FX49" s="163"/>
      <c r="FY49" s="163"/>
      <c r="FZ49" s="163"/>
      <c r="GA49" s="163"/>
      <c r="GB49" s="163"/>
      <c r="GC49" s="163"/>
      <c r="GD49" s="167"/>
      <c r="GE49" s="163"/>
      <c r="GF49" s="163"/>
      <c r="GG49" s="163"/>
      <c r="GH49" s="163"/>
      <c r="GI49" s="163"/>
      <c r="GJ49" s="163"/>
      <c r="GK49" s="163"/>
      <c r="GL49" s="163"/>
      <c r="GM49" s="163"/>
      <c r="GN49" s="163"/>
      <c r="GO49" s="163"/>
      <c r="GP49" s="163"/>
      <c r="GQ49" s="163"/>
      <c r="GR49" s="163"/>
    </row>
    <row r="50" spans="1:200" x14ac:dyDescent="0.3">
      <c r="A50" s="7">
        <v>279</v>
      </c>
      <c r="B50" s="7">
        <v>1</v>
      </c>
      <c r="C50" s="14">
        <v>9624</v>
      </c>
      <c r="D50" s="223" t="s">
        <v>1681</v>
      </c>
      <c r="E50" s="275" t="s">
        <v>1682</v>
      </c>
      <c r="F50" s="275">
        <v>7056042906</v>
      </c>
      <c r="G50" s="275">
        <v>48</v>
      </c>
      <c r="H50" s="275" t="s">
        <v>1683</v>
      </c>
      <c r="I50" s="910" t="s">
        <v>1684</v>
      </c>
      <c r="J50" s="911" t="s">
        <v>35</v>
      </c>
      <c r="K50" s="1213" t="s">
        <v>36</v>
      </c>
      <c r="L50" s="275">
        <v>4</v>
      </c>
      <c r="M50" s="275">
        <v>7</v>
      </c>
      <c r="N50" s="275" t="s">
        <v>38</v>
      </c>
      <c r="O50" s="183"/>
      <c r="P50" s="275" t="s">
        <v>533</v>
      </c>
      <c r="Q50" s="183"/>
      <c r="R50" s="295" t="s">
        <v>122</v>
      </c>
      <c r="S50" s="292" t="s">
        <v>123</v>
      </c>
      <c r="T50" s="293" t="s">
        <v>124</v>
      </c>
      <c r="U50" s="294" t="s">
        <v>125</v>
      </c>
      <c r="V50" s="293" t="s">
        <v>126</v>
      </c>
      <c r="W50" s="912" t="s">
        <v>124</v>
      </c>
      <c r="X50" s="293" t="s">
        <v>124</v>
      </c>
      <c r="Y50" s="1215"/>
      <c r="Z50" s="1216"/>
      <c r="AA50" s="275"/>
      <c r="AB50" s="1041">
        <v>313167</v>
      </c>
      <c r="AC50" s="1041">
        <v>78292</v>
      </c>
      <c r="AD50" s="1074">
        <v>3</v>
      </c>
      <c r="AE50" s="215">
        <v>78000</v>
      </c>
      <c r="AF50" s="682" t="s">
        <v>444</v>
      </c>
      <c r="AI50" s="7"/>
      <c r="AJ50" s="7"/>
      <c r="AK50" s="114"/>
      <c r="AL50" s="114"/>
      <c r="AM50" s="114"/>
      <c r="AN50" s="934">
        <v>2.5</v>
      </c>
      <c r="AO50" s="39">
        <v>4.2</v>
      </c>
      <c r="AP50" s="40">
        <v>93.1</v>
      </c>
      <c r="AQ50" s="41">
        <v>99.8</v>
      </c>
      <c r="AR50" s="42">
        <v>0.59523809523809523</v>
      </c>
      <c r="AS50" s="43">
        <v>55.416666666666664</v>
      </c>
      <c r="AT50" s="44">
        <v>2.5693730729701953E-2</v>
      </c>
      <c r="AU50" s="45">
        <v>2.3125</v>
      </c>
      <c r="AV50" s="45">
        <v>92.5</v>
      </c>
      <c r="AW50" s="46">
        <v>6.25E-2</v>
      </c>
      <c r="AX50" s="84">
        <v>2.5</v>
      </c>
      <c r="AY50" s="49" t="s">
        <v>121</v>
      </c>
      <c r="AZ50" s="84">
        <v>1.8</v>
      </c>
      <c r="BA50" s="298">
        <v>0.08</v>
      </c>
      <c r="BB50" s="87"/>
      <c r="BC50" s="298"/>
      <c r="BD50" s="84">
        <v>72.599999999999994</v>
      </c>
      <c r="BE50" s="84">
        <v>27.9</v>
      </c>
      <c r="BF50" s="78">
        <v>2.6021505376344085</v>
      </c>
      <c r="BG50" s="79">
        <v>0</v>
      </c>
      <c r="BH50" s="80">
        <v>0</v>
      </c>
      <c r="BI50" s="304" t="s">
        <v>121</v>
      </c>
      <c r="BJ50" s="84">
        <v>4.9000000000000004</v>
      </c>
      <c r="BK50" s="282">
        <v>7.3</v>
      </c>
      <c r="BL50" s="7"/>
      <c r="BM50" s="80">
        <v>69.2</v>
      </c>
      <c r="BN50" s="7">
        <v>94.7</v>
      </c>
      <c r="BO50" s="86">
        <v>65820</v>
      </c>
      <c r="BP50" s="80">
        <v>5.2999999999999972</v>
      </c>
      <c r="BQ50" s="80">
        <v>3.8</v>
      </c>
      <c r="BR50" s="7">
        <v>35.200000000000003</v>
      </c>
      <c r="BS50" s="7">
        <v>1.5</v>
      </c>
      <c r="BT50" s="7">
        <v>34</v>
      </c>
      <c r="BU50" s="7">
        <v>1.4</v>
      </c>
      <c r="BV50" s="7">
        <v>21.6</v>
      </c>
      <c r="BW50" s="84">
        <v>0.9</v>
      </c>
      <c r="BX50" s="84">
        <v>0.09</v>
      </c>
      <c r="BY50" s="114"/>
      <c r="BZ50" s="114"/>
      <c r="CA50" s="114"/>
      <c r="CB50" s="114"/>
      <c r="CC50" s="114"/>
      <c r="CD50" s="114"/>
      <c r="CE50" s="114"/>
      <c r="CF50" s="45">
        <v>1.0352941176470589</v>
      </c>
      <c r="CG50" s="114"/>
      <c r="CH50" s="121">
        <v>5</v>
      </c>
      <c r="CI50" s="49" t="s">
        <v>1993</v>
      </c>
      <c r="CJ50" s="111" t="s">
        <v>1993</v>
      </c>
      <c r="CK50" s="7"/>
      <c r="CL50" s="35"/>
      <c r="CM50" s="11"/>
      <c r="CN50" s="11"/>
      <c r="CO50" s="1161"/>
      <c r="CP50" s="628"/>
      <c r="CQ50" s="1162" t="s">
        <v>294</v>
      </c>
      <c r="CR50" s="930" t="s">
        <v>444</v>
      </c>
      <c r="CS50" s="9">
        <v>2</v>
      </c>
      <c r="CT50" s="114"/>
      <c r="CU50" s="148"/>
      <c r="CV50" s="114"/>
      <c r="CW50" s="157"/>
      <c r="CX50" s="114"/>
      <c r="CY50" s="114"/>
      <c r="CZ50" s="11">
        <v>109.2</v>
      </c>
      <c r="DA50" s="11" t="s">
        <v>38</v>
      </c>
      <c r="DB50" s="11">
        <v>37330</v>
      </c>
      <c r="DC50" s="11">
        <v>93.1</v>
      </c>
      <c r="DD50" s="11">
        <v>6.9</v>
      </c>
      <c r="DE50" s="11">
        <v>60.9</v>
      </c>
      <c r="DF50" s="11" t="s">
        <v>1995</v>
      </c>
      <c r="DG50" s="11" t="s">
        <v>38</v>
      </c>
      <c r="DH50" s="11">
        <v>4.08</v>
      </c>
      <c r="DI50" s="11">
        <v>0</v>
      </c>
      <c r="DJ50" s="9"/>
      <c r="DK50" s="116"/>
      <c r="DL50" s="7">
        <v>4</v>
      </c>
      <c r="DM50" s="7">
        <v>7</v>
      </c>
      <c r="DN50" s="7">
        <v>35</v>
      </c>
      <c r="DO50" s="7">
        <v>3</v>
      </c>
      <c r="DP50" s="7">
        <v>1</v>
      </c>
      <c r="DQ50" s="7"/>
      <c r="DR50" s="7"/>
      <c r="DS50" s="115"/>
      <c r="DT50" s="116">
        <v>2</v>
      </c>
      <c r="DU50" s="7"/>
      <c r="DV50" s="116">
        <v>1</v>
      </c>
      <c r="DW50" s="116">
        <v>1</v>
      </c>
      <c r="DX50" s="586"/>
      <c r="DZ50" s="492">
        <v>9624</v>
      </c>
      <c r="EA50" s="816">
        <v>75</v>
      </c>
      <c r="EB50" s="721">
        <v>978483</v>
      </c>
      <c r="EC50" s="721">
        <v>2</v>
      </c>
      <c r="ED50" s="722">
        <v>26092.880000000001</v>
      </c>
      <c r="EE50" s="817">
        <v>873843</v>
      </c>
      <c r="EF50" s="724">
        <v>23302.48</v>
      </c>
      <c r="EG50" s="436">
        <v>93209.919999999998</v>
      </c>
      <c r="EH50" s="157">
        <v>89.305894941455293</v>
      </c>
      <c r="EI50" s="145">
        <v>23.302479999999999</v>
      </c>
      <c r="EK50" s="157">
        <v>89.305894941455293</v>
      </c>
      <c r="EL50" s="145">
        <v>23.302479999999999</v>
      </c>
      <c r="EM50" s="147">
        <v>1.6019754120591456</v>
      </c>
      <c r="EN50" s="7" t="s">
        <v>421</v>
      </c>
      <c r="EO50" s="35" t="s">
        <v>2121</v>
      </c>
      <c r="EP50" s="7" t="s">
        <v>421</v>
      </c>
      <c r="EQ50" s="35" t="s">
        <v>2122</v>
      </c>
      <c r="ER50" s="35" t="s">
        <v>2123</v>
      </c>
      <c r="ES50" s="158">
        <v>9624</v>
      </c>
      <c r="ET50" s="159" t="s">
        <v>2078</v>
      </c>
      <c r="EU50" s="350" t="s">
        <v>2079</v>
      </c>
      <c r="EV50" s="772">
        <v>31.785369032119998</v>
      </c>
      <c r="EW50" s="162">
        <v>4.5748454399999989</v>
      </c>
      <c r="EX50" s="163"/>
      <c r="EY50" s="163"/>
      <c r="EZ50" s="163"/>
      <c r="FA50" s="163"/>
      <c r="FB50" s="163"/>
      <c r="FC50" s="163"/>
      <c r="FD50" s="163"/>
      <c r="FE50" s="163"/>
      <c r="FF50" s="163"/>
      <c r="FG50" s="163"/>
      <c r="FH50" s="163"/>
      <c r="FI50" s="163"/>
      <c r="FJ50" s="163"/>
      <c r="FK50" s="163"/>
      <c r="FL50" s="163"/>
      <c r="FM50" s="166"/>
      <c r="FN50" s="163"/>
      <c r="FO50" s="163"/>
      <c r="FP50" s="163"/>
      <c r="FQ50" s="163"/>
      <c r="FR50" s="163"/>
      <c r="FS50" s="163"/>
      <c r="FT50" s="163"/>
      <c r="FU50" s="163"/>
      <c r="FV50" s="163"/>
      <c r="FW50" s="163"/>
      <c r="FX50" s="163"/>
      <c r="FY50" s="163"/>
      <c r="FZ50" s="163"/>
      <c r="GA50" s="163"/>
      <c r="GB50" s="163"/>
      <c r="GC50" s="163"/>
      <c r="GD50" s="163"/>
      <c r="GE50" s="163"/>
      <c r="GF50" s="163"/>
      <c r="GG50" s="163"/>
      <c r="GH50" s="163"/>
      <c r="GI50" s="163"/>
      <c r="GJ50" s="163"/>
      <c r="GK50" s="163"/>
      <c r="GL50" s="163"/>
      <c r="GM50" s="163"/>
      <c r="GN50" s="163"/>
      <c r="GO50" s="163"/>
      <c r="GP50" s="163"/>
      <c r="GQ50" s="163"/>
      <c r="GR50" s="163"/>
    </row>
    <row r="51" spans="1:200" x14ac:dyDescent="0.3">
      <c r="A51" s="550">
        <v>286</v>
      </c>
      <c r="B51" s="7">
        <v>1</v>
      </c>
      <c r="C51" s="442">
        <v>9662</v>
      </c>
      <c r="D51" s="443" t="s">
        <v>1577</v>
      </c>
      <c r="E51" s="16" t="s">
        <v>1475</v>
      </c>
      <c r="F51" s="16">
        <v>6512060951</v>
      </c>
      <c r="G51" s="11">
        <v>53</v>
      </c>
      <c r="H51" s="16" t="s">
        <v>1578</v>
      </c>
      <c r="I51" s="18" t="s">
        <v>511</v>
      </c>
      <c r="J51" s="19" t="s">
        <v>35</v>
      </c>
      <c r="K51" s="178" t="s">
        <v>36</v>
      </c>
      <c r="L51" s="20">
        <v>25</v>
      </c>
      <c r="M51" s="20">
        <v>7</v>
      </c>
      <c r="N51" s="16" t="s">
        <v>38</v>
      </c>
      <c r="O51" s="20"/>
      <c r="P51" s="16" t="s">
        <v>533</v>
      </c>
      <c r="Q51" s="20"/>
      <c r="R51" s="51" t="s">
        <v>122</v>
      </c>
      <c r="S51" s="266" t="s">
        <v>123</v>
      </c>
      <c r="T51" s="51" t="s">
        <v>124</v>
      </c>
      <c r="U51" s="52" t="s">
        <v>125</v>
      </c>
      <c r="V51" s="53" t="s">
        <v>126</v>
      </c>
      <c r="W51" s="51" t="s">
        <v>124</v>
      </c>
      <c r="X51" s="51" t="s">
        <v>124</v>
      </c>
      <c r="Y51" s="182"/>
      <c r="Z51" s="20"/>
      <c r="AA51" s="11"/>
      <c r="AB51" s="683">
        <v>327305</v>
      </c>
      <c r="AC51" s="683">
        <v>81826</v>
      </c>
      <c r="AD51" s="682">
        <v>3</v>
      </c>
      <c r="AE51" s="215">
        <v>81700</v>
      </c>
      <c r="AF51" s="682" t="s">
        <v>444</v>
      </c>
      <c r="AG51" s="550"/>
      <c r="AH51" s="550"/>
      <c r="AI51" s="550"/>
      <c r="AJ51" s="550"/>
      <c r="AK51" s="557"/>
      <c r="AL51" s="557"/>
      <c r="AM51" s="557"/>
      <c r="AN51" s="934">
        <v>0.7</v>
      </c>
      <c r="AO51" s="936">
        <v>1.4</v>
      </c>
      <c r="AP51" s="559">
        <v>97.2</v>
      </c>
      <c r="AQ51" s="41">
        <v>99.3</v>
      </c>
      <c r="AR51" s="42">
        <v>0.5</v>
      </c>
      <c r="AS51" s="43">
        <v>48.6</v>
      </c>
      <c r="AT51" s="44">
        <v>7.0993914807302222E-3</v>
      </c>
      <c r="AU51" s="582">
        <v>0.62719999999999987</v>
      </c>
      <c r="AV51" s="45">
        <v>89.6</v>
      </c>
      <c r="AW51" s="582">
        <v>3.78E-2</v>
      </c>
      <c r="AX51" s="1128">
        <v>5.4</v>
      </c>
      <c r="AY51" s="1195" t="s">
        <v>121</v>
      </c>
      <c r="AZ51" s="84">
        <v>2.7</v>
      </c>
      <c r="BA51" s="298">
        <v>0.01</v>
      </c>
      <c r="BB51" s="941"/>
      <c r="BC51" s="298"/>
      <c r="BD51" s="564">
        <v>67.5</v>
      </c>
      <c r="BE51" s="564">
        <v>33</v>
      </c>
      <c r="BF51" s="938">
        <v>2.0454545454545454</v>
      </c>
      <c r="BG51" s="583">
        <v>8.0000000000000002E-3</v>
      </c>
      <c r="BH51" s="80">
        <v>1.142857142857143</v>
      </c>
      <c r="BI51" s="1081" t="s">
        <v>121</v>
      </c>
      <c r="BJ51" s="564">
        <v>4.2</v>
      </c>
      <c r="BK51" s="282">
        <v>6.8</v>
      </c>
      <c r="BL51" s="569"/>
      <c r="BM51" s="561">
        <v>61.4</v>
      </c>
      <c r="BN51" s="569">
        <v>87.7</v>
      </c>
      <c r="BO51" s="940">
        <v>41395</v>
      </c>
      <c r="BP51" s="561">
        <v>12.299999999999997</v>
      </c>
      <c r="BQ51" s="561">
        <v>1.2</v>
      </c>
      <c r="BR51" s="569">
        <v>35.5</v>
      </c>
      <c r="BS51" s="569">
        <v>0.5</v>
      </c>
      <c r="BT51" s="569">
        <v>25.9</v>
      </c>
      <c r="BU51" s="569">
        <v>0.4</v>
      </c>
      <c r="BV51" s="569">
        <v>21.4</v>
      </c>
      <c r="BW51" s="569">
        <v>0.3</v>
      </c>
      <c r="BX51" s="550">
        <v>0.02</v>
      </c>
      <c r="BY51" s="550"/>
      <c r="BZ51" s="550"/>
      <c r="CA51" s="550"/>
      <c r="CB51" s="550"/>
      <c r="CC51" s="550"/>
      <c r="CD51" s="550"/>
      <c r="CE51" s="550"/>
      <c r="CF51" s="45">
        <v>1.3706563706563708</v>
      </c>
      <c r="CG51" s="585"/>
      <c r="CH51" s="585">
        <v>5</v>
      </c>
      <c r="CI51" s="569" t="s">
        <v>1991</v>
      </c>
      <c r="CJ51" s="943" t="s">
        <v>1991</v>
      </c>
      <c r="CK51" s="550"/>
      <c r="CL51" s="552"/>
      <c r="CM51" s="11"/>
      <c r="CN51" s="11"/>
      <c r="CO51" s="11"/>
      <c r="CP51" s="328"/>
      <c r="CQ51" s="10" t="s">
        <v>297</v>
      </c>
      <c r="CR51" s="930" t="s">
        <v>444</v>
      </c>
      <c r="CS51" s="565">
        <v>2</v>
      </c>
      <c r="CT51" s="550"/>
      <c r="CU51" s="49" t="s">
        <v>511</v>
      </c>
      <c r="CV51" s="550"/>
      <c r="CW51" s="550"/>
      <c r="CX51" s="550"/>
      <c r="CY51" s="550"/>
      <c r="CZ51" s="11" t="s">
        <v>38</v>
      </c>
      <c r="DA51" s="11" t="s">
        <v>38</v>
      </c>
      <c r="DB51" s="11">
        <v>35718</v>
      </c>
      <c r="DC51" s="11">
        <v>93</v>
      </c>
      <c r="DD51" s="11">
        <v>7</v>
      </c>
      <c r="DE51" s="11" t="s">
        <v>38</v>
      </c>
      <c r="DF51" s="11" t="s">
        <v>38</v>
      </c>
      <c r="DG51" s="11" t="s">
        <v>38</v>
      </c>
      <c r="DH51" s="11" t="s">
        <v>38</v>
      </c>
      <c r="DI51" s="11">
        <v>0</v>
      </c>
      <c r="DJ51" s="550"/>
      <c r="DK51" s="566"/>
      <c r="DL51" s="565">
        <v>25</v>
      </c>
      <c r="DM51" s="565">
        <v>7</v>
      </c>
      <c r="DN51" s="550" t="s">
        <v>121</v>
      </c>
      <c r="DO51" s="550">
        <v>3</v>
      </c>
      <c r="DP51" s="550">
        <v>0</v>
      </c>
      <c r="DQ51" s="550" t="s">
        <v>299</v>
      </c>
      <c r="DR51" s="550" t="s">
        <v>299</v>
      </c>
      <c r="DS51" s="115" t="s">
        <v>299</v>
      </c>
      <c r="DT51" s="566">
        <v>2</v>
      </c>
      <c r="DU51" s="550"/>
      <c r="DV51" s="566">
        <v>1</v>
      </c>
      <c r="DW51" s="566">
        <v>1</v>
      </c>
      <c r="DX51" s="586"/>
      <c r="DY51" s="550"/>
      <c r="DZ51" s="297">
        <v>9662</v>
      </c>
      <c r="EA51" s="953">
        <v>64</v>
      </c>
      <c r="EB51" s="920">
        <v>751797</v>
      </c>
      <c r="EC51" s="920">
        <v>2</v>
      </c>
      <c r="ED51" s="956">
        <v>23493.65625</v>
      </c>
      <c r="EE51" s="920">
        <v>642952</v>
      </c>
      <c r="EF51" s="507">
        <v>20092.25</v>
      </c>
      <c r="EG51" s="959">
        <v>502306.25</v>
      </c>
      <c r="EH51" s="157">
        <v>85.522022567262169</v>
      </c>
      <c r="EI51" s="595">
        <v>20.09225</v>
      </c>
      <c r="EJ51" s="557"/>
      <c r="EK51" s="594">
        <v>85.522022567262169</v>
      </c>
      <c r="EL51" s="595">
        <v>20.09225</v>
      </c>
      <c r="EM51" s="986">
        <v>1.7777003571028631</v>
      </c>
      <c r="EN51" s="550" t="s">
        <v>421</v>
      </c>
      <c r="EO51" s="552" t="s">
        <v>1134</v>
      </c>
      <c r="EP51" s="550" t="s">
        <v>423</v>
      </c>
      <c r="EQ51" s="552" t="s">
        <v>2086</v>
      </c>
      <c r="ER51" s="552" t="s">
        <v>614</v>
      </c>
      <c r="ES51" s="158">
        <v>9662</v>
      </c>
      <c r="ET51" s="159" t="s">
        <v>1061</v>
      </c>
      <c r="EU51" s="263" t="s">
        <v>2079</v>
      </c>
      <c r="EV51" s="161">
        <v>4.6239726416073355</v>
      </c>
      <c r="EW51" s="162">
        <v>2.0926799999999997</v>
      </c>
      <c r="EX51" s="163">
        <v>1.8</v>
      </c>
      <c r="EY51" s="163">
        <v>0.36</v>
      </c>
      <c r="EZ51" s="163">
        <v>796000</v>
      </c>
      <c r="FA51" s="167">
        <v>97</v>
      </c>
      <c r="FB51" s="167">
        <v>10.3</v>
      </c>
      <c r="FC51" s="163">
        <v>264452</v>
      </c>
      <c r="FD51" s="164">
        <v>502306.25</v>
      </c>
      <c r="FE51" s="165">
        <v>487237.0625</v>
      </c>
      <c r="FF51" s="163">
        <v>1.3</v>
      </c>
      <c r="FG51" s="163">
        <v>200581</v>
      </c>
      <c r="FH51" s="311">
        <v>9</v>
      </c>
      <c r="FI51" s="163">
        <v>63871</v>
      </c>
      <c r="FJ51" s="165">
        <v>50185.4174375</v>
      </c>
      <c r="FK51" s="165">
        <v>6334.0818125000005</v>
      </c>
      <c r="FL51" s="165">
        <v>43851.335625</v>
      </c>
      <c r="FM51" s="166">
        <v>22</v>
      </c>
      <c r="FN51" s="165">
        <v>2281.1553380681817</v>
      </c>
      <c r="FO51" s="165">
        <v>287.91280965909095</v>
      </c>
      <c r="FP51" s="165">
        <v>22147.139204545456</v>
      </c>
      <c r="FQ51" s="167"/>
      <c r="FR51" s="167"/>
      <c r="FS51" s="163"/>
      <c r="FT51" s="163"/>
      <c r="FU51" s="163"/>
      <c r="FV51" s="163"/>
      <c r="FW51" s="163"/>
      <c r="FX51" s="163"/>
      <c r="FY51" s="163"/>
      <c r="FZ51" s="163"/>
      <c r="GA51" s="163"/>
      <c r="GB51" s="163"/>
      <c r="GC51" s="163"/>
      <c r="GD51" s="167"/>
      <c r="GE51" s="163"/>
      <c r="GF51" s="163"/>
      <c r="GG51" s="163"/>
      <c r="GH51" s="163"/>
      <c r="GI51" s="163"/>
      <c r="GJ51" s="163"/>
      <c r="GK51" s="163"/>
      <c r="GL51" s="163"/>
      <c r="GM51" s="163"/>
      <c r="GN51" s="163"/>
      <c r="GO51" s="163"/>
      <c r="GP51" s="163"/>
      <c r="GQ51" s="163"/>
      <c r="GR51" s="163"/>
    </row>
    <row r="52" spans="1:200" x14ac:dyDescent="0.3">
      <c r="A52" s="7">
        <v>312</v>
      </c>
      <c r="B52" s="7">
        <v>1</v>
      </c>
      <c r="C52" s="14">
        <v>9875</v>
      </c>
      <c r="D52" s="328" t="s">
        <v>556</v>
      </c>
      <c r="E52" s="17" t="s">
        <v>557</v>
      </c>
      <c r="F52" s="17">
        <v>7903264501</v>
      </c>
      <c r="G52" s="11">
        <v>39</v>
      </c>
      <c r="H52" s="17" t="s">
        <v>1719</v>
      </c>
      <c r="I52" s="470" t="s">
        <v>432</v>
      </c>
      <c r="J52" s="380" t="s">
        <v>35</v>
      </c>
      <c r="K52" s="156" t="s">
        <v>36</v>
      </c>
      <c r="L52" s="11">
        <v>6</v>
      </c>
      <c r="M52" s="17" t="s">
        <v>37</v>
      </c>
      <c r="N52" s="11" t="s">
        <v>38</v>
      </c>
      <c r="O52" s="11"/>
      <c r="P52" s="11" t="s">
        <v>854</v>
      </c>
      <c r="Q52" s="11"/>
      <c r="R52" s="454" t="s">
        <v>122</v>
      </c>
      <c r="S52" s="454" t="s">
        <v>123</v>
      </c>
      <c r="T52" s="454" t="s">
        <v>124</v>
      </c>
      <c r="U52" s="602" t="s">
        <v>125</v>
      </c>
      <c r="V52" s="454" t="s">
        <v>126</v>
      </c>
      <c r="W52" s="454" t="s">
        <v>124</v>
      </c>
      <c r="X52" s="454" t="s">
        <v>124</v>
      </c>
      <c r="Y52" s="455"/>
      <c r="Z52" s="11"/>
      <c r="AA52" s="11"/>
      <c r="AB52" s="361">
        <v>513962</v>
      </c>
      <c r="AC52" s="755">
        <v>128490</v>
      </c>
      <c r="AD52" s="361" t="s">
        <v>124</v>
      </c>
      <c r="AE52" s="361" t="s">
        <v>124</v>
      </c>
      <c r="AF52" s="504" t="s">
        <v>128</v>
      </c>
      <c r="AG52" s="550"/>
      <c r="AH52" s="189"/>
      <c r="AI52" s="7"/>
      <c r="AJ52" s="7"/>
      <c r="AK52" s="114"/>
      <c r="AL52" s="114"/>
      <c r="AM52" s="114"/>
      <c r="AN52" s="411">
        <v>0.4</v>
      </c>
      <c r="AO52" s="39">
        <v>6.2</v>
      </c>
      <c r="AP52" s="40">
        <v>91.4</v>
      </c>
      <c r="AQ52" s="41">
        <v>98</v>
      </c>
      <c r="AR52" s="42">
        <v>6.4516129032258063E-2</v>
      </c>
      <c r="AS52" s="43">
        <v>5.8967741935483877</v>
      </c>
      <c r="AT52" s="44">
        <v>4.0983606557377051E-3</v>
      </c>
      <c r="AU52" s="46">
        <v>0.34200000000000003</v>
      </c>
      <c r="AV52" s="45">
        <v>85.5</v>
      </c>
      <c r="AW52" s="46">
        <v>3.8000000000000006E-2</v>
      </c>
      <c r="AX52" s="62">
        <v>9.5</v>
      </c>
      <c r="AY52" s="64" t="s">
        <v>121</v>
      </c>
      <c r="AZ52" s="65">
        <v>7.2</v>
      </c>
      <c r="BA52" s="66">
        <v>0.04</v>
      </c>
      <c r="BB52" s="522"/>
      <c r="BC52" s="48"/>
      <c r="BD52" s="7">
        <v>72.7</v>
      </c>
      <c r="BE52" s="84">
        <v>27.5</v>
      </c>
      <c r="BF52" s="78">
        <v>2.6436363636363636</v>
      </c>
      <c r="BG52" s="79">
        <v>0</v>
      </c>
      <c r="BH52" s="80">
        <v>0</v>
      </c>
      <c r="BI52" s="9" t="s">
        <v>121</v>
      </c>
      <c r="BJ52" s="7">
        <v>12.1</v>
      </c>
      <c r="BK52" s="523">
        <v>19.8</v>
      </c>
      <c r="BL52" s="49"/>
      <c r="BM52" s="80">
        <v>96.7</v>
      </c>
      <c r="BN52" s="49">
        <v>93.8</v>
      </c>
      <c r="BO52" s="86">
        <v>60430</v>
      </c>
      <c r="BP52" s="80">
        <v>6.2000000000000028</v>
      </c>
      <c r="BQ52" s="561">
        <v>6.0822000000000003</v>
      </c>
      <c r="BR52" s="80">
        <v>60.1</v>
      </c>
      <c r="BS52" s="84">
        <v>3.7262</v>
      </c>
      <c r="BT52" s="80">
        <v>36.6</v>
      </c>
      <c r="BU52" s="84">
        <v>2.2692000000000001</v>
      </c>
      <c r="BV52" s="80">
        <v>1.4</v>
      </c>
      <c r="BW52" s="84">
        <v>8.6800000000000002E-2</v>
      </c>
      <c r="BX52" s="7">
        <v>0</v>
      </c>
      <c r="BY52" s="7"/>
      <c r="BZ52" s="7"/>
      <c r="CA52" s="7"/>
      <c r="CB52" s="7"/>
      <c r="CC52" s="7"/>
      <c r="CD52" s="7"/>
      <c r="CE52" s="7"/>
      <c r="CF52" s="45">
        <v>1.6420765027322404</v>
      </c>
      <c r="CG52" s="121"/>
      <c r="CH52" s="121">
        <v>5</v>
      </c>
      <c r="CI52" s="49" t="s">
        <v>1991</v>
      </c>
      <c r="CJ52" s="111" t="s">
        <v>1991</v>
      </c>
      <c r="CK52" s="7"/>
      <c r="CL52" s="35"/>
      <c r="CM52" s="11"/>
      <c r="CN52" s="11"/>
      <c r="CO52" s="11"/>
      <c r="CP52" s="328"/>
      <c r="CQ52" s="10" t="s">
        <v>297</v>
      </c>
      <c r="CR52" s="123" t="s">
        <v>128</v>
      </c>
      <c r="CS52" s="9">
        <v>2</v>
      </c>
      <c r="CT52" s="7"/>
      <c r="CU52" s="7"/>
      <c r="CV52" s="7"/>
      <c r="CW52" s="7"/>
      <c r="CX52" s="7"/>
      <c r="CY52" s="7"/>
      <c r="CZ52" s="11">
        <v>68.7</v>
      </c>
      <c r="DA52" s="11">
        <v>73.3</v>
      </c>
      <c r="DB52" s="11">
        <v>61174</v>
      </c>
      <c r="DC52" s="11">
        <v>90.6</v>
      </c>
      <c r="DD52" s="11">
        <v>9.4</v>
      </c>
      <c r="DE52" s="11">
        <v>7.5</v>
      </c>
      <c r="DF52" s="11" t="s">
        <v>2025</v>
      </c>
      <c r="DG52" s="11" t="s">
        <v>38</v>
      </c>
      <c r="DH52" s="11">
        <v>4.9400000000000004</v>
      </c>
      <c r="DI52" s="11" t="s">
        <v>2026</v>
      </c>
      <c r="DJ52" s="7"/>
      <c r="DK52" s="116"/>
      <c r="DL52" s="125"/>
      <c r="DM52" s="125"/>
      <c r="DN52" s="7"/>
      <c r="DO52" s="7"/>
      <c r="DP52" s="7"/>
      <c r="DQ52" s="7"/>
      <c r="DR52" s="7"/>
      <c r="DS52" s="116"/>
      <c r="DT52" s="116"/>
      <c r="DU52" s="7"/>
      <c r="DV52" s="116"/>
      <c r="DW52" s="116"/>
      <c r="DX52" s="8"/>
      <c r="DY52" s="7"/>
      <c r="DZ52" s="492">
        <v>9875</v>
      </c>
      <c r="EA52" s="493">
        <v>53</v>
      </c>
      <c r="EB52" s="476">
        <v>679975</v>
      </c>
      <c r="EC52" s="476">
        <v>2</v>
      </c>
      <c r="ED52" s="494">
        <v>25659.433962264149</v>
      </c>
      <c r="EE52" s="495">
        <v>576401</v>
      </c>
      <c r="EF52" s="496">
        <v>21750.981132075471</v>
      </c>
      <c r="EG52" s="489">
        <v>130505.88679245283</v>
      </c>
      <c r="EH52" s="157">
        <v>84.767969410640092</v>
      </c>
      <c r="EI52" s="145">
        <v>21.75098113207547</v>
      </c>
      <c r="EJ52" s="114"/>
      <c r="EK52" s="157">
        <v>84.767969410640092</v>
      </c>
      <c r="EL52" s="145">
        <v>21.75098113207547</v>
      </c>
      <c r="EM52" s="147">
        <v>2.8124708319381821</v>
      </c>
      <c r="EN52" s="114"/>
      <c r="EO52" s="114"/>
      <c r="EP52" s="114"/>
      <c r="EQ52" s="114"/>
      <c r="ER52" s="114"/>
      <c r="ES52" s="55"/>
      <c r="ET52" s="152"/>
      <c r="EU52" s="213"/>
      <c r="EV52" s="991">
        <v>7.5</v>
      </c>
      <c r="EW52" s="215"/>
      <c r="EX52" s="156"/>
      <c r="EY52" s="156"/>
      <c r="EZ52" s="156"/>
      <c r="FA52" s="156"/>
      <c r="FB52" s="156"/>
      <c r="FC52" s="156"/>
      <c r="FD52" s="156"/>
      <c r="FE52" s="156"/>
      <c r="FF52" s="156"/>
      <c r="FG52" s="156"/>
      <c r="FH52" s="156"/>
      <c r="FI52" s="156"/>
      <c r="FJ52" s="156"/>
      <c r="FK52" s="156"/>
      <c r="FL52" s="156"/>
      <c r="FM52" s="156"/>
      <c r="FN52" s="156"/>
      <c r="FO52" s="156"/>
      <c r="FP52" s="156"/>
      <c r="FQ52" s="156"/>
      <c r="FR52" s="156"/>
      <c r="FS52" s="156"/>
      <c r="FT52" s="156"/>
      <c r="FU52" s="156"/>
      <c r="FV52" s="156"/>
      <c r="FW52" s="156"/>
      <c r="FX52" s="156"/>
      <c r="FY52" s="156"/>
      <c r="FZ52" s="156"/>
      <c r="GA52" s="156"/>
      <c r="GB52" s="156"/>
      <c r="GC52" s="156"/>
      <c r="GD52" s="156"/>
      <c r="GE52" s="156"/>
      <c r="GF52" s="156"/>
      <c r="GG52" s="156"/>
      <c r="GH52" s="156"/>
      <c r="GI52" s="156"/>
      <c r="GJ52" s="156"/>
      <c r="GK52" s="156"/>
      <c r="GL52" s="156"/>
      <c r="GM52" s="156"/>
      <c r="GN52" s="156"/>
      <c r="GO52" s="156"/>
      <c r="GP52" s="156"/>
      <c r="GQ52" s="156"/>
      <c r="GR52" s="156"/>
    </row>
    <row r="53" spans="1:200" x14ac:dyDescent="0.3">
      <c r="A53" s="7">
        <v>317</v>
      </c>
      <c r="B53" s="7">
        <v>2</v>
      </c>
      <c r="C53" s="14">
        <v>9899</v>
      </c>
      <c r="D53" s="328" t="s">
        <v>1720</v>
      </c>
      <c r="E53" s="17" t="s">
        <v>1721</v>
      </c>
      <c r="F53" s="17">
        <v>8404225313</v>
      </c>
      <c r="G53" s="11">
        <v>34</v>
      </c>
      <c r="H53" s="17" t="s">
        <v>1063</v>
      </c>
      <c r="I53" s="470" t="s">
        <v>669</v>
      </c>
      <c r="J53" s="380" t="s">
        <v>35</v>
      </c>
      <c r="K53" s="156" t="s">
        <v>36</v>
      </c>
      <c r="L53" s="11">
        <v>9</v>
      </c>
      <c r="M53" s="11">
        <v>6</v>
      </c>
      <c r="N53" s="11" t="s">
        <v>38</v>
      </c>
      <c r="O53" s="11"/>
      <c r="P53" s="11" t="s">
        <v>459</v>
      </c>
      <c r="Q53" s="11"/>
      <c r="R53" s="454" t="s">
        <v>122</v>
      </c>
      <c r="S53" s="454" t="s">
        <v>123</v>
      </c>
      <c r="T53" s="454" t="s">
        <v>124</v>
      </c>
      <c r="U53" s="602" t="s">
        <v>125</v>
      </c>
      <c r="V53" s="454" t="s">
        <v>126</v>
      </c>
      <c r="W53" s="454" t="s">
        <v>124</v>
      </c>
      <c r="X53" s="454" t="s">
        <v>124</v>
      </c>
      <c r="Y53" s="455"/>
      <c r="Z53" s="11"/>
      <c r="AA53" s="11"/>
      <c r="AB53" s="361">
        <v>301882</v>
      </c>
      <c r="AC53" s="755">
        <v>75471</v>
      </c>
      <c r="AD53" s="361">
        <v>3</v>
      </c>
      <c r="AE53" s="361">
        <v>25157</v>
      </c>
      <c r="AF53" s="514" t="s">
        <v>128</v>
      </c>
      <c r="AG53" s="7"/>
      <c r="AH53" s="189"/>
      <c r="AI53" s="7"/>
      <c r="AJ53" s="7"/>
      <c r="AK53" s="7"/>
      <c r="AL53" s="7"/>
      <c r="AM53" s="60"/>
      <c r="AN53" s="411">
        <v>1.6</v>
      </c>
      <c r="AO53" s="39">
        <v>14.1</v>
      </c>
      <c r="AP53" s="40">
        <v>83.5</v>
      </c>
      <c r="AQ53" s="41">
        <v>99.2</v>
      </c>
      <c r="AR53" s="42">
        <v>0.11347517730496455</v>
      </c>
      <c r="AS53" s="43">
        <v>9.4751773049645394</v>
      </c>
      <c r="AT53" s="44">
        <v>1.6393442622950821E-2</v>
      </c>
      <c r="AU53" s="521">
        <v>1.4528000000000001</v>
      </c>
      <c r="AV53" s="45">
        <v>90.8</v>
      </c>
      <c r="AW53" s="46">
        <v>6.720000000000001E-2</v>
      </c>
      <c r="AX53" s="62">
        <v>4.2</v>
      </c>
      <c r="AY53" s="64" t="s">
        <v>121</v>
      </c>
      <c r="AZ53" s="65">
        <v>4.5</v>
      </c>
      <c r="BA53" s="66">
        <v>0.03</v>
      </c>
      <c r="BB53" s="522"/>
      <c r="BC53" s="48"/>
      <c r="BD53" s="7">
        <v>73.2</v>
      </c>
      <c r="BE53" s="84">
        <v>26.8</v>
      </c>
      <c r="BF53" s="78">
        <v>2.7313432835820897</v>
      </c>
      <c r="BG53" s="79">
        <v>1.7999999999999999E-2</v>
      </c>
      <c r="BH53" s="80">
        <v>1.1249999999999998</v>
      </c>
      <c r="BI53" s="9" t="s">
        <v>121</v>
      </c>
      <c r="BJ53" s="7">
        <v>17.8</v>
      </c>
      <c r="BK53" s="523">
        <v>27.8</v>
      </c>
      <c r="BL53" s="49"/>
      <c r="BM53" s="80">
        <v>93.9</v>
      </c>
      <c r="BN53" s="49">
        <v>97.9</v>
      </c>
      <c r="BO53" s="86">
        <v>103169</v>
      </c>
      <c r="BP53" s="80">
        <v>2.0999999999999943</v>
      </c>
      <c r="BQ53" s="346">
        <v>13.888499999999999</v>
      </c>
      <c r="BR53" s="80">
        <v>53.9</v>
      </c>
      <c r="BS53" s="84">
        <v>7.5998999999999999</v>
      </c>
      <c r="BT53" s="80">
        <v>40</v>
      </c>
      <c r="BU53" s="84">
        <v>5.64</v>
      </c>
      <c r="BV53" s="80">
        <v>4.5999999999999996</v>
      </c>
      <c r="BW53" s="84">
        <v>0.64859999999999995</v>
      </c>
      <c r="BX53" s="7">
        <v>0.03</v>
      </c>
      <c r="BY53" s="7"/>
      <c r="BZ53" s="7"/>
      <c r="CA53" s="7"/>
      <c r="CB53" s="7"/>
      <c r="CC53" s="7"/>
      <c r="CD53" s="7"/>
      <c r="CE53" s="7"/>
      <c r="CF53" s="45">
        <v>1.3474999999999999</v>
      </c>
      <c r="CG53" s="121"/>
      <c r="CH53" s="121">
        <v>5</v>
      </c>
      <c r="CI53" s="49" t="s">
        <v>1991</v>
      </c>
      <c r="CJ53" s="111" t="s">
        <v>1991</v>
      </c>
      <c r="CK53" s="7"/>
      <c r="CL53" s="35"/>
      <c r="CM53" s="11"/>
      <c r="CN53" s="11"/>
      <c r="CO53" s="11"/>
      <c r="CP53" s="328"/>
      <c r="CQ53" s="10" t="s">
        <v>297</v>
      </c>
      <c r="CR53" s="250" t="s">
        <v>128</v>
      </c>
      <c r="CS53" s="9">
        <v>2</v>
      </c>
      <c r="CT53" s="7"/>
      <c r="CU53" s="7"/>
      <c r="CV53" s="7"/>
      <c r="CW53" s="7"/>
      <c r="CX53" s="7"/>
      <c r="CY53" s="7"/>
      <c r="CZ53" s="11" t="s">
        <v>38</v>
      </c>
      <c r="DA53" s="11" t="s">
        <v>38</v>
      </c>
      <c r="DB53" s="11">
        <v>19030</v>
      </c>
      <c r="DC53" s="11">
        <v>86.1</v>
      </c>
      <c r="DD53" s="11">
        <v>13.9</v>
      </c>
      <c r="DE53" s="11" t="s">
        <v>38</v>
      </c>
      <c r="DF53" s="11" t="s">
        <v>38</v>
      </c>
      <c r="DG53" s="11" t="s">
        <v>38</v>
      </c>
      <c r="DH53" s="11" t="s">
        <v>38</v>
      </c>
      <c r="DI53" s="11">
        <v>0</v>
      </c>
      <c r="DJ53" s="7"/>
      <c r="DK53" s="116"/>
      <c r="DL53" s="125"/>
      <c r="DM53" s="125"/>
      <c r="DN53" s="7"/>
      <c r="DO53" s="7"/>
      <c r="DP53" s="7"/>
      <c r="DQ53" s="7"/>
      <c r="DR53" s="7"/>
      <c r="DS53" s="116"/>
      <c r="DT53" s="116"/>
      <c r="DU53" s="7"/>
      <c r="DV53" s="116"/>
      <c r="DW53" s="116"/>
      <c r="DX53" s="8"/>
      <c r="DY53" s="7"/>
      <c r="DZ53" s="492">
        <v>9899</v>
      </c>
      <c r="EA53" s="493">
        <v>65</v>
      </c>
      <c r="EB53" s="476">
        <v>448048</v>
      </c>
      <c r="EC53" s="476">
        <v>2</v>
      </c>
      <c r="ED53" s="494">
        <v>13786.092307692308</v>
      </c>
      <c r="EE53" s="495">
        <v>419090</v>
      </c>
      <c r="EF53" s="496">
        <v>12895.076923076924</v>
      </c>
      <c r="EG53" s="489">
        <v>116055.69230769231</v>
      </c>
      <c r="EH53" s="157">
        <v>93.536853194300605</v>
      </c>
      <c r="EI53" s="145">
        <v>12.895076923076925</v>
      </c>
      <c r="EJ53" s="114"/>
      <c r="EK53" s="157">
        <v>93.536853194300605</v>
      </c>
      <c r="EL53" s="145">
        <v>12.895076923076925</v>
      </c>
      <c r="EM53" s="147">
        <v>1.4757569973036817</v>
      </c>
      <c r="EN53" s="114"/>
      <c r="EO53" s="114"/>
      <c r="EP53" s="114"/>
      <c r="EQ53" s="114"/>
      <c r="ER53" s="114"/>
      <c r="ES53" s="55"/>
      <c r="ET53" s="152"/>
      <c r="EU53" s="213"/>
      <c r="EV53" s="11"/>
      <c r="EW53" s="215"/>
      <c r="EX53" s="156"/>
      <c r="EY53" s="156"/>
      <c r="EZ53" s="156"/>
      <c r="FA53" s="156"/>
      <c r="FB53" s="156"/>
      <c r="FC53" s="156"/>
      <c r="FD53" s="156"/>
      <c r="FE53" s="156"/>
      <c r="FF53" s="156"/>
      <c r="FG53" s="156"/>
      <c r="FH53" s="156"/>
      <c r="FI53" s="156"/>
      <c r="FJ53" s="156"/>
      <c r="FK53" s="156"/>
      <c r="FL53" s="156"/>
      <c r="FM53" s="156"/>
      <c r="FN53" s="156"/>
      <c r="FO53" s="156"/>
      <c r="FP53" s="156"/>
      <c r="FQ53" s="156"/>
      <c r="FR53" s="156"/>
      <c r="FS53" s="156"/>
      <c r="FT53" s="156"/>
      <c r="FU53" s="156"/>
      <c r="FV53" s="156"/>
      <c r="FW53" s="156"/>
      <c r="FX53" s="156"/>
      <c r="FY53" s="156"/>
      <c r="FZ53" s="156"/>
      <c r="GA53" s="156"/>
      <c r="GB53" s="156"/>
      <c r="GC53" s="156"/>
      <c r="GD53" s="156"/>
      <c r="GE53" s="156"/>
      <c r="GF53" s="156"/>
      <c r="GG53" s="156"/>
      <c r="GH53" s="156"/>
      <c r="GI53" s="156"/>
      <c r="GJ53" s="156"/>
      <c r="GK53" s="156"/>
      <c r="GL53" s="156"/>
      <c r="GM53" s="156"/>
      <c r="GN53" s="156"/>
      <c r="GO53" s="156"/>
      <c r="GP53" s="156"/>
      <c r="GQ53" s="156"/>
      <c r="GR53" s="156"/>
    </row>
    <row r="54" spans="1:200" x14ac:dyDescent="0.3">
      <c r="A54" s="7">
        <v>322</v>
      </c>
      <c r="B54" s="7">
        <v>1</v>
      </c>
      <c r="C54" s="14">
        <v>9912</v>
      </c>
      <c r="D54" s="328" t="s">
        <v>1730</v>
      </c>
      <c r="E54" s="17" t="s">
        <v>1731</v>
      </c>
      <c r="F54" s="17">
        <v>7605174456</v>
      </c>
      <c r="G54" s="11">
        <v>77.3333333333333</v>
      </c>
      <c r="H54" s="17" t="s">
        <v>1029</v>
      </c>
      <c r="I54" s="470" t="s">
        <v>1732</v>
      </c>
      <c r="J54" s="380" t="s">
        <v>35</v>
      </c>
      <c r="K54" s="156" t="s">
        <v>36</v>
      </c>
      <c r="L54" s="11">
        <v>7</v>
      </c>
      <c r="M54" s="11">
        <v>7</v>
      </c>
      <c r="N54" s="11" t="s">
        <v>38</v>
      </c>
      <c r="O54" s="11" t="s">
        <v>459</v>
      </c>
      <c r="P54" s="11" t="s">
        <v>459</v>
      </c>
      <c r="Q54" s="11"/>
      <c r="R54" s="454" t="s">
        <v>122</v>
      </c>
      <c r="S54" s="454" t="s">
        <v>123</v>
      </c>
      <c r="T54" s="454" t="s">
        <v>124</v>
      </c>
      <c r="U54" s="602" t="s">
        <v>125</v>
      </c>
      <c r="V54" s="454" t="s">
        <v>126</v>
      </c>
      <c r="W54" s="454" t="s">
        <v>124</v>
      </c>
      <c r="X54" s="454" t="s">
        <v>124</v>
      </c>
      <c r="Y54" s="455"/>
      <c r="Z54" s="11"/>
      <c r="AA54" s="11"/>
      <c r="AB54" s="361">
        <v>416488</v>
      </c>
      <c r="AC54" s="755">
        <v>104122</v>
      </c>
      <c r="AD54" s="361">
        <v>4</v>
      </c>
      <c r="AE54" s="361">
        <v>26030</v>
      </c>
      <c r="AF54" s="514" t="s">
        <v>444</v>
      </c>
      <c r="AG54" s="7"/>
      <c r="AH54" s="189"/>
      <c r="AI54" s="7"/>
      <c r="AJ54" s="7"/>
      <c r="AK54" s="7"/>
      <c r="AL54" s="60"/>
      <c r="AM54" s="61"/>
      <c r="AN54" s="411">
        <v>3</v>
      </c>
      <c r="AO54" s="39">
        <v>4.9000000000000004</v>
      </c>
      <c r="AP54" s="40">
        <v>90.6</v>
      </c>
      <c r="AQ54" s="41">
        <v>98.5</v>
      </c>
      <c r="AR54" s="42">
        <v>0.61224489795918358</v>
      </c>
      <c r="AS54" s="43">
        <v>55.469387755102026</v>
      </c>
      <c r="AT54" s="44">
        <v>3.1413612565445025E-2</v>
      </c>
      <c r="AU54" s="62">
        <v>2.7914999999999996</v>
      </c>
      <c r="AV54" s="45">
        <v>93.05</v>
      </c>
      <c r="AW54" s="46">
        <v>5.8499999999999996E-2</v>
      </c>
      <c r="AX54" s="63">
        <v>1.95</v>
      </c>
      <c r="AY54" s="64" t="s">
        <v>121</v>
      </c>
      <c r="AZ54" s="65">
        <v>8</v>
      </c>
      <c r="BA54" s="66">
        <v>0.01</v>
      </c>
      <c r="BB54" s="67"/>
      <c r="BC54" s="48"/>
      <c r="BD54" s="7">
        <v>67</v>
      </c>
      <c r="BE54" s="84">
        <v>33.5</v>
      </c>
      <c r="BF54" s="195">
        <v>2</v>
      </c>
      <c r="BG54" s="79">
        <v>0.02</v>
      </c>
      <c r="BH54" s="80">
        <v>0.66666666666666663</v>
      </c>
      <c r="BI54" s="9" t="s">
        <v>121</v>
      </c>
      <c r="BJ54" s="7">
        <v>3.1</v>
      </c>
      <c r="BK54" s="85">
        <v>6.5</v>
      </c>
      <c r="BL54" s="49"/>
      <c r="BM54" s="80">
        <v>62.3</v>
      </c>
      <c r="BN54" s="49">
        <v>86.7</v>
      </c>
      <c r="BO54" s="86">
        <v>28332</v>
      </c>
      <c r="BP54" s="80">
        <v>13.299999999999997</v>
      </c>
      <c r="BQ54" s="561">
        <v>4.7431999999999999</v>
      </c>
      <c r="BR54" s="80">
        <v>23.4</v>
      </c>
      <c r="BS54" s="84">
        <v>1.1466000000000001</v>
      </c>
      <c r="BT54" s="80">
        <v>38.9</v>
      </c>
      <c r="BU54" s="84">
        <v>1.9061000000000001</v>
      </c>
      <c r="BV54" s="80">
        <v>34.5</v>
      </c>
      <c r="BW54" s="84">
        <v>1.6905000000000001</v>
      </c>
      <c r="BX54" s="7">
        <v>0.09</v>
      </c>
      <c r="BY54" s="7"/>
      <c r="BZ54" s="7"/>
      <c r="CA54" s="7"/>
      <c r="CB54" s="7"/>
      <c r="CC54" s="7"/>
      <c r="CD54" s="7"/>
      <c r="CE54" s="7"/>
      <c r="CF54" s="45">
        <v>0.60154241645244211</v>
      </c>
      <c r="CG54" s="49"/>
      <c r="CH54" s="121">
        <v>5</v>
      </c>
      <c r="CI54" s="9" t="s">
        <v>1991</v>
      </c>
      <c r="CJ54" s="111" t="s">
        <v>1991</v>
      </c>
      <c r="CK54" s="7"/>
      <c r="CL54" s="35"/>
      <c r="CM54" s="11"/>
      <c r="CN54" s="11"/>
      <c r="CO54" s="328"/>
      <c r="CP54" s="11"/>
      <c r="CQ54" s="10" t="s">
        <v>297</v>
      </c>
      <c r="CR54" s="250" t="s">
        <v>444</v>
      </c>
      <c r="CS54" s="9">
        <v>2</v>
      </c>
      <c r="CT54" s="7"/>
      <c r="CU54" s="7"/>
      <c r="CV54" s="7"/>
      <c r="CW54" s="7"/>
      <c r="CX54" s="7"/>
      <c r="CY54" s="7"/>
      <c r="CZ54" s="11">
        <v>136.4</v>
      </c>
      <c r="DA54" s="11" t="s">
        <v>38</v>
      </c>
      <c r="DB54" s="11">
        <v>46629</v>
      </c>
      <c r="DC54" s="11">
        <v>94</v>
      </c>
      <c r="DD54" s="11">
        <v>6</v>
      </c>
      <c r="DE54" s="11">
        <v>80.5</v>
      </c>
      <c r="DF54" s="11">
        <v>47464</v>
      </c>
      <c r="DG54" s="11" t="s">
        <v>38</v>
      </c>
      <c r="DH54" s="11">
        <v>5.21</v>
      </c>
      <c r="DI54" s="11">
        <v>0</v>
      </c>
      <c r="DJ54" s="7"/>
      <c r="DK54" s="116"/>
      <c r="DL54" s="125"/>
      <c r="DM54" s="125"/>
      <c r="DN54" s="7"/>
      <c r="DO54" s="7"/>
      <c r="DP54" s="7"/>
      <c r="DQ54" s="7"/>
      <c r="DR54" s="7"/>
      <c r="DS54" s="116"/>
      <c r="DT54" s="116"/>
      <c r="DU54" s="7"/>
      <c r="DV54" s="116"/>
      <c r="DW54" s="116"/>
      <c r="DX54" s="8"/>
      <c r="DY54" s="7"/>
      <c r="DZ54" s="492">
        <v>9912</v>
      </c>
      <c r="EA54" s="493">
        <v>60</v>
      </c>
      <c r="EB54" s="476">
        <v>1006570</v>
      </c>
      <c r="EC54" s="476">
        <v>2</v>
      </c>
      <c r="ED54" s="494">
        <v>33552.333333333336</v>
      </c>
      <c r="EE54" s="495">
        <v>847703</v>
      </c>
      <c r="EF54" s="496">
        <v>28256.766666666666</v>
      </c>
      <c r="EG54" s="489">
        <v>197797.36666666667</v>
      </c>
      <c r="EH54" s="157">
        <v>84.216994347139291</v>
      </c>
      <c r="EI54" s="145">
        <v>28.256766666666667</v>
      </c>
      <c r="EJ54" s="114"/>
      <c r="EK54" s="157">
        <v>84.216994347139291</v>
      </c>
      <c r="EL54" s="145">
        <v>28.256766666666667</v>
      </c>
      <c r="EM54" s="147">
        <v>1.6501888043335933</v>
      </c>
      <c r="EN54" s="114"/>
      <c r="EO54" s="114"/>
      <c r="EP54" s="114"/>
      <c r="EQ54" s="114"/>
      <c r="ER54" s="114"/>
      <c r="ES54" s="55"/>
      <c r="ET54" s="152"/>
      <c r="EU54" s="213"/>
      <c r="EV54" s="502">
        <v>80.5</v>
      </c>
      <c r="EW54" s="215"/>
      <c r="EX54" s="156"/>
      <c r="EY54" s="156"/>
      <c r="EZ54" s="156"/>
      <c r="FA54" s="156"/>
      <c r="FB54" s="156"/>
      <c r="FC54" s="156"/>
      <c r="FD54" s="156"/>
      <c r="FE54" s="156"/>
      <c r="FF54" s="156"/>
      <c r="FG54" s="156"/>
      <c r="FH54" s="156"/>
      <c r="FI54" s="156"/>
      <c r="FJ54" s="156"/>
      <c r="FK54" s="156"/>
      <c r="FL54" s="156"/>
      <c r="FM54" s="156"/>
      <c r="FN54" s="156"/>
      <c r="FO54" s="156"/>
      <c r="FP54" s="156"/>
      <c r="FQ54" s="156"/>
      <c r="FR54" s="156"/>
      <c r="FS54" s="156"/>
      <c r="FT54" s="156"/>
      <c r="FU54" s="156"/>
      <c r="FV54" s="156"/>
      <c r="FW54" s="156"/>
      <c r="FX54" s="156"/>
      <c r="FY54" s="156"/>
      <c r="FZ54" s="156"/>
      <c r="GA54" s="156"/>
      <c r="GB54" s="156"/>
      <c r="GC54" s="156"/>
      <c r="GD54" s="156"/>
      <c r="GE54" s="156"/>
      <c r="GF54" s="156"/>
      <c r="GG54" s="156"/>
      <c r="GH54" s="156"/>
      <c r="GI54" s="156"/>
      <c r="GJ54" s="156"/>
      <c r="GK54" s="156"/>
      <c r="GL54" s="156"/>
      <c r="GM54" s="156"/>
      <c r="GN54" s="156"/>
      <c r="GO54" s="156"/>
      <c r="GP54" s="156"/>
      <c r="GQ54" s="156"/>
      <c r="GR54" s="156"/>
    </row>
    <row r="55" spans="1:200" x14ac:dyDescent="0.3">
      <c r="A55" s="7">
        <v>325</v>
      </c>
      <c r="B55" s="7">
        <v>2</v>
      </c>
      <c r="C55" s="14">
        <v>9918</v>
      </c>
      <c r="D55" s="328" t="s">
        <v>1695</v>
      </c>
      <c r="E55" s="17" t="s">
        <v>1779</v>
      </c>
      <c r="F55" s="17">
        <v>6609101235</v>
      </c>
      <c r="G55" s="11">
        <v>98.3333333333333</v>
      </c>
      <c r="H55" s="17" t="s">
        <v>561</v>
      </c>
      <c r="I55" s="470" t="s">
        <v>511</v>
      </c>
      <c r="J55" s="380" t="s">
        <v>35</v>
      </c>
      <c r="K55" s="156" t="s">
        <v>36</v>
      </c>
      <c r="L55" s="11">
        <v>22</v>
      </c>
      <c r="M55" s="17" t="s">
        <v>1273</v>
      </c>
      <c r="N55" s="11" t="s">
        <v>38</v>
      </c>
      <c r="O55" s="11"/>
      <c r="P55" s="11" t="s">
        <v>459</v>
      </c>
      <c r="Q55" s="11"/>
      <c r="R55" s="454" t="s">
        <v>122</v>
      </c>
      <c r="S55" s="454" t="s">
        <v>123</v>
      </c>
      <c r="T55" s="454" t="s">
        <v>124</v>
      </c>
      <c r="U55" s="602" t="s">
        <v>125</v>
      </c>
      <c r="V55" s="454" t="s">
        <v>126</v>
      </c>
      <c r="W55" s="454" t="s">
        <v>124</v>
      </c>
      <c r="X55" s="454" t="s">
        <v>124</v>
      </c>
      <c r="Y55" s="552"/>
      <c r="Z55" s="550"/>
      <c r="AA55" s="20"/>
      <c r="AB55" s="558">
        <v>279773</v>
      </c>
      <c r="AC55" s="928">
        <v>69943</v>
      </c>
      <c r="AD55" s="558"/>
      <c r="AE55" s="558"/>
      <c r="AF55" s="553" t="s">
        <v>444</v>
      </c>
      <c r="AG55" s="550"/>
      <c r="AH55" s="189"/>
      <c r="AI55" s="7"/>
      <c r="AJ55" s="7"/>
      <c r="AK55" s="7"/>
      <c r="AL55" s="60"/>
      <c r="AM55" s="61"/>
      <c r="AN55" s="411">
        <v>12.7</v>
      </c>
      <c r="AO55" s="39">
        <v>3.7</v>
      </c>
      <c r="AP55" s="40">
        <v>82.7</v>
      </c>
      <c r="AQ55" s="41">
        <v>99.1</v>
      </c>
      <c r="AR55" s="42">
        <v>3.432432432432432</v>
      </c>
      <c r="AS55" s="43">
        <v>283.86216216216212</v>
      </c>
      <c r="AT55" s="44">
        <v>0.14699074074074073</v>
      </c>
      <c r="AU55" s="62">
        <v>11.633199999999999</v>
      </c>
      <c r="AV55" s="45">
        <v>91.6</v>
      </c>
      <c r="AW55" s="46">
        <v>0.43180000000000002</v>
      </c>
      <c r="AX55" s="63">
        <v>3.4</v>
      </c>
      <c r="AY55" s="64" t="s">
        <v>121</v>
      </c>
      <c r="AZ55" s="65">
        <v>12.5</v>
      </c>
      <c r="BA55" s="66">
        <v>1.7999999999999999E-2</v>
      </c>
      <c r="BB55" s="67"/>
      <c r="BC55" s="48"/>
      <c r="BD55" s="7">
        <v>63.4</v>
      </c>
      <c r="BE55" s="84">
        <v>35.700000000000003</v>
      </c>
      <c r="BF55" s="195">
        <v>1.7759103641456582</v>
      </c>
      <c r="BG55" s="79">
        <v>0.1</v>
      </c>
      <c r="BH55" s="80">
        <v>0.78740157480314965</v>
      </c>
      <c r="BI55" s="9" t="s">
        <v>121</v>
      </c>
      <c r="BJ55" s="7">
        <v>12.5</v>
      </c>
      <c r="BK55" s="85">
        <v>13</v>
      </c>
      <c r="BL55" s="49"/>
      <c r="BM55" s="80">
        <v>27.4</v>
      </c>
      <c r="BN55" s="49">
        <v>80</v>
      </c>
      <c r="BO55" s="86">
        <v>30139</v>
      </c>
      <c r="BP55" s="80">
        <v>20</v>
      </c>
      <c r="BQ55" s="561">
        <v>3.5038999999999998</v>
      </c>
      <c r="BR55" s="80">
        <v>16.3</v>
      </c>
      <c r="BS55" s="84">
        <v>0.60309999999999997</v>
      </c>
      <c r="BT55" s="80">
        <v>11.1</v>
      </c>
      <c r="BU55" s="84">
        <v>0.41070000000000001</v>
      </c>
      <c r="BV55" s="80">
        <v>67.3</v>
      </c>
      <c r="BW55" s="84">
        <v>2.4901</v>
      </c>
      <c r="BX55" s="7">
        <v>0.17</v>
      </c>
      <c r="BY55" s="7"/>
      <c r="BZ55" s="7"/>
      <c r="CA55" s="7"/>
      <c r="CB55" s="7"/>
      <c r="CC55" s="7"/>
      <c r="CD55" s="7"/>
      <c r="CE55" s="7"/>
      <c r="CF55" s="45">
        <v>1.4684684684684686</v>
      </c>
      <c r="CG55" s="49"/>
      <c r="CH55" s="121">
        <v>5</v>
      </c>
      <c r="CI55" s="9" t="s">
        <v>1991</v>
      </c>
      <c r="CJ55" s="111" t="s">
        <v>1991</v>
      </c>
      <c r="CK55" s="7"/>
      <c r="CL55" s="35"/>
      <c r="CM55" s="11"/>
      <c r="CN55" s="11"/>
      <c r="CO55" s="328"/>
      <c r="CP55" s="11"/>
      <c r="CQ55" s="10" t="s">
        <v>297</v>
      </c>
      <c r="CR55" s="250" t="s">
        <v>444</v>
      </c>
      <c r="CS55" s="9">
        <v>2</v>
      </c>
      <c r="CT55" s="7"/>
      <c r="CU55" s="7"/>
      <c r="CV55" s="7"/>
      <c r="CW55" s="7"/>
      <c r="CX55" s="7"/>
      <c r="CY55" s="7"/>
      <c r="CZ55" s="11" t="s">
        <v>38</v>
      </c>
      <c r="DA55" s="11" t="s">
        <v>38</v>
      </c>
      <c r="DB55" s="11">
        <v>18603</v>
      </c>
      <c r="DC55" s="11">
        <v>88.6</v>
      </c>
      <c r="DD55" s="11">
        <v>11.4</v>
      </c>
      <c r="DE55" s="11" t="s">
        <v>38</v>
      </c>
      <c r="DF55" s="11" t="s">
        <v>38</v>
      </c>
      <c r="DG55" s="11" t="s">
        <v>38</v>
      </c>
      <c r="DH55" s="11" t="s">
        <v>38</v>
      </c>
      <c r="DI55" s="11">
        <v>0</v>
      </c>
      <c r="DJ55" s="7"/>
      <c r="DK55" s="116"/>
      <c r="DL55" s="125"/>
      <c r="DM55" s="125"/>
      <c r="DN55" s="7"/>
      <c r="DO55" s="7"/>
      <c r="DP55" s="7"/>
      <c r="DQ55" s="7"/>
      <c r="DR55" s="7"/>
      <c r="DS55" s="116"/>
      <c r="DT55" s="116"/>
      <c r="DU55" s="7"/>
      <c r="DV55" s="116"/>
      <c r="DW55" s="116"/>
      <c r="DX55" s="8"/>
      <c r="DY55" s="7"/>
      <c r="DZ55" s="492">
        <v>9918</v>
      </c>
      <c r="EA55" s="953">
        <v>75</v>
      </c>
      <c r="EB55" s="920">
        <v>449617</v>
      </c>
      <c r="EC55" s="920">
        <v>2</v>
      </c>
      <c r="ED55" s="956">
        <v>11989.786666666667</v>
      </c>
      <c r="EE55" s="920">
        <v>414453</v>
      </c>
      <c r="EF55" s="507">
        <v>11052.08</v>
      </c>
      <c r="EG55" s="959">
        <v>243145.76</v>
      </c>
      <c r="EH55" s="157">
        <v>92.179121341052493</v>
      </c>
      <c r="EI55" s="145">
        <v>11.05208</v>
      </c>
      <c r="EJ55" s="114"/>
      <c r="EK55" s="157">
        <v>92.179121341052493</v>
      </c>
      <c r="EL55" s="145">
        <v>11.05208</v>
      </c>
      <c r="EM55" s="147">
        <v>1.6832125717511999</v>
      </c>
      <c r="EN55" s="114"/>
      <c r="EO55" s="114"/>
      <c r="EP55" s="114"/>
      <c r="EQ55" s="114"/>
      <c r="ER55" s="114"/>
      <c r="ES55" s="220"/>
      <c r="ET55" s="740"/>
      <c r="EU55" s="669"/>
      <c r="EV55" s="11"/>
      <c r="EW55" s="452"/>
      <c r="EX55" s="178"/>
      <c r="EY55" s="178"/>
      <c r="EZ55" s="178"/>
      <c r="FA55" s="178"/>
      <c r="FB55" s="178"/>
      <c r="FC55" s="178"/>
      <c r="FD55" s="178"/>
      <c r="FE55" s="178"/>
      <c r="FF55" s="178"/>
      <c r="FG55" s="178"/>
      <c r="FH55" s="178"/>
      <c r="FI55" s="178"/>
      <c r="FJ55" s="178"/>
      <c r="FK55" s="178"/>
      <c r="FL55" s="178"/>
      <c r="FM55" s="178"/>
      <c r="FN55" s="178"/>
      <c r="FO55" s="178"/>
      <c r="FP55" s="178"/>
      <c r="FQ55" s="178"/>
      <c r="FR55" s="178"/>
      <c r="FS55" s="178"/>
      <c r="FT55" s="178"/>
      <c r="FU55" s="178"/>
      <c r="FV55" s="178"/>
      <c r="FW55" s="178"/>
      <c r="FX55" s="178"/>
      <c r="FY55" s="178"/>
      <c r="FZ55" s="178"/>
      <c r="GA55" s="178"/>
      <c r="GB55" s="178"/>
      <c r="GC55" s="178"/>
      <c r="GD55" s="178"/>
      <c r="GE55" s="178"/>
      <c r="GF55" s="178"/>
      <c r="GG55" s="178"/>
      <c r="GH55" s="178"/>
      <c r="GI55" s="178"/>
      <c r="GJ55" s="178"/>
      <c r="GK55" s="178"/>
      <c r="GL55" s="178"/>
      <c r="GM55" s="178"/>
      <c r="GN55" s="178"/>
      <c r="GO55" s="178"/>
      <c r="GP55" s="178"/>
      <c r="GQ55" s="178"/>
      <c r="GR55" s="178"/>
    </row>
    <row r="56" spans="1:200" x14ac:dyDescent="0.3">
      <c r="A56" s="7">
        <v>327</v>
      </c>
      <c r="B56" s="7">
        <v>2</v>
      </c>
      <c r="C56" s="14">
        <v>9920</v>
      </c>
      <c r="D56" s="328" t="s">
        <v>1770</v>
      </c>
      <c r="E56" s="17" t="s">
        <v>1771</v>
      </c>
      <c r="F56" s="17">
        <v>6501021637</v>
      </c>
      <c r="G56" s="11">
        <v>112.333333333333</v>
      </c>
      <c r="H56" s="17" t="s">
        <v>561</v>
      </c>
      <c r="I56" s="470" t="s">
        <v>511</v>
      </c>
      <c r="J56" s="380" t="s">
        <v>35</v>
      </c>
      <c r="K56" s="156" t="s">
        <v>36</v>
      </c>
      <c r="L56" s="11">
        <v>32</v>
      </c>
      <c r="M56" s="11">
        <v>6</v>
      </c>
      <c r="N56" s="11" t="s">
        <v>38</v>
      </c>
      <c r="O56" s="11"/>
      <c r="P56" s="11" t="s">
        <v>459</v>
      </c>
      <c r="Q56" s="11"/>
      <c r="R56" s="454" t="s">
        <v>122</v>
      </c>
      <c r="S56" s="454" t="s">
        <v>123</v>
      </c>
      <c r="T56" s="454" t="s">
        <v>124</v>
      </c>
      <c r="U56" s="602" t="s">
        <v>125</v>
      </c>
      <c r="V56" s="454" t="s">
        <v>126</v>
      </c>
      <c r="W56" s="454" t="s">
        <v>124</v>
      </c>
      <c r="X56" s="454" t="s">
        <v>124</v>
      </c>
      <c r="Y56" s="455"/>
      <c r="Z56" s="11"/>
      <c r="AA56" s="20"/>
      <c r="AB56" s="56">
        <v>307455</v>
      </c>
      <c r="AC56" s="57">
        <v>76863</v>
      </c>
      <c r="AD56" s="56"/>
      <c r="AE56" s="56"/>
      <c r="AF56" s="514" t="s">
        <v>444</v>
      </c>
      <c r="AG56" s="7"/>
      <c r="AH56" s="189"/>
      <c r="AI56" s="7"/>
      <c r="AJ56" s="7"/>
      <c r="AK56" s="7"/>
      <c r="AL56" s="60"/>
      <c r="AM56" s="61"/>
      <c r="AN56" s="411">
        <v>3.3</v>
      </c>
      <c r="AO56" s="39">
        <v>6.5</v>
      </c>
      <c r="AP56" s="40">
        <v>87.8</v>
      </c>
      <c r="AQ56" s="41">
        <v>97.6</v>
      </c>
      <c r="AR56" s="42">
        <v>0.50769230769230766</v>
      </c>
      <c r="AS56" s="43">
        <v>44.575384615384614</v>
      </c>
      <c r="AT56" s="44">
        <v>3.4994697773064687E-2</v>
      </c>
      <c r="AU56" s="62">
        <v>3.0855000000000001</v>
      </c>
      <c r="AV56" s="45">
        <v>93.5</v>
      </c>
      <c r="AW56" s="46">
        <v>4.9499999999999995E-2</v>
      </c>
      <c r="AX56" s="63">
        <v>1.5</v>
      </c>
      <c r="AY56" s="64" t="s">
        <v>121</v>
      </c>
      <c r="AZ56" s="65">
        <v>2.6</v>
      </c>
      <c r="BA56" s="66">
        <v>0.03</v>
      </c>
      <c r="BB56" s="67"/>
      <c r="BC56" s="48"/>
      <c r="BD56" s="7">
        <v>62.4</v>
      </c>
      <c r="BE56" s="84">
        <v>38.299999999999997</v>
      </c>
      <c r="BF56" s="195">
        <v>1.6292428198433422</v>
      </c>
      <c r="BG56" s="79">
        <v>0.1</v>
      </c>
      <c r="BH56" s="80">
        <v>3.0303030303030303</v>
      </c>
      <c r="BI56" s="9" t="s">
        <v>121</v>
      </c>
      <c r="BJ56" s="7">
        <v>5.3</v>
      </c>
      <c r="BK56" s="85">
        <v>6</v>
      </c>
      <c r="BL56" s="49"/>
      <c r="BM56" s="80">
        <v>75.400000000000006</v>
      </c>
      <c r="BN56" s="49">
        <v>94</v>
      </c>
      <c r="BO56" s="86">
        <v>44771</v>
      </c>
      <c r="BP56" s="80">
        <v>6</v>
      </c>
      <c r="BQ56" s="561">
        <v>6.2789999999999999</v>
      </c>
      <c r="BR56" s="80">
        <v>18.7</v>
      </c>
      <c r="BS56" s="84">
        <v>1.2155</v>
      </c>
      <c r="BT56" s="80">
        <v>56.7</v>
      </c>
      <c r="BU56" s="84">
        <v>3.6855000000000002</v>
      </c>
      <c r="BV56" s="80">
        <v>21.2</v>
      </c>
      <c r="BW56" s="84">
        <v>1.3779999999999999</v>
      </c>
      <c r="BX56" s="7">
        <v>0.05</v>
      </c>
      <c r="BY56" s="7"/>
      <c r="BZ56" s="7"/>
      <c r="CA56" s="7"/>
      <c r="CB56" s="7"/>
      <c r="CC56" s="7"/>
      <c r="CD56" s="7"/>
      <c r="CE56" s="7"/>
      <c r="CF56" s="45">
        <v>0.32980599647266312</v>
      </c>
      <c r="CG56" s="49"/>
      <c r="CH56" s="121">
        <v>5</v>
      </c>
      <c r="CI56" s="9" t="s">
        <v>1991</v>
      </c>
      <c r="CJ56" s="49" t="s">
        <v>1991</v>
      </c>
      <c r="CK56" s="7"/>
      <c r="CL56" s="35"/>
      <c r="CM56" s="11"/>
      <c r="CN56" s="11"/>
      <c r="CO56" s="328"/>
      <c r="CP56" s="11"/>
      <c r="CQ56" s="10" t="s">
        <v>297</v>
      </c>
      <c r="CR56" s="250" t="s">
        <v>444</v>
      </c>
      <c r="CS56" s="9">
        <v>2</v>
      </c>
      <c r="CT56" s="7"/>
      <c r="CU56" s="7"/>
      <c r="CV56" s="7"/>
      <c r="CW56" s="7"/>
      <c r="CX56" s="7"/>
      <c r="CY56" s="7"/>
      <c r="CZ56" s="11">
        <v>89.1</v>
      </c>
      <c r="DA56" s="11" t="s">
        <v>38</v>
      </c>
      <c r="DB56" s="11">
        <v>67004</v>
      </c>
      <c r="DC56" s="11">
        <v>80.099999999999994</v>
      </c>
      <c r="DD56" s="11">
        <v>19.899999999999999</v>
      </c>
      <c r="DE56" s="218">
        <v>51.1</v>
      </c>
      <c r="DF56" s="11" t="s">
        <v>1995</v>
      </c>
      <c r="DG56" s="11" t="s">
        <v>38</v>
      </c>
      <c r="DH56" s="11">
        <v>9.9</v>
      </c>
      <c r="DI56" s="11">
        <v>0</v>
      </c>
      <c r="DJ56" s="7"/>
      <c r="DK56" s="116"/>
      <c r="DL56" s="125"/>
      <c r="DM56" s="125"/>
      <c r="DN56" s="7"/>
      <c r="DO56" s="7">
        <v>3</v>
      </c>
      <c r="DP56" s="7"/>
      <c r="DQ56" s="7"/>
      <c r="DR56" s="7"/>
      <c r="DS56" s="116"/>
      <c r="DT56" s="116"/>
      <c r="DU56" s="7"/>
      <c r="DV56" s="116"/>
      <c r="DW56" s="116"/>
      <c r="DX56" s="8"/>
      <c r="DY56" s="7"/>
      <c r="DZ56" s="492">
        <v>9920</v>
      </c>
      <c r="EA56" s="467">
        <v>75</v>
      </c>
      <c r="EB56" s="299">
        <v>800622</v>
      </c>
      <c r="EC56" s="299">
        <v>2</v>
      </c>
      <c r="ED56" s="433">
        <v>21349.919999999998</v>
      </c>
      <c r="EE56" s="468">
        <v>642418</v>
      </c>
      <c r="EF56" s="435">
        <v>17131.146666666667</v>
      </c>
      <c r="EG56" s="436">
        <v>548196.69333333336</v>
      </c>
      <c r="EH56" s="157">
        <v>80.239863506123982</v>
      </c>
      <c r="EI56" s="145">
        <v>17.131146666666666</v>
      </c>
      <c r="EJ56" s="114"/>
      <c r="EK56" s="157">
        <v>80.239863506123982</v>
      </c>
      <c r="EL56" s="145">
        <v>17.131146666666666</v>
      </c>
      <c r="EM56" s="147">
        <v>3.9112384771285984</v>
      </c>
      <c r="EN56" s="114"/>
      <c r="EO56" s="114"/>
      <c r="EP56" s="114"/>
      <c r="EQ56" s="114"/>
      <c r="ER56" s="114"/>
      <c r="ES56" s="557"/>
      <c r="ET56" s="749"/>
      <c r="EU56" s="550"/>
      <c r="EV56" s="218">
        <v>51.1</v>
      </c>
      <c r="EW56" s="550"/>
      <c r="EX56" s="750"/>
      <c r="EY56" s="750"/>
      <c r="EZ56" s="750"/>
      <c r="FA56" s="750"/>
      <c r="FB56" s="750"/>
      <c r="FC56" s="750"/>
      <c r="FD56" s="750"/>
      <c r="FE56" s="750"/>
      <c r="FF56" s="750"/>
      <c r="FG56" s="750"/>
      <c r="FH56" s="750"/>
      <c r="FI56" s="750"/>
      <c r="FJ56" s="750"/>
      <c r="FK56" s="750"/>
      <c r="FL56" s="750"/>
      <c r="FM56" s="750"/>
      <c r="FN56" s="750"/>
      <c r="FO56" s="750"/>
      <c r="FP56" s="750"/>
      <c r="FQ56" s="750"/>
      <c r="FR56" s="750"/>
      <c r="FS56" s="750"/>
      <c r="FT56" s="750"/>
      <c r="FU56" s="750"/>
      <c r="FV56" s="750"/>
      <c r="FW56" s="750"/>
      <c r="FX56" s="750"/>
      <c r="FY56" s="750"/>
      <c r="FZ56" s="750"/>
      <c r="GA56" s="750"/>
      <c r="GB56" s="750"/>
      <c r="GC56" s="750"/>
      <c r="GD56" s="750"/>
      <c r="GE56" s="750"/>
      <c r="GF56" s="750"/>
      <c r="GG56" s="750"/>
      <c r="GH56" s="750"/>
      <c r="GI56" s="750"/>
      <c r="GJ56" s="750"/>
      <c r="GK56" s="750"/>
      <c r="GL56" s="750"/>
      <c r="GM56" s="750"/>
      <c r="GN56" s="750"/>
      <c r="GO56" s="750"/>
      <c r="GP56" s="750"/>
      <c r="GQ56" s="750"/>
      <c r="GR56" s="750"/>
    </row>
    <row r="57" spans="1:200" x14ac:dyDescent="0.3">
      <c r="A57" s="7">
        <v>341</v>
      </c>
      <c r="B57" s="7">
        <v>1</v>
      </c>
      <c r="C57" s="14">
        <v>9992</v>
      </c>
      <c r="D57" s="328" t="s">
        <v>940</v>
      </c>
      <c r="E57" s="17" t="s">
        <v>516</v>
      </c>
      <c r="F57" s="17">
        <v>5707290512</v>
      </c>
      <c r="G57" s="11">
        <v>61</v>
      </c>
      <c r="H57" s="17" t="s">
        <v>1832</v>
      </c>
      <c r="I57" s="470" t="s">
        <v>511</v>
      </c>
      <c r="J57" s="380" t="s">
        <v>35</v>
      </c>
      <c r="K57" s="11" t="s">
        <v>36</v>
      </c>
      <c r="L57" s="11">
        <v>12</v>
      </c>
      <c r="M57" s="17" t="s">
        <v>37</v>
      </c>
      <c r="N57" s="11" t="s">
        <v>38</v>
      </c>
      <c r="O57" s="11"/>
      <c r="P57" s="11" t="s">
        <v>459</v>
      </c>
      <c r="Q57" s="11"/>
      <c r="R57" s="454" t="s">
        <v>122</v>
      </c>
      <c r="S57" s="454" t="s">
        <v>123</v>
      </c>
      <c r="T57" s="454" t="s">
        <v>124</v>
      </c>
      <c r="U57" s="602" t="s">
        <v>125</v>
      </c>
      <c r="V57" s="454" t="s">
        <v>126</v>
      </c>
      <c r="W57" s="454" t="s">
        <v>124</v>
      </c>
      <c r="X57" s="454" t="s">
        <v>124</v>
      </c>
      <c r="Y57" s="455"/>
      <c r="Z57" s="11"/>
      <c r="AA57" s="220"/>
      <c r="AB57" s="57">
        <v>142360</v>
      </c>
      <c r="AC57" s="56">
        <v>10677</v>
      </c>
      <c r="AD57" s="219">
        <v>3</v>
      </c>
      <c r="AE57" s="220">
        <v>9698</v>
      </c>
      <c r="AF57" s="11" t="s">
        <v>444</v>
      </c>
      <c r="AI57" s="7"/>
      <c r="AJ57" s="7"/>
      <c r="AK57" s="7"/>
      <c r="AL57" s="60"/>
      <c r="AM57" s="61"/>
      <c r="AN57" s="411">
        <v>6.8</v>
      </c>
      <c r="AO57" s="39">
        <v>18</v>
      </c>
      <c r="AP57" s="40">
        <v>71.900000000000006</v>
      </c>
      <c r="AQ57" s="41">
        <v>96.7</v>
      </c>
      <c r="AR57" s="42">
        <v>0.37777777777777777</v>
      </c>
      <c r="AS57" s="43">
        <v>27.162222222222223</v>
      </c>
      <c r="AT57" s="44">
        <v>7.5639599555061166E-2</v>
      </c>
      <c r="AU57" s="62">
        <v>6.3783999999999992</v>
      </c>
      <c r="AV57" s="45">
        <v>93.8</v>
      </c>
      <c r="AW57" s="46">
        <v>8.1600000000000006E-2</v>
      </c>
      <c r="AX57" s="63">
        <v>1.2</v>
      </c>
      <c r="AY57" s="64" t="s">
        <v>121</v>
      </c>
      <c r="AZ57" s="221">
        <v>12.7</v>
      </c>
      <c r="BA57" s="222">
        <v>0.02</v>
      </c>
      <c r="BB57" s="67"/>
      <c r="BC57" s="83">
        <v>0</v>
      </c>
      <c r="BD57" s="7">
        <v>58.8</v>
      </c>
      <c r="BE57" s="84">
        <v>41.2</v>
      </c>
      <c r="BF57" s="195">
        <v>1.4271844660194173</v>
      </c>
      <c r="BG57" s="79" t="s">
        <v>121</v>
      </c>
      <c r="BH57" s="7" t="s">
        <v>121</v>
      </c>
      <c r="BI57" s="9" t="s">
        <v>121</v>
      </c>
      <c r="BJ57" s="7">
        <v>7</v>
      </c>
      <c r="BK57" s="85">
        <v>11.9</v>
      </c>
      <c r="BL57" s="49"/>
      <c r="BM57" s="80">
        <v>83.8</v>
      </c>
      <c r="BN57" s="9">
        <v>99.6</v>
      </c>
      <c r="BO57" s="86">
        <v>126346</v>
      </c>
      <c r="BP57" s="80">
        <v>0.40000000000000568</v>
      </c>
      <c r="BQ57" s="561">
        <v>17.052390852390854</v>
      </c>
      <c r="BR57" s="84">
        <v>58</v>
      </c>
      <c r="BS57" s="84">
        <v>10.852390852390853</v>
      </c>
      <c r="BT57" s="84">
        <v>25.8</v>
      </c>
      <c r="BU57" s="84">
        <v>4.24</v>
      </c>
      <c r="BV57" s="84">
        <v>12</v>
      </c>
      <c r="BW57" s="84">
        <v>1.96</v>
      </c>
      <c r="BX57" s="87">
        <v>7.4999999999999997E-2</v>
      </c>
      <c r="BY57" s="7"/>
      <c r="BZ57" s="7"/>
      <c r="CA57" s="7"/>
      <c r="CB57" s="7"/>
      <c r="CC57" s="7"/>
      <c r="CD57" s="86">
        <v>0.28000000000000003</v>
      </c>
      <c r="CE57" s="86">
        <v>421000</v>
      </c>
      <c r="CF57" s="45">
        <v>2.248062015503876</v>
      </c>
      <c r="CG57" s="49"/>
      <c r="CH57" s="121">
        <v>3</v>
      </c>
      <c r="CI57" s="9" t="s">
        <v>1991</v>
      </c>
      <c r="CJ57" s="111" t="s">
        <v>2061</v>
      </c>
      <c r="CK57" s="7"/>
      <c r="CL57" s="12" t="s">
        <v>2065</v>
      </c>
      <c r="CM57" s="11"/>
      <c r="CN57" s="11"/>
      <c r="CO57" s="328"/>
      <c r="CP57" s="11"/>
      <c r="CQ57" s="10" t="s">
        <v>297</v>
      </c>
      <c r="CR57" s="7" t="s">
        <v>444</v>
      </c>
      <c r="CS57" s="9">
        <v>2</v>
      </c>
      <c r="CT57" s="7"/>
      <c r="CU57" s="7"/>
      <c r="CV57" s="7"/>
      <c r="CW57" s="7"/>
      <c r="CX57" s="7"/>
      <c r="CY57" s="7"/>
      <c r="CZ57" s="11" t="s">
        <v>38</v>
      </c>
      <c r="DA57" s="11" t="s">
        <v>38</v>
      </c>
      <c r="DB57" s="11">
        <v>8541</v>
      </c>
      <c r="DC57" s="11">
        <v>52.9</v>
      </c>
      <c r="DD57" s="11">
        <v>47.1</v>
      </c>
      <c r="DE57" s="11" t="s">
        <v>38</v>
      </c>
      <c r="DF57" s="11" t="s">
        <v>38</v>
      </c>
      <c r="DG57" s="11" t="s">
        <v>38</v>
      </c>
      <c r="DH57" s="11" t="s">
        <v>38</v>
      </c>
      <c r="DI57" s="11">
        <v>0</v>
      </c>
      <c r="DJ57" s="7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8"/>
      <c r="DY57" s="114"/>
      <c r="DZ57" s="492">
        <v>9992</v>
      </c>
      <c r="EA57" s="467">
        <v>70</v>
      </c>
      <c r="EB57" s="299">
        <v>177066</v>
      </c>
      <c r="EC57" s="299">
        <v>2</v>
      </c>
      <c r="ED57" s="433">
        <v>5059.028571428571</v>
      </c>
      <c r="EE57" s="468">
        <v>147505</v>
      </c>
      <c r="EF57" s="435">
        <v>4214.4285714285716</v>
      </c>
      <c r="EG57" s="436">
        <v>50573.142857142855</v>
      </c>
      <c r="EH57" s="157">
        <v>83.305095275208117</v>
      </c>
      <c r="EI57" s="145">
        <v>4.2144285714285719</v>
      </c>
      <c r="EJ57" s="114"/>
      <c r="EK57" s="157">
        <v>83.305095275208117</v>
      </c>
      <c r="EL57" s="145">
        <v>4.2144285714285719</v>
      </c>
      <c r="EM57" s="147">
        <v>2.0266092674824581</v>
      </c>
      <c r="EN57" s="114"/>
      <c r="EO57" s="114"/>
      <c r="EP57" s="114"/>
      <c r="EQ57" s="114"/>
      <c r="ER57" s="114"/>
      <c r="ES57" s="557"/>
      <c r="ET57" s="989"/>
      <c r="EU57" s="550"/>
      <c r="EV57" s="550"/>
      <c r="EW57" s="550"/>
      <c r="EX57" s="554"/>
      <c r="EY57" s="554"/>
      <c r="EZ57" s="554"/>
      <c r="FA57" s="554"/>
      <c r="FB57" s="554"/>
      <c r="FC57" s="554"/>
      <c r="FD57" s="554"/>
      <c r="FE57" s="554"/>
      <c r="FF57" s="554"/>
      <c r="FG57" s="554"/>
      <c r="FH57" s="554"/>
      <c r="FI57" s="554"/>
      <c r="FJ57" s="554"/>
      <c r="FK57" s="554"/>
      <c r="FL57" s="554"/>
      <c r="FM57" s="554"/>
      <c r="FN57" s="554"/>
      <c r="FO57" s="554"/>
      <c r="FP57" s="554"/>
      <c r="FQ57" s="554"/>
      <c r="FR57" s="554"/>
      <c r="FS57" s="554"/>
      <c r="FT57" s="554"/>
      <c r="FU57" s="554"/>
      <c r="FV57" s="554"/>
      <c r="FW57" s="554"/>
      <c r="FX57" s="554"/>
      <c r="FY57" s="554"/>
      <c r="FZ57" s="554"/>
      <c r="GA57" s="554"/>
      <c r="GB57" s="554"/>
      <c r="GC57" s="554"/>
      <c r="GD57" s="554"/>
      <c r="GE57" s="554"/>
      <c r="GF57" s="554"/>
      <c r="GG57" s="554"/>
      <c r="GH57" s="554"/>
      <c r="GI57" s="554"/>
      <c r="GJ57" s="554"/>
      <c r="GK57" s="554"/>
      <c r="GL57" s="554"/>
      <c r="GM57" s="554"/>
      <c r="GN57" s="554"/>
      <c r="GO57" s="554"/>
      <c r="GP57" s="554"/>
      <c r="GQ57" s="554"/>
      <c r="GR57" s="554"/>
    </row>
    <row r="58" spans="1:200" x14ac:dyDescent="0.3">
      <c r="A58" s="7">
        <v>342</v>
      </c>
      <c r="B58" s="7">
        <v>1</v>
      </c>
      <c r="C58" s="14">
        <v>9993</v>
      </c>
      <c r="D58" s="328" t="s">
        <v>1831</v>
      </c>
      <c r="E58" s="17" t="s">
        <v>589</v>
      </c>
      <c r="F58" s="17">
        <v>6704301637</v>
      </c>
      <c r="G58" s="11">
        <v>51</v>
      </c>
      <c r="H58" s="17" t="s">
        <v>1832</v>
      </c>
      <c r="I58" s="470" t="s">
        <v>513</v>
      </c>
      <c r="J58" s="380" t="s">
        <v>35</v>
      </c>
      <c r="K58" s="11" t="s">
        <v>36</v>
      </c>
      <c r="L58" s="11">
        <v>24</v>
      </c>
      <c r="M58" s="17" t="s">
        <v>733</v>
      </c>
      <c r="N58" s="11" t="s">
        <v>38</v>
      </c>
      <c r="O58" s="11"/>
      <c r="P58" s="11" t="s">
        <v>459</v>
      </c>
      <c r="Q58" s="11"/>
      <c r="R58" s="454" t="s">
        <v>122</v>
      </c>
      <c r="S58" s="454" t="s">
        <v>123</v>
      </c>
      <c r="T58" s="454" t="s">
        <v>124</v>
      </c>
      <c r="U58" s="602" t="s">
        <v>125</v>
      </c>
      <c r="V58" s="454" t="s">
        <v>126</v>
      </c>
      <c r="W58" s="454" t="s">
        <v>124</v>
      </c>
      <c r="X58" s="454" t="s">
        <v>124</v>
      </c>
      <c r="Y58" s="552"/>
      <c r="Z58" s="550"/>
      <c r="AA58" s="55"/>
      <c r="AB58" s="928">
        <v>232362</v>
      </c>
      <c r="AC58" s="558">
        <v>58090</v>
      </c>
      <c r="AD58" s="553">
        <v>4</v>
      </c>
      <c r="AE58" s="557">
        <v>569867</v>
      </c>
      <c r="AF58" s="550" t="s">
        <v>444</v>
      </c>
      <c r="AG58" s="554"/>
      <c r="AI58" s="7"/>
      <c r="AJ58" s="7"/>
      <c r="AK58" s="7"/>
      <c r="AL58" s="60"/>
      <c r="AM58" s="61"/>
      <c r="AN58" s="411">
        <v>9.0399999999999991</v>
      </c>
      <c r="AO58" s="39">
        <v>5.8</v>
      </c>
      <c r="AP58" s="40">
        <v>84.4</v>
      </c>
      <c r="AQ58" s="41">
        <v>99.240000000000009</v>
      </c>
      <c r="AR58" s="42">
        <v>1.5586206896551724</v>
      </c>
      <c r="AS58" s="43">
        <v>131.54758620689657</v>
      </c>
      <c r="AT58" s="44">
        <v>0.10022172949002216</v>
      </c>
      <c r="AU58" s="62">
        <v>8.4071999999999996</v>
      </c>
      <c r="AV58" s="45">
        <v>93</v>
      </c>
      <c r="AW58" s="62">
        <v>0.18079999999999999</v>
      </c>
      <c r="AX58" s="63">
        <v>2</v>
      </c>
      <c r="AY58" s="64" t="s">
        <v>121</v>
      </c>
      <c r="AZ58" s="65">
        <v>2.8</v>
      </c>
      <c r="BA58" s="66">
        <v>0.03</v>
      </c>
      <c r="BB58" s="67"/>
      <c r="BC58" s="83">
        <v>1.87</v>
      </c>
      <c r="BD58" s="7">
        <v>59.2</v>
      </c>
      <c r="BE58" s="84">
        <v>42.1</v>
      </c>
      <c r="BF58" s="195">
        <v>1.4061757719714965</v>
      </c>
      <c r="BG58" s="79">
        <v>0.2</v>
      </c>
      <c r="BH58" s="80">
        <v>2.2123893805309738</v>
      </c>
      <c r="BI58" s="9" t="s">
        <v>121</v>
      </c>
      <c r="BJ58" s="7">
        <v>4.3</v>
      </c>
      <c r="BK58" s="85">
        <v>6.1</v>
      </c>
      <c r="BL58" s="49"/>
      <c r="BM58" s="80">
        <v>66.8</v>
      </c>
      <c r="BN58" s="49">
        <v>96.3</v>
      </c>
      <c r="BO58" s="86">
        <v>94056</v>
      </c>
      <c r="BP58" s="49">
        <v>3.7000000000000028</v>
      </c>
      <c r="BQ58" s="561">
        <v>2.0699562363238511</v>
      </c>
      <c r="BR58" s="80">
        <v>10.4</v>
      </c>
      <c r="BS58" s="80">
        <v>0.65995623632385114</v>
      </c>
      <c r="BT58" s="80">
        <v>56.4</v>
      </c>
      <c r="BU58" s="80">
        <v>1.03</v>
      </c>
      <c r="BV58" s="80">
        <v>20.9</v>
      </c>
      <c r="BW58" s="80">
        <v>0.38</v>
      </c>
      <c r="BX58" s="7">
        <v>0.15</v>
      </c>
      <c r="BY58" s="7"/>
      <c r="BZ58" s="7"/>
      <c r="CA58" s="7"/>
      <c r="CB58" s="7"/>
      <c r="CC58" s="7"/>
      <c r="CD58" s="86">
        <v>92.3</v>
      </c>
      <c r="CE58" s="86">
        <v>75032</v>
      </c>
      <c r="CF58" s="45">
        <v>0.18439716312056739</v>
      </c>
      <c r="CG58" s="49"/>
      <c r="CH58" s="121">
        <v>5</v>
      </c>
      <c r="CI58" s="9" t="s">
        <v>1991</v>
      </c>
      <c r="CJ58" s="9" t="s">
        <v>1991</v>
      </c>
      <c r="CK58" s="7"/>
      <c r="CL58" s="112" t="s">
        <v>1997</v>
      </c>
      <c r="CM58" s="11"/>
      <c r="CN58" s="11"/>
      <c r="CO58" s="328"/>
      <c r="CP58" s="11"/>
      <c r="CQ58" s="10" t="s">
        <v>297</v>
      </c>
      <c r="CR58" s="7" t="s">
        <v>444</v>
      </c>
      <c r="CS58" s="9">
        <v>2</v>
      </c>
      <c r="CT58" s="7"/>
      <c r="CU58" s="49" t="s">
        <v>574</v>
      </c>
      <c r="CV58" s="7"/>
      <c r="CW58" s="7"/>
      <c r="CX58" s="7"/>
      <c r="CY58" s="7"/>
      <c r="CZ58" s="11">
        <v>17</v>
      </c>
      <c r="DA58" s="11" t="s">
        <v>38</v>
      </c>
      <c r="DB58" s="11">
        <v>85645</v>
      </c>
      <c r="DC58" s="11">
        <v>88.4</v>
      </c>
      <c r="DD58" s="11">
        <v>11.6</v>
      </c>
      <c r="DE58" s="11" t="s">
        <v>38</v>
      </c>
      <c r="DF58" s="11" t="s">
        <v>38</v>
      </c>
      <c r="DG58" s="11" t="s">
        <v>38</v>
      </c>
      <c r="DH58" s="11" t="s">
        <v>38</v>
      </c>
      <c r="DI58" s="11" t="s">
        <v>2043</v>
      </c>
      <c r="DJ58" s="7"/>
      <c r="DK58" s="114"/>
      <c r="DL58" s="114"/>
      <c r="DM58" s="114"/>
      <c r="DN58" s="7">
        <v>40</v>
      </c>
      <c r="DO58" s="7">
        <v>3</v>
      </c>
      <c r="DP58" s="7">
        <v>1</v>
      </c>
      <c r="DQ58" s="7"/>
      <c r="DR58" s="7"/>
      <c r="DS58" s="115"/>
      <c r="DT58" s="116">
        <v>2</v>
      </c>
      <c r="DU58" s="7"/>
      <c r="DV58" s="116">
        <v>3</v>
      </c>
      <c r="DW58" s="116">
        <v>2</v>
      </c>
      <c r="DX58" s="118"/>
      <c r="DY58" s="114"/>
      <c r="DZ58" s="492">
        <v>9993</v>
      </c>
      <c r="EA58" s="953">
        <v>67</v>
      </c>
      <c r="EB58" s="920">
        <v>1518003</v>
      </c>
      <c r="EC58" s="920">
        <v>2</v>
      </c>
      <c r="ED58" s="956">
        <v>45313.522388059704</v>
      </c>
      <c r="EE58" s="920">
        <v>1301618</v>
      </c>
      <c r="EF58" s="507">
        <v>38854.26865671642</v>
      </c>
      <c r="EG58" s="959">
        <v>932502.44776119408</v>
      </c>
      <c r="EH58" s="157">
        <v>85.745416840414677</v>
      </c>
      <c r="EI58" s="145">
        <v>38.854268656716421</v>
      </c>
      <c r="EJ58" s="114"/>
      <c r="EK58" s="157">
        <v>85.745416840414677</v>
      </c>
      <c r="EL58" s="145">
        <v>38.854268656716421</v>
      </c>
      <c r="EM58" s="147">
        <v>2.2042623104474584</v>
      </c>
      <c r="EN58" s="49" t="s">
        <v>421</v>
      </c>
      <c r="EO58" s="112" t="s">
        <v>2178</v>
      </c>
      <c r="EP58" s="49" t="s">
        <v>421</v>
      </c>
      <c r="EQ58" s="112" t="s">
        <v>2179</v>
      </c>
      <c r="ER58" s="112" t="s">
        <v>2180</v>
      </c>
      <c r="ES58" s="987">
        <v>9993</v>
      </c>
      <c r="ET58" s="990" t="s">
        <v>2078</v>
      </c>
      <c r="EU58" s="941" t="s">
        <v>2079</v>
      </c>
      <c r="EV58" s="161">
        <v>4.0845217904285009</v>
      </c>
      <c r="EW58" s="595">
        <v>0.88376962499999945</v>
      </c>
      <c r="EX58" s="569"/>
      <c r="EY58" s="569"/>
      <c r="EZ58" s="569"/>
      <c r="FA58" s="569"/>
      <c r="FB58" s="569"/>
      <c r="FC58" s="569"/>
      <c r="FD58" s="569"/>
      <c r="FE58" s="569"/>
      <c r="FF58" s="569"/>
      <c r="FG58" s="569"/>
      <c r="FH58" s="569"/>
      <c r="FI58" s="569"/>
      <c r="FJ58" s="569"/>
      <c r="FK58" s="569"/>
      <c r="FL58" s="569"/>
      <c r="FM58" s="946"/>
      <c r="FN58" s="569"/>
      <c r="FO58" s="569"/>
      <c r="FP58" s="569"/>
      <c r="FQ58" s="569"/>
      <c r="FR58" s="569"/>
      <c r="FS58" s="569"/>
      <c r="FT58" s="569"/>
      <c r="FU58" s="569"/>
      <c r="FV58" s="569"/>
      <c r="FW58" s="569"/>
      <c r="FX58" s="569"/>
      <c r="FY58" s="569"/>
      <c r="FZ58" s="569"/>
      <c r="GA58" s="569"/>
      <c r="GB58" s="569"/>
      <c r="GC58" s="569"/>
      <c r="GD58" s="569"/>
      <c r="GE58" s="569"/>
      <c r="GF58" s="569"/>
      <c r="GG58" s="569"/>
      <c r="GH58" s="569"/>
      <c r="GI58" s="569"/>
      <c r="GJ58" s="569"/>
      <c r="GK58" s="569"/>
      <c r="GL58" s="569"/>
      <c r="GM58" s="569"/>
      <c r="GN58" s="569"/>
      <c r="GO58" s="569"/>
      <c r="GP58" s="569"/>
      <c r="GQ58" s="569"/>
      <c r="GR58" s="569"/>
    </row>
    <row r="59" spans="1:200" x14ac:dyDescent="0.3">
      <c r="A59" s="7">
        <v>5</v>
      </c>
      <c r="B59" s="7">
        <v>1</v>
      </c>
      <c r="C59" s="14">
        <v>10029</v>
      </c>
      <c r="D59" s="328" t="s">
        <v>1706</v>
      </c>
      <c r="E59" s="17" t="s">
        <v>548</v>
      </c>
      <c r="F59" s="17">
        <v>511022335</v>
      </c>
      <c r="G59" s="11">
        <v>68</v>
      </c>
      <c r="H59" s="17" t="s">
        <v>1707</v>
      </c>
      <c r="I59" s="470" t="s">
        <v>511</v>
      </c>
      <c r="J59" s="380" t="s">
        <v>35</v>
      </c>
      <c r="K59" s="11" t="s">
        <v>36</v>
      </c>
      <c r="L59" s="11">
        <v>7</v>
      </c>
      <c r="M59" s="17" t="s">
        <v>37</v>
      </c>
      <c r="N59" s="11" t="s">
        <v>435</v>
      </c>
      <c r="O59" s="11"/>
      <c r="P59" s="11" t="s">
        <v>44</v>
      </c>
      <c r="Q59" s="11"/>
      <c r="R59" s="454" t="s">
        <v>122</v>
      </c>
      <c r="S59" s="454" t="s">
        <v>123</v>
      </c>
      <c r="T59" s="454" t="s">
        <v>124</v>
      </c>
      <c r="U59" s="602" t="s">
        <v>125</v>
      </c>
      <c r="V59" s="454" t="s">
        <v>126</v>
      </c>
      <c r="W59" s="454" t="s">
        <v>124</v>
      </c>
      <c r="X59" s="454" t="s">
        <v>124</v>
      </c>
      <c r="Y59" s="596" t="s">
        <v>127</v>
      </c>
      <c r="Z59" s="550"/>
      <c r="AA59" s="55"/>
      <c r="AB59" s="928">
        <v>190272</v>
      </c>
      <c r="AC59" s="558">
        <v>14270</v>
      </c>
      <c r="AD59" s="553"/>
      <c r="AE59" s="557"/>
      <c r="AF59" s="550" t="s">
        <v>444</v>
      </c>
      <c r="AG59" s="558">
        <v>3000</v>
      </c>
      <c r="AI59" s="7"/>
      <c r="AJ59" s="7"/>
      <c r="AK59" s="7"/>
      <c r="AL59" s="60"/>
      <c r="AM59" s="61"/>
      <c r="AN59" s="934">
        <v>4.33</v>
      </c>
      <c r="AO59" s="39">
        <v>1.49</v>
      </c>
      <c r="AP59" s="40">
        <v>91.9</v>
      </c>
      <c r="AQ59" s="41">
        <v>97.72</v>
      </c>
      <c r="AR59" s="42">
        <v>2.9060402684563758</v>
      </c>
      <c r="AS59" s="43">
        <v>267.06510067114095</v>
      </c>
      <c r="AT59" s="44">
        <v>4.6364707142092301E-2</v>
      </c>
      <c r="AU59" s="62">
        <v>4.0355600000000003</v>
      </c>
      <c r="AV59" s="45">
        <v>93.2</v>
      </c>
      <c r="AW59" s="46">
        <v>7.7940000000000009E-2</v>
      </c>
      <c r="AX59" s="63">
        <v>1.8</v>
      </c>
      <c r="AY59" s="64" t="s">
        <v>121</v>
      </c>
      <c r="AZ59" s="65">
        <v>0.7</v>
      </c>
      <c r="BA59" s="66">
        <v>0</v>
      </c>
      <c r="BB59" s="67"/>
      <c r="BC59" s="83">
        <v>0.13</v>
      </c>
      <c r="BD59" s="7">
        <v>70.599999999999994</v>
      </c>
      <c r="BE59" s="84">
        <v>29.4</v>
      </c>
      <c r="BF59" s="195">
        <v>2.4013605442176869</v>
      </c>
      <c r="BG59" s="79">
        <v>0.4</v>
      </c>
      <c r="BH59" s="80">
        <v>9.2378752886836022</v>
      </c>
      <c r="BI59" s="65" t="s">
        <v>121</v>
      </c>
      <c r="BJ59" s="7">
        <v>3.8</v>
      </c>
      <c r="BK59" s="85">
        <v>3.8</v>
      </c>
      <c r="BL59" s="49"/>
      <c r="BM59" s="80">
        <v>48.3</v>
      </c>
      <c r="BN59" s="9">
        <v>93.6</v>
      </c>
      <c r="BO59" s="86">
        <v>61527</v>
      </c>
      <c r="BP59" s="80">
        <v>6.4000000000000057</v>
      </c>
      <c r="BQ59" s="346">
        <v>1.3071797207303975</v>
      </c>
      <c r="BR59" s="84">
        <v>13.9</v>
      </c>
      <c r="BS59" s="84">
        <v>0.22245972073039744</v>
      </c>
      <c r="BT59" s="84">
        <v>34.4</v>
      </c>
      <c r="BU59" s="84">
        <v>0.51256000000000002</v>
      </c>
      <c r="BV59" s="84">
        <v>38.4</v>
      </c>
      <c r="BW59" s="84">
        <v>0.57216</v>
      </c>
      <c r="BX59" s="87">
        <v>0.17</v>
      </c>
      <c r="BY59" s="7"/>
      <c r="BZ59" s="7"/>
      <c r="CA59" s="7"/>
      <c r="CB59" s="7"/>
      <c r="CC59" s="7"/>
      <c r="CD59" s="86">
        <v>74.7</v>
      </c>
      <c r="CE59" s="86">
        <v>58229</v>
      </c>
      <c r="CF59" s="45">
        <v>0.40406976744186052</v>
      </c>
      <c r="CG59" s="45"/>
      <c r="CH59" s="121">
        <v>5</v>
      </c>
      <c r="CI59" s="9" t="s">
        <v>1991</v>
      </c>
      <c r="CJ59" s="9" t="s">
        <v>1991</v>
      </c>
      <c r="CK59" s="7"/>
      <c r="CL59" s="112" t="s">
        <v>1997</v>
      </c>
      <c r="CM59" s="11"/>
      <c r="CN59" s="11"/>
      <c r="CO59" s="328"/>
      <c r="CP59" s="11"/>
      <c r="CQ59" s="10" t="s">
        <v>297</v>
      </c>
      <c r="CR59" s="7" t="s">
        <v>444</v>
      </c>
      <c r="CS59" s="9">
        <v>2</v>
      </c>
      <c r="CT59" s="7"/>
      <c r="CU59" s="49" t="s">
        <v>511</v>
      </c>
      <c r="CV59" s="7"/>
      <c r="CW59" s="7"/>
      <c r="CX59" s="7"/>
      <c r="CY59" s="7"/>
      <c r="CZ59" s="11" t="s">
        <v>38</v>
      </c>
      <c r="DA59" s="11" t="s">
        <v>38</v>
      </c>
      <c r="DB59" s="11">
        <v>53188</v>
      </c>
      <c r="DC59" s="11">
        <v>91.2</v>
      </c>
      <c r="DD59" s="11">
        <v>8.4</v>
      </c>
      <c r="DE59" s="11" t="s">
        <v>38</v>
      </c>
      <c r="DF59" s="11" t="s">
        <v>38</v>
      </c>
      <c r="DG59" s="11" t="s">
        <v>38</v>
      </c>
      <c r="DH59" s="11" t="s">
        <v>38</v>
      </c>
      <c r="DI59" s="11">
        <v>0</v>
      </c>
      <c r="DJ59" s="7"/>
      <c r="DK59" s="116"/>
      <c r="DL59" s="125"/>
      <c r="DM59" s="125"/>
      <c r="DN59" s="7">
        <v>2</v>
      </c>
      <c r="DO59" s="212">
        <v>1</v>
      </c>
      <c r="DP59" s="7">
        <v>1</v>
      </c>
      <c r="DQ59" s="7">
        <v>178</v>
      </c>
      <c r="DR59" s="7">
        <v>91</v>
      </c>
      <c r="DS59" s="115">
        <v>28.721121070571893</v>
      </c>
      <c r="DT59" s="116">
        <v>2</v>
      </c>
      <c r="DU59" s="7"/>
      <c r="DV59" s="116">
        <v>2</v>
      </c>
      <c r="DW59" s="116">
        <v>2</v>
      </c>
      <c r="DX59" s="550"/>
      <c r="DY59" s="7"/>
      <c r="DZ59" s="492">
        <v>10029</v>
      </c>
      <c r="EA59" s="953">
        <v>61</v>
      </c>
      <c r="EB59" s="920">
        <v>1150872</v>
      </c>
      <c r="EC59" s="920">
        <v>2</v>
      </c>
      <c r="ED59" s="956">
        <v>37733.508196721312</v>
      </c>
      <c r="EE59" s="920">
        <v>955863</v>
      </c>
      <c r="EF59" s="507">
        <v>31339.77049180328</v>
      </c>
      <c r="EG59" s="959">
        <v>219378.39344262297</v>
      </c>
      <c r="EH59" s="157">
        <v>83.055543970137421</v>
      </c>
      <c r="EI59" s="145">
        <v>31.339770491803279</v>
      </c>
      <c r="EJ59" s="114"/>
      <c r="EK59" s="157">
        <v>83.055543970137421</v>
      </c>
      <c r="EL59" s="145">
        <v>31.339770491803279</v>
      </c>
      <c r="EM59" s="147">
        <v>1.6971406990332296</v>
      </c>
      <c r="EN59" s="49" t="s">
        <v>423</v>
      </c>
      <c r="EO59" s="112" t="s">
        <v>813</v>
      </c>
      <c r="EP59" s="49" t="s">
        <v>421</v>
      </c>
      <c r="EQ59" s="112" t="s">
        <v>2131</v>
      </c>
      <c r="ER59" s="112" t="s">
        <v>2132</v>
      </c>
      <c r="ES59" s="987">
        <v>10029</v>
      </c>
      <c r="ET59" s="990" t="s">
        <v>426</v>
      </c>
      <c r="EU59" s="595">
        <v>46.532727652300004</v>
      </c>
      <c r="EV59" s="161">
        <v>9.9791077555199994</v>
      </c>
      <c r="EW59" s="595">
        <v>2.013235624999997</v>
      </c>
      <c r="EX59" s="569">
        <v>2.1800000000000002</v>
      </c>
      <c r="EY59" s="569">
        <v>0.64</v>
      </c>
      <c r="EZ59" s="569">
        <v>1120000</v>
      </c>
      <c r="FA59" s="561">
        <v>84.4</v>
      </c>
      <c r="FB59" s="561">
        <v>17.100000000000001</v>
      </c>
      <c r="FC59" s="569">
        <v>458000</v>
      </c>
      <c r="FD59" s="591">
        <v>219378.39344262297</v>
      </c>
      <c r="FE59" s="994">
        <v>185155.36406557381</v>
      </c>
      <c r="FF59" s="569">
        <v>0.98</v>
      </c>
      <c r="FG59" s="569">
        <v>347444</v>
      </c>
      <c r="FH59" s="995">
        <v>16.12</v>
      </c>
      <c r="FI59" s="569">
        <v>110556</v>
      </c>
      <c r="FJ59" s="994">
        <v>31661.567255213125</v>
      </c>
      <c r="FK59" s="994">
        <v>1814.5225678426234</v>
      </c>
      <c r="FL59" s="994">
        <v>29847.0446873705</v>
      </c>
      <c r="FM59" s="946">
        <v>6</v>
      </c>
      <c r="FN59" s="994">
        <v>5276.9278758688542</v>
      </c>
      <c r="FO59" s="994">
        <v>302.42042797377059</v>
      </c>
      <c r="FP59" s="994">
        <v>30859.227344262301</v>
      </c>
      <c r="FQ59" s="561">
        <v>86.5</v>
      </c>
      <c r="FR59" s="561">
        <v>96.5</v>
      </c>
      <c r="FS59" s="569">
        <v>4983</v>
      </c>
      <c r="FT59" s="569">
        <v>1.98</v>
      </c>
      <c r="FU59" s="569">
        <v>2130</v>
      </c>
      <c r="FV59" s="569">
        <v>43.6</v>
      </c>
      <c r="FW59" s="569">
        <v>3989</v>
      </c>
      <c r="FX59" s="569">
        <v>1.36</v>
      </c>
      <c r="FY59" s="569">
        <v>7773</v>
      </c>
      <c r="FZ59" s="569">
        <v>95.7</v>
      </c>
      <c r="GA59" s="569">
        <v>3846</v>
      </c>
      <c r="GB59" s="569">
        <v>94.6</v>
      </c>
      <c r="GC59" s="569">
        <v>4731</v>
      </c>
      <c r="GD59" s="561">
        <v>9.48</v>
      </c>
      <c r="GE59" s="569">
        <v>2.14</v>
      </c>
      <c r="GF59" s="569">
        <v>93.9</v>
      </c>
      <c r="GG59" s="569">
        <v>9418</v>
      </c>
      <c r="GH59" s="569">
        <v>96.2</v>
      </c>
      <c r="GI59" s="569">
        <v>2264</v>
      </c>
      <c r="GJ59" s="569">
        <v>22.6</v>
      </c>
      <c r="GK59" s="569">
        <v>5767</v>
      </c>
      <c r="GL59" s="569">
        <v>84.8</v>
      </c>
      <c r="GM59" s="569">
        <v>7941</v>
      </c>
      <c r="GN59" s="569">
        <v>2.72</v>
      </c>
      <c r="GO59" s="569">
        <v>3697</v>
      </c>
      <c r="GP59" s="569">
        <v>2.04</v>
      </c>
      <c r="GQ59" s="569">
        <v>4688</v>
      </c>
      <c r="GR59" s="569">
        <v>3.36</v>
      </c>
    </row>
    <row r="60" spans="1:200" x14ac:dyDescent="0.3">
      <c r="A60" s="7">
        <v>10</v>
      </c>
      <c r="B60" s="7">
        <v>1</v>
      </c>
      <c r="C60" s="14">
        <v>10049</v>
      </c>
      <c r="D60" s="328" t="s">
        <v>1720</v>
      </c>
      <c r="E60" s="17" t="s">
        <v>1721</v>
      </c>
      <c r="F60" s="17">
        <v>8404225313</v>
      </c>
      <c r="G60" s="11">
        <v>35</v>
      </c>
      <c r="H60" s="17" t="s">
        <v>672</v>
      </c>
      <c r="I60" s="470" t="s">
        <v>1722</v>
      </c>
      <c r="J60" s="380" t="s">
        <v>35</v>
      </c>
      <c r="K60" s="11" t="s">
        <v>36</v>
      </c>
      <c r="L60" s="11">
        <v>5</v>
      </c>
      <c r="M60" s="17">
        <v>6</v>
      </c>
      <c r="N60" s="11" t="s">
        <v>38</v>
      </c>
      <c r="O60" s="11"/>
      <c r="P60" s="11" t="s">
        <v>44</v>
      </c>
      <c r="Q60" s="11"/>
      <c r="R60" s="454" t="s">
        <v>122</v>
      </c>
      <c r="S60" s="454" t="s">
        <v>123</v>
      </c>
      <c r="T60" s="454" t="s">
        <v>124</v>
      </c>
      <c r="U60" s="602" t="s">
        <v>125</v>
      </c>
      <c r="V60" s="454" t="s">
        <v>126</v>
      </c>
      <c r="W60" s="454"/>
      <c r="X60" s="766"/>
      <c r="Y60" s="760" t="s">
        <v>127</v>
      </c>
      <c r="Z60" s="215"/>
      <c r="AA60" s="55"/>
      <c r="AB60" s="361">
        <v>373196</v>
      </c>
      <c r="AC60" s="755">
        <v>27990</v>
      </c>
      <c r="AD60" s="514"/>
      <c r="AE60" s="55"/>
      <c r="AF60" s="504" t="s">
        <v>128</v>
      </c>
      <c r="AG60" s="558">
        <v>3000</v>
      </c>
      <c r="AI60" s="7"/>
      <c r="AJ60" s="7"/>
      <c r="AK60" s="7"/>
      <c r="AL60" s="60"/>
      <c r="AM60" s="61"/>
      <c r="AN60" s="934">
        <v>0.56999999999999995</v>
      </c>
      <c r="AO60" s="39">
        <v>7.37</v>
      </c>
      <c r="AP60" s="40">
        <v>91.3</v>
      </c>
      <c r="AQ60" s="41">
        <v>99.24</v>
      </c>
      <c r="AR60" s="42">
        <v>7.7340569877883306E-2</v>
      </c>
      <c r="AS60" s="43">
        <v>7.0611940298507454</v>
      </c>
      <c r="AT60" s="44">
        <v>5.7768318637883851E-3</v>
      </c>
      <c r="AU60" s="46">
        <v>0.49760999999999994</v>
      </c>
      <c r="AV60" s="45">
        <v>87.3</v>
      </c>
      <c r="AW60" s="46">
        <v>4.3889999999999992E-2</v>
      </c>
      <c r="AX60" s="63">
        <v>7.7</v>
      </c>
      <c r="AY60" s="64" t="s">
        <v>121</v>
      </c>
      <c r="AZ60" s="65">
        <v>2.2000000000000002</v>
      </c>
      <c r="BA60" s="66">
        <v>0</v>
      </c>
      <c r="BB60" s="67"/>
      <c r="BC60" s="83">
        <v>3.28</v>
      </c>
      <c r="BD60" s="7">
        <v>66.900000000000006</v>
      </c>
      <c r="BE60" s="84">
        <v>33.299999999999997</v>
      </c>
      <c r="BF60" s="195">
        <v>2.0090090090090094</v>
      </c>
      <c r="BG60" s="79">
        <v>0</v>
      </c>
      <c r="BH60" s="80">
        <v>0</v>
      </c>
      <c r="BI60" s="65" t="s">
        <v>121</v>
      </c>
      <c r="BJ60" s="7">
        <v>12.2</v>
      </c>
      <c r="BK60" s="85">
        <v>22.3</v>
      </c>
      <c r="BL60" s="49"/>
      <c r="BM60" s="80">
        <v>88.3</v>
      </c>
      <c r="BN60" s="9">
        <v>98.2</v>
      </c>
      <c r="BO60" s="86">
        <v>111022</v>
      </c>
      <c r="BP60" s="80">
        <v>1.7999999999999972</v>
      </c>
      <c r="BQ60" s="561">
        <v>7.0941835006242187</v>
      </c>
      <c r="BR60" s="84">
        <v>48</v>
      </c>
      <c r="BS60" s="84">
        <v>3.6803995006242198</v>
      </c>
      <c r="BT60" s="84">
        <v>40.299999999999997</v>
      </c>
      <c r="BU60" s="84">
        <v>2.9701099999999996</v>
      </c>
      <c r="BV60" s="84">
        <v>6.02</v>
      </c>
      <c r="BW60" s="84">
        <v>0.44367399999999996</v>
      </c>
      <c r="BX60" s="87">
        <v>1.4E-2</v>
      </c>
      <c r="BY60" s="7"/>
      <c r="BZ60" s="7"/>
      <c r="CA60" s="7"/>
      <c r="CB60" s="7"/>
      <c r="CC60" s="7"/>
      <c r="CD60" s="86">
        <v>98.8</v>
      </c>
      <c r="CE60" s="86">
        <v>136270</v>
      </c>
      <c r="CF60" s="45">
        <v>1.1910669975186106</v>
      </c>
      <c r="CG60" s="45"/>
      <c r="CH60" s="121">
        <v>5</v>
      </c>
      <c r="CI60" s="9" t="s">
        <v>1991</v>
      </c>
      <c r="CJ60" s="9" t="s">
        <v>1991</v>
      </c>
      <c r="CK60" s="7"/>
      <c r="CL60" s="122" t="s">
        <v>1997</v>
      </c>
      <c r="CM60" s="11"/>
      <c r="CN60" s="11"/>
      <c r="CO60" s="328"/>
      <c r="CP60" s="11"/>
      <c r="CQ60" s="10" t="s">
        <v>297</v>
      </c>
      <c r="CR60" s="123" t="s">
        <v>128</v>
      </c>
      <c r="CS60" s="9">
        <v>2</v>
      </c>
      <c r="CT60" s="7"/>
      <c r="CU60" s="113" t="s">
        <v>1722</v>
      </c>
      <c r="CV60" s="7"/>
      <c r="CW60" s="7"/>
      <c r="CX60" s="7"/>
      <c r="CY60" s="7"/>
      <c r="CZ60" s="11" t="s">
        <v>38</v>
      </c>
      <c r="DA60" s="11" t="s">
        <v>38</v>
      </c>
      <c r="DB60" s="11">
        <v>13034</v>
      </c>
      <c r="DC60" s="11">
        <v>85.4</v>
      </c>
      <c r="DD60" s="11">
        <v>14.6</v>
      </c>
      <c r="DE60" s="11" t="s">
        <v>38</v>
      </c>
      <c r="DF60" s="11" t="s">
        <v>38</v>
      </c>
      <c r="DG60" s="11" t="s">
        <v>38</v>
      </c>
      <c r="DH60" s="11" t="s">
        <v>38</v>
      </c>
      <c r="DI60" s="11">
        <v>0</v>
      </c>
      <c r="DJ60" s="7"/>
      <c r="DK60" s="116"/>
      <c r="DL60" s="125"/>
      <c r="DM60" s="125"/>
      <c r="DN60" s="7">
        <v>35</v>
      </c>
      <c r="DO60" s="7">
        <v>3</v>
      </c>
      <c r="DP60" s="7">
        <v>1</v>
      </c>
      <c r="DQ60" s="7">
        <v>176</v>
      </c>
      <c r="DR60" s="7">
        <v>94</v>
      </c>
      <c r="DS60" s="115">
        <v>30.346074380165291</v>
      </c>
      <c r="DT60" s="116">
        <v>2</v>
      </c>
      <c r="DU60" s="7"/>
      <c r="DV60" s="116">
        <v>1</v>
      </c>
      <c r="DW60" s="116">
        <v>1</v>
      </c>
      <c r="DX60" s="550"/>
      <c r="DY60" s="7"/>
      <c r="DZ60" s="492">
        <v>10049</v>
      </c>
      <c r="EA60" s="685">
        <v>65</v>
      </c>
      <c r="EB60" s="475">
        <v>288421</v>
      </c>
      <c r="EC60" s="475">
        <v>2</v>
      </c>
      <c r="ED60" s="686">
        <v>8874.4923076923078</v>
      </c>
      <c r="EE60" s="687">
        <v>259837</v>
      </c>
      <c r="EF60" s="688">
        <v>7994.9846153846156</v>
      </c>
      <c r="EG60" s="489">
        <v>39974.923076923078</v>
      </c>
      <c r="EH60" s="157">
        <v>90.089487242607163</v>
      </c>
      <c r="EI60" s="145">
        <v>7.9949846153846158</v>
      </c>
      <c r="EJ60" s="114"/>
      <c r="EK60" s="157">
        <v>90.089487242607163</v>
      </c>
      <c r="EL60" s="145">
        <v>7.9949846153846158</v>
      </c>
      <c r="EM60" s="147">
        <v>1.6302720551730507</v>
      </c>
      <c r="EN60" s="49" t="s">
        <v>423</v>
      </c>
      <c r="EO60" s="112" t="s">
        <v>813</v>
      </c>
      <c r="EP60" s="49" t="s">
        <v>423</v>
      </c>
      <c r="EQ60" s="112" t="s">
        <v>2140</v>
      </c>
      <c r="ER60" s="112" t="s">
        <v>2141</v>
      </c>
      <c r="ES60" s="987">
        <v>10049</v>
      </c>
      <c r="ET60" s="990" t="s">
        <v>1061</v>
      </c>
      <c r="EU60" s="595">
        <v>17.9162185723</v>
      </c>
      <c r="EV60" s="161">
        <v>1.3011318948431378</v>
      </c>
      <c r="EW60" s="595">
        <v>1.0465173120000013</v>
      </c>
      <c r="EX60" s="569">
        <v>5.61</v>
      </c>
      <c r="EY60" s="569">
        <v>0.26</v>
      </c>
      <c r="EZ60" s="569">
        <v>2050000</v>
      </c>
      <c r="FA60" s="561">
        <v>91.4</v>
      </c>
      <c r="FB60" s="561">
        <v>11.4</v>
      </c>
      <c r="FC60" s="569">
        <v>926000</v>
      </c>
      <c r="FD60" s="591">
        <v>39974.923076923078</v>
      </c>
      <c r="FE60" s="994">
        <v>4557.1412307692308</v>
      </c>
      <c r="FF60" s="569">
        <v>2.12</v>
      </c>
      <c r="FG60" s="569">
        <v>750000</v>
      </c>
      <c r="FH60" s="995">
        <v>9.2800000000000011</v>
      </c>
      <c r="FI60" s="569">
        <v>176000</v>
      </c>
      <c r="FJ60" s="994">
        <v>519.51410030769239</v>
      </c>
      <c r="FK60" s="994">
        <v>96.611394092307691</v>
      </c>
      <c r="FL60" s="994">
        <v>422.90270621538468</v>
      </c>
      <c r="FM60" s="946">
        <v>5</v>
      </c>
      <c r="FN60" s="994">
        <v>103.90282006153848</v>
      </c>
      <c r="FO60" s="994">
        <v>19.322278818461537</v>
      </c>
      <c r="FP60" s="994">
        <v>911.4282461538462</v>
      </c>
      <c r="FQ60" s="561">
        <v>81.5</v>
      </c>
      <c r="FR60" s="561">
        <v>87.5</v>
      </c>
      <c r="FS60" s="569">
        <v>12053</v>
      </c>
      <c r="FT60" s="569">
        <v>13.6</v>
      </c>
      <c r="FU60" s="569">
        <v>4318</v>
      </c>
      <c r="FV60" s="569">
        <v>61</v>
      </c>
      <c r="FW60" s="569">
        <v>4492</v>
      </c>
      <c r="FX60" s="569">
        <v>4.43</v>
      </c>
      <c r="FY60" s="569">
        <v>31368</v>
      </c>
      <c r="FZ60" s="569">
        <v>98.1</v>
      </c>
      <c r="GA60" s="569">
        <v>6262</v>
      </c>
      <c r="GB60" s="569">
        <v>97.2</v>
      </c>
      <c r="GC60" s="569">
        <v>12733</v>
      </c>
      <c r="GD60" s="561">
        <v>2.09</v>
      </c>
      <c r="GE60" s="569">
        <v>11.8</v>
      </c>
      <c r="GF60" s="569">
        <v>97.7</v>
      </c>
      <c r="GG60" s="569">
        <v>29157</v>
      </c>
      <c r="GH60" s="569">
        <v>83.7</v>
      </c>
      <c r="GI60" s="569">
        <v>3313</v>
      </c>
      <c r="GJ60" s="569">
        <v>24.6</v>
      </c>
      <c r="GK60" s="569">
        <v>2924</v>
      </c>
      <c r="GL60" s="569">
        <v>98.6</v>
      </c>
      <c r="GM60" s="569">
        <v>20919</v>
      </c>
      <c r="GN60" s="569">
        <v>1.59</v>
      </c>
      <c r="GO60" s="569">
        <v>5184</v>
      </c>
      <c r="GP60" s="569">
        <v>1.63</v>
      </c>
      <c r="GQ60" s="569">
        <v>9135</v>
      </c>
      <c r="GR60" s="569">
        <v>12.4</v>
      </c>
    </row>
    <row r="61" spans="1:200" x14ac:dyDescent="0.3">
      <c r="A61" s="7">
        <v>21</v>
      </c>
      <c r="B61" s="7">
        <v>1</v>
      </c>
      <c r="C61" s="14">
        <v>10133</v>
      </c>
      <c r="D61" s="328" t="s">
        <v>1565</v>
      </c>
      <c r="E61" s="17" t="s">
        <v>512</v>
      </c>
      <c r="F61" s="17">
        <v>6010251478</v>
      </c>
      <c r="G61" s="11">
        <v>59</v>
      </c>
      <c r="H61" s="17" t="s">
        <v>1566</v>
      </c>
      <c r="I61" s="470" t="s">
        <v>1567</v>
      </c>
      <c r="J61" s="380" t="s">
        <v>35</v>
      </c>
      <c r="K61" s="11" t="s">
        <v>36</v>
      </c>
      <c r="L61" s="11">
        <v>24</v>
      </c>
      <c r="M61" s="17" t="s">
        <v>800</v>
      </c>
      <c r="N61" s="17" t="s">
        <v>38</v>
      </c>
      <c r="O61" s="11"/>
      <c r="P61" s="11" t="s">
        <v>44</v>
      </c>
      <c r="Q61" s="11"/>
      <c r="R61" s="454" t="s">
        <v>122</v>
      </c>
      <c r="S61" s="454" t="s">
        <v>123</v>
      </c>
      <c r="T61" s="454" t="s">
        <v>124</v>
      </c>
      <c r="U61" s="1096" t="s">
        <v>125</v>
      </c>
      <c r="V61" s="454" t="s">
        <v>126</v>
      </c>
      <c r="W61" s="454" t="s">
        <v>124</v>
      </c>
      <c r="X61" s="766" t="s">
        <v>124</v>
      </c>
      <c r="Y61" s="760" t="s">
        <v>127</v>
      </c>
      <c r="Z61" s="215"/>
      <c r="AA61" s="377"/>
      <c r="AB61" s="409">
        <v>44022</v>
      </c>
      <c r="AC61" s="1042">
        <v>11006</v>
      </c>
      <c r="AD61" s="409"/>
      <c r="AE61" s="409"/>
      <c r="AF61" s="504" t="s">
        <v>444</v>
      </c>
      <c r="AG61" s="558">
        <v>10000</v>
      </c>
      <c r="AH61" s="7"/>
      <c r="AI61" s="7"/>
      <c r="AJ61" s="7"/>
      <c r="AK61" s="7"/>
      <c r="AL61" s="60"/>
      <c r="AM61" s="61"/>
      <c r="AN61" s="934">
        <v>0.21</v>
      </c>
      <c r="AO61" s="39">
        <v>1.82</v>
      </c>
      <c r="AP61" s="40">
        <v>97.8</v>
      </c>
      <c r="AQ61" s="41">
        <v>99.83</v>
      </c>
      <c r="AR61" s="42">
        <v>0.11538461538461538</v>
      </c>
      <c r="AS61" s="43">
        <v>11.284615384615384</v>
      </c>
      <c r="AT61" s="44">
        <v>2.108010439670749E-3</v>
      </c>
      <c r="AU61" s="62">
        <v>0.18962999999999997</v>
      </c>
      <c r="AV61" s="45">
        <v>90.3</v>
      </c>
      <c r="AW61" s="46">
        <v>9.8700000000000003E-3</v>
      </c>
      <c r="AX61" s="63">
        <v>4.7</v>
      </c>
      <c r="AY61" s="64" t="s">
        <v>121</v>
      </c>
      <c r="AZ61" s="65" t="s">
        <v>121</v>
      </c>
      <c r="BA61" s="66">
        <v>0.05</v>
      </c>
      <c r="BB61" s="67"/>
      <c r="BC61" s="83">
        <v>1.2E-2</v>
      </c>
      <c r="BD61" s="7">
        <v>81.2</v>
      </c>
      <c r="BE61" s="84">
        <v>19.399999999999999</v>
      </c>
      <c r="BF61" s="78">
        <v>4.1855670103092786</v>
      </c>
      <c r="BG61" s="79">
        <v>0</v>
      </c>
      <c r="BH61" s="80">
        <v>0</v>
      </c>
      <c r="BI61" s="65" t="s">
        <v>121</v>
      </c>
      <c r="BJ61" s="7">
        <v>0.1</v>
      </c>
      <c r="BK61" s="85">
        <v>0.4</v>
      </c>
      <c r="BL61" s="49"/>
      <c r="BM61" s="80">
        <v>80.41</v>
      </c>
      <c r="BN61" s="9">
        <v>98.8</v>
      </c>
      <c r="BO61" s="86">
        <v>36993</v>
      </c>
      <c r="BP61" s="80">
        <v>1.2000000000000028</v>
      </c>
      <c r="BQ61" s="346">
        <v>1.7528657098860487</v>
      </c>
      <c r="BR61" s="84">
        <v>3.81</v>
      </c>
      <c r="BS61" s="84">
        <v>7.1185709886048665E-2</v>
      </c>
      <c r="BT61" s="84">
        <v>76.599999999999994</v>
      </c>
      <c r="BU61" s="84">
        <v>1.39412</v>
      </c>
      <c r="BV61" s="84">
        <v>15.8</v>
      </c>
      <c r="BW61" s="84">
        <v>0.28756000000000004</v>
      </c>
      <c r="BX61" s="87">
        <v>1.0399999999999999E-3</v>
      </c>
      <c r="BY61" s="7"/>
      <c r="BZ61" s="7"/>
      <c r="CA61" s="7"/>
      <c r="CB61" s="7"/>
      <c r="CC61" s="7"/>
      <c r="CD61" s="86">
        <v>51.3</v>
      </c>
      <c r="CE61" s="86">
        <v>38004</v>
      </c>
      <c r="CF61" s="45">
        <v>4.9738903394255879E-2</v>
      </c>
      <c r="CG61" s="45"/>
      <c r="CH61" s="121">
        <v>5</v>
      </c>
      <c r="CI61" s="9" t="s">
        <v>1991</v>
      </c>
      <c r="CJ61" s="9" t="s">
        <v>1991</v>
      </c>
      <c r="CK61" s="7"/>
      <c r="CL61" s="112" t="s">
        <v>1997</v>
      </c>
      <c r="CM61" s="11"/>
      <c r="CN61" s="11"/>
      <c r="CO61" s="328"/>
      <c r="CP61" s="11"/>
      <c r="CQ61" s="10" t="s">
        <v>297</v>
      </c>
      <c r="CR61" s="123" t="s">
        <v>444</v>
      </c>
      <c r="CS61" s="9">
        <v>2</v>
      </c>
      <c r="CT61" s="7"/>
      <c r="CU61" s="49" t="s">
        <v>1567</v>
      </c>
      <c r="CV61" s="7"/>
      <c r="CW61" s="7"/>
      <c r="CX61" s="7"/>
      <c r="CY61" s="7"/>
      <c r="CZ61" s="11" t="s">
        <v>38</v>
      </c>
      <c r="DA61" s="11" t="s">
        <v>38</v>
      </c>
      <c r="DB61" s="11">
        <v>92311</v>
      </c>
      <c r="DC61" s="11">
        <v>96.2</v>
      </c>
      <c r="DD61" s="11">
        <v>3.8</v>
      </c>
      <c r="DE61" s="11" t="s">
        <v>38</v>
      </c>
      <c r="DF61" s="11" t="s">
        <v>38</v>
      </c>
      <c r="DG61" s="11" t="s">
        <v>38</v>
      </c>
      <c r="DH61" s="11" t="s">
        <v>38</v>
      </c>
      <c r="DI61" s="11">
        <v>0</v>
      </c>
      <c r="DJ61" s="7"/>
      <c r="DK61" s="116"/>
      <c r="DL61" s="125"/>
      <c r="DM61" s="125"/>
      <c r="DN61" s="7" t="s">
        <v>121</v>
      </c>
      <c r="DO61" s="7">
        <v>3</v>
      </c>
      <c r="DP61" s="7">
        <v>0</v>
      </c>
      <c r="DQ61" s="7" t="s">
        <v>299</v>
      </c>
      <c r="DR61" s="7" t="s">
        <v>299</v>
      </c>
      <c r="DS61" s="115" t="s">
        <v>299</v>
      </c>
      <c r="DT61" s="116">
        <v>2</v>
      </c>
      <c r="DU61" s="7"/>
      <c r="DV61" s="116">
        <v>1</v>
      </c>
      <c r="DW61" s="116">
        <v>1</v>
      </c>
      <c r="DX61" s="550"/>
      <c r="DY61" s="7"/>
      <c r="DZ61" s="492">
        <v>10133</v>
      </c>
      <c r="EA61" s="955">
        <v>50</v>
      </c>
      <c r="EB61" s="780">
        <v>1007371</v>
      </c>
      <c r="EC61" s="780">
        <v>2</v>
      </c>
      <c r="ED61" s="782">
        <v>40294.839999999997</v>
      </c>
      <c r="EE61" s="920">
        <v>910461</v>
      </c>
      <c r="EF61" s="507">
        <v>36418.44</v>
      </c>
      <c r="EG61" s="959">
        <v>874042.56</v>
      </c>
      <c r="EH61" s="157">
        <v>90.37990968570665</v>
      </c>
      <c r="EI61" s="145">
        <v>36.418440000000004</v>
      </c>
      <c r="EJ61" s="114"/>
      <c r="EK61" s="157">
        <v>90.37990968570665</v>
      </c>
      <c r="EL61" s="145">
        <v>36.418440000000004</v>
      </c>
      <c r="EM61" s="147">
        <v>2.5347324047927366</v>
      </c>
      <c r="EN61" s="49" t="s">
        <v>421</v>
      </c>
      <c r="EO61" s="112" t="s">
        <v>2080</v>
      </c>
      <c r="EP61" s="49" t="s">
        <v>421</v>
      </c>
      <c r="EQ61" s="112" t="s">
        <v>2081</v>
      </c>
      <c r="ER61" s="112" t="s">
        <v>2082</v>
      </c>
      <c r="ES61" s="987">
        <v>10133</v>
      </c>
      <c r="ET61" s="990" t="s">
        <v>1061</v>
      </c>
      <c r="EU61" s="941" t="s">
        <v>2079</v>
      </c>
      <c r="EV61" s="161">
        <v>37.099486957161517</v>
      </c>
      <c r="EW61" s="595">
        <v>3.5768221769999995</v>
      </c>
      <c r="EX61" s="569">
        <v>1.69</v>
      </c>
      <c r="EY61" s="569">
        <v>5.87</v>
      </c>
      <c r="EZ61" s="569">
        <v>735000</v>
      </c>
      <c r="FA61" s="561">
        <v>97.7</v>
      </c>
      <c r="FB61" s="561">
        <v>11.9</v>
      </c>
      <c r="FC61" s="569">
        <v>561000</v>
      </c>
      <c r="FD61" s="591">
        <v>874042.56</v>
      </c>
      <c r="FE61" s="994">
        <v>104011.06464000001</v>
      </c>
      <c r="FF61" s="569">
        <v>0.39</v>
      </c>
      <c r="FG61" s="569">
        <v>412000</v>
      </c>
      <c r="FH61" s="995">
        <v>11.51</v>
      </c>
      <c r="FI61" s="569">
        <v>149000</v>
      </c>
      <c r="FJ61" s="994">
        <v>12377.316692160002</v>
      </c>
      <c r="FK61" s="994">
        <v>405.64315209600005</v>
      </c>
      <c r="FL61" s="994">
        <v>11971.673540064003</v>
      </c>
      <c r="FM61" s="946">
        <v>24</v>
      </c>
      <c r="FN61" s="994">
        <v>515.72152884000013</v>
      </c>
      <c r="FO61" s="994">
        <v>16.901798004000003</v>
      </c>
      <c r="FP61" s="994">
        <v>4333.7943600000008</v>
      </c>
      <c r="FQ61" s="561">
        <v>97.1</v>
      </c>
      <c r="FR61" s="561">
        <v>99.7</v>
      </c>
      <c r="FS61" s="569">
        <v>4833</v>
      </c>
      <c r="FT61" s="569">
        <v>1.26</v>
      </c>
      <c r="FU61" s="569">
        <v>2183</v>
      </c>
      <c r="FV61" s="569">
        <v>65.3</v>
      </c>
      <c r="FW61" s="569">
        <v>5184</v>
      </c>
      <c r="FX61" s="569">
        <v>1.38</v>
      </c>
      <c r="FY61" s="569">
        <v>6614</v>
      </c>
      <c r="FZ61" s="569">
        <v>97.4</v>
      </c>
      <c r="GA61" s="569">
        <v>4371</v>
      </c>
      <c r="GB61" s="569">
        <v>97.9</v>
      </c>
      <c r="GC61" s="569">
        <v>10101</v>
      </c>
      <c r="GD61" s="561">
        <v>0.36</v>
      </c>
      <c r="GE61" s="569">
        <v>0.91</v>
      </c>
      <c r="GF61" s="569">
        <v>75.2</v>
      </c>
      <c r="GG61" s="569">
        <v>8236</v>
      </c>
      <c r="GH61" s="569">
        <v>71.400000000000006</v>
      </c>
      <c r="GI61" s="569">
        <v>1460</v>
      </c>
      <c r="GJ61" s="569">
        <v>0</v>
      </c>
      <c r="GK61" s="569" t="s">
        <v>427</v>
      </c>
      <c r="GL61" s="569">
        <v>67.099999999999994</v>
      </c>
      <c r="GM61" s="569">
        <v>4789</v>
      </c>
      <c r="GN61" s="569">
        <v>28.1</v>
      </c>
      <c r="GO61" s="569">
        <v>3384</v>
      </c>
      <c r="GP61" s="569">
        <v>23.2</v>
      </c>
      <c r="GQ61" s="569">
        <v>9107</v>
      </c>
      <c r="GR61" s="569">
        <v>1.28</v>
      </c>
    </row>
    <row r="62" spans="1:200" x14ac:dyDescent="0.3">
      <c r="A62" s="7">
        <v>27</v>
      </c>
      <c r="B62" s="7">
        <v>1</v>
      </c>
      <c r="C62" s="14">
        <v>10148</v>
      </c>
      <c r="D62" s="328" t="s">
        <v>1943</v>
      </c>
      <c r="E62" s="17" t="s">
        <v>1487</v>
      </c>
      <c r="F62" s="17">
        <v>8602014938</v>
      </c>
      <c r="G62" s="11">
        <v>33</v>
      </c>
      <c r="H62" s="17" t="s">
        <v>1696</v>
      </c>
      <c r="I62" s="470" t="s">
        <v>1944</v>
      </c>
      <c r="J62" s="380" t="s">
        <v>35</v>
      </c>
      <c r="K62" s="11" t="s">
        <v>36</v>
      </c>
      <c r="L62" s="11">
        <v>6</v>
      </c>
      <c r="M62" s="17">
        <v>7</v>
      </c>
      <c r="N62" s="17" t="s">
        <v>38</v>
      </c>
      <c r="O62" s="11"/>
      <c r="P62" s="11" t="s">
        <v>44</v>
      </c>
      <c r="Q62" s="11"/>
      <c r="R62" s="454" t="s">
        <v>122</v>
      </c>
      <c r="S62" s="454" t="s">
        <v>123</v>
      </c>
      <c r="T62" s="454" t="s">
        <v>124</v>
      </c>
      <c r="U62" s="602" t="s">
        <v>125</v>
      </c>
      <c r="V62" s="454" t="s">
        <v>126</v>
      </c>
      <c r="W62" s="476" t="s">
        <v>124</v>
      </c>
      <c r="X62" s="475" t="s">
        <v>124</v>
      </c>
      <c r="Y62" s="678"/>
      <c r="Z62" s="215"/>
      <c r="AA62" s="55"/>
      <c r="AB62" s="361">
        <v>185000</v>
      </c>
      <c r="AC62" s="755">
        <v>46250</v>
      </c>
      <c r="AD62" s="156"/>
      <c r="AE62" s="156"/>
      <c r="AF62" s="504" t="s">
        <v>444</v>
      </c>
      <c r="AG62" s="59">
        <v>10000</v>
      </c>
      <c r="AI62" s="114"/>
      <c r="AJ62" s="7"/>
      <c r="AK62" s="7"/>
      <c r="AL62" s="60"/>
      <c r="AM62" s="61"/>
      <c r="AN62" s="934">
        <v>9.23</v>
      </c>
      <c r="AO62" s="39">
        <v>16.600000000000001</v>
      </c>
      <c r="AP62" s="40">
        <v>72.2</v>
      </c>
      <c r="AQ62" s="41">
        <v>98.03</v>
      </c>
      <c r="AR62" s="42">
        <v>0.55602409638554218</v>
      </c>
      <c r="AS62" s="43">
        <v>40.144939759036149</v>
      </c>
      <c r="AT62" s="44">
        <v>0.10394144144144143</v>
      </c>
      <c r="AU62" s="62">
        <v>8.666970000000001</v>
      </c>
      <c r="AV62" s="45">
        <v>93.9</v>
      </c>
      <c r="AW62" s="46">
        <v>0.10153000000000001</v>
      </c>
      <c r="AX62" s="63">
        <v>1.1000000000000001</v>
      </c>
      <c r="AY62" s="304" t="s">
        <v>121</v>
      </c>
      <c r="AZ62" s="65">
        <v>5.0999999999999996</v>
      </c>
      <c r="BA62" s="66">
        <v>0.05</v>
      </c>
      <c r="BB62" s="67"/>
      <c r="BC62" s="83">
        <v>0.21</v>
      </c>
      <c r="BD62" s="7">
        <v>70.5</v>
      </c>
      <c r="BE62" s="84">
        <v>30</v>
      </c>
      <c r="BF62" s="195">
        <v>2.35</v>
      </c>
      <c r="BG62" s="79">
        <v>0.1</v>
      </c>
      <c r="BH62" s="80">
        <v>1.0834236186348862</v>
      </c>
      <c r="BI62" s="304" t="s">
        <v>121</v>
      </c>
      <c r="BJ62" s="7">
        <v>10</v>
      </c>
      <c r="BK62" s="85">
        <v>10.3</v>
      </c>
      <c r="BL62" s="49"/>
      <c r="BM62" s="80">
        <v>66.7</v>
      </c>
      <c r="BN62" s="9">
        <v>91.5</v>
      </c>
      <c r="BO62" s="86">
        <v>58656</v>
      </c>
      <c r="BP62" s="80">
        <v>8.5</v>
      </c>
      <c r="BQ62" s="561">
        <v>14.801856282450677</v>
      </c>
      <c r="BR62" s="84">
        <v>35.6</v>
      </c>
      <c r="BS62" s="84">
        <v>6.1366562824506747</v>
      </c>
      <c r="BT62" s="84">
        <v>31.1</v>
      </c>
      <c r="BU62" s="84">
        <v>5.1626000000000012</v>
      </c>
      <c r="BV62" s="84">
        <v>21.1</v>
      </c>
      <c r="BW62" s="84">
        <v>3.5026000000000006</v>
      </c>
      <c r="BX62" s="87">
        <v>0.28999999999999998</v>
      </c>
      <c r="BY62" s="7"/>
      <c r="BZ62" s="7"/>
      <c r="CA62" s="7"/>
      <c r="CB62" s="7"/>
      <c r="CC62" s="7"/>
      <c r="CD62" s="86">
        <v>91.3</v>
      </c>
      <c r="CE62" s="86">
        <v>79326</v>
      </c>
      <c r="CF62" s="45">
        <v>1.1446945337620578</v>
      </c>
      <c r="CG62" s="45"/>
      <c r="CH62" s="121">
        <v>5</v>
      </c>
      <c r="CI62" s="9" t="s">
        <v>1991</v>
      </c>
      <c r="CJ62" s="111" t="s">
        <v>2061</v>
      </c>
      <c r="CK62" s="7"/>
      <c r="CL62" s="112" t="s">
        <v>2065</v>
      </c>
      <c r="CM62" s="11"/>
      <c r="CN62" s="11"/>
      <c r="CO62" s="328"/>
      <c r="CP62" s="11"/>
      <c r="CQ62" s="10" t="s">
        <v>297</v>
      </c>
      <c r="CR62" s="123" t="s">
        <v>444</v>
      </c>
      <c r="CS62" s="9">
        <v>2</v>
      </c>
      <c r="CT62" s="7"/>
      <c r="CU62" s="7"/>
      <c r="CV62" s="7"/>
      <c r="CW62" s="7"/>
      <c r="CX62" s="7"/>
      <c r="CY62" s="7"/>
      <c r="CZ62" s="11" t="s">
        <v>38</v>
      </c>
      <c r="DA62" s="11" t="s">
        <v>38</v>
      </c>
      <c r="DB62" s="11">
        <v>14925</v>
      </c>
      <c r="DC62" s="11">
        <v>78.599999999999994</v>
      </c>
      <c r="DD62" s="11">
        <v>21.4</v>
      </c>
      <c r="DE62" s="11" t="s">
        <v>38</v>
      </c>
      <c r="DF62" s="11" t="s">
        <v>38</v>
      </c>
      <c r="DG62" s="11" t="s">
        <v>38</v>
      </c>
      <c r="DH62" s="11" t="s">
        <v>38</v>
      </c>
      <c r="DI62" s="11">
        <v>0</v>
      </c>
      <c r="DJ62" s="7"/>
      <c r="DK62" s="116"/>
      <c r="DL62" s="125"/>
      <c r="DM62" s="125"/>
      <c r="DN62" s="7"/>
      <c r="DO62" s="7"/>
      <c r="DP62" s="7"/>
      <c r="DQ62" s="7"/>
      <c r="DR62" s="7"/>
      <c r="DS62" s="116"/>
      <c r="DT62" s="116"/>
      <c r="DU62" s="7"/>
      <c r="DV62" s="116"/>
      <c r="DW62" s="116"/>
      <c r="DX62" s="550"/>
      <c r="DY62" s="7"/>
      <c r="DZ62" s="492">
        <v>10148</v>
      </c>
      <c r="EA62" s="685">
        <v>67</v>
      </c>
      <c r="EB62" s="475">
        <v>422671</v>
      </c>
      <c r="EC62" s="475">
        <v>2</v>
      </c>
      <c r="ED62" s="686">
        <v>12617.044776119403</v>
      </c>
      <c r="EE62" s="687">
        <v>322048</v>
      </c>
      <c r="EF62" s="688">
        <v>9613.373134328358</v>
      </c>
      <c r="EG62" s="489">
        <v>57680.238805970148</v>
      </c>
      <c r="EH62" s="157">
        <v>76.193540602501713</v>
      </c>
      <c r="EI62" s="145">
        <v>9.6133731343283575</v>
      </c>
      <c r="EJ62" s="114"/>
      <c r="EK62" s="157">
        <v>76.193540602501713</v>
      </c>
      <c r="EL62" s="145">
        <v>9.6133731343283575</v>
      </c>
      <c r="EM62" s="147">
        <v>1.5525247789149443</v>
      </c>
      <c r="EN62" s="114"/>
      <c r="EO62" s="114"/>
      <c r="EP62" s="114"/>
      <c r="EQ62" s="114"/>
      <c r="ER62" s="114"/>
      <c r="ES62" s="557"/>
      <c r="ET62" s="989"/>
      <c r="EU62" s="550"/>
      <c r="EV62" s="550"/>
      <c r="EW62" s="550"/>
      <c r="EX62" s="554"/>
      <c r="EY62" s="554"/>
      <c r="EZ62" s="554"/>
      <c r="FA62" s="554"/>
      <c r="FB62" s="554"/>
      <c r="FC62" s="554"/>
      <c r="FD62" s="554"/>
      <c r="FE62" s="554"/>
      <c r="FF62" s="554"/>
      <c r="FG62" s="554"/>
      <c r="FH62" s="554"/>
      <c r="FI62" s="554"/>
      <c r="FJ62" s="554"/>
      <c r="FK62" s="554"/>
      <c r="FL62" s="554"/>
      <c r="FM62" s="554"/>
      <c r="FN62" s="554"/>
      <c r="FO62" s="554"/>
      <c r="FP62" s="554"/>
      <c r="FQ62" s="554"/>
      <c r="FR62" s="554"/>
      <c r="FS62" s="554"/>
      <c r="FT62" s="554"/>
      <c r="FU62" s="554"/>
      <c r="FV62" s="554"/>
      <c r="FW62" s="554"/>
      <c r="FX62" s="554"/>
      <c r="FY62" s="554"/>
      <c r="FZ62" s="554"/>
      <c r="GA62" s="554"/>
      <c r="GB62" s="554"/>
      <c r="GC62" s="554"/>
      <c r="GD62" s="554"/>
      <c r="GE62" s="554"/>
      <c r="GF62" s="554"/>
      <c r="GG62" s="554"/>
      <c r="GH62" s="554"/>
      <c r="GI62" s="554"/>
      <c r="GJ62" s="554"/>
      <c r="GK62" s="554"/>
      <c r="GL62" s="554"/>
      <c r="GM62" s="554"/>
      <c r="GN62" s="554"/>
      <c r="GO62" s="554"/>
      <c r="GP62" s="554"/>
      <c r="GQ62" s="554"/>
      <c r="GR62" s="554"/>
    </row>
    <row r="63" spans="1:200" x14ac:dyDescent="0.3">
      <c r="A63" s="7">
        <v>29</v>
      </c>
      <c r="B63" s="7">
        <v>1</v>
      </c>
      <c r="C63" s="14">
        <v>10150</v>
      </c>
      <c r="D63" s="328" t="s">
        <v>1695</v>
      </c>
      <c r="E63" s="17" t="s">
        <v>564</v>
      </c>
      <c r="F63" s="17">
        <v>6609101235</v>
      </c>
      <c r="G63" s="11">
        <v>53</v>
      </c>
      <c r="H63" s="17" t="s">
        <v>1696</v>
      </c>
      <c r="I63" s="470" t="s">
        <v>1697</v>
      </c>
      <c r="J63" s="380" t="s">
        <v>35</v>
      </c>
      <c r="K63" s="11" t="s">
        <v>36</v>
      </c>
      <c r="L63" s="11">
        <v>18</v>
      </c>
      <c r="M63" s="17">
        <v>6</v>
      </c>
      <c r="N63" s="17" t="s">
        <v>38</v>
      </c>
      <c r="O63" s="11"/>
      <c r="P63" s="17" t="s">
        <v>619</v>
      </c>
      <c r="Q63" s="11"/>
      <c r="R63" s="454" t="s">
        <v>122</v>
      </c>
      <c r="S63" s="454" t="s">
        <v>123</v>
      </c>
      <c r="T63" s="454" t="s">
        <v>124</v>
      </c>
      <c r="U63" s="602" t="s">
        <v>125</v>
      </c>
      <c r="V63" s="454" t="s">
        <v>126</v>
      </c>
      <c r="W63" s="476" t="s">
        <v>124</v>
      </c>
      <c r="X63" s="476" t="s">
        <v>124</v>
      </c>
      <c r="Y63" s="552"/>
      <c r="Z63" s="550"/>
      <c r="AA63" s="220"/>
      <c r="AB63" s="558">
        <v>350000</v>
      </c>
      <c r="AC63" s="928">
        <v>87500</v>
      </c>
      <c r="AD63" s="554"/>
      <c r="AE63" s="554"/>
      <c r="AF63" s="930" t="s">
        <v>444</v>
      </c>
      <c r="AG63" s="59">
        <v>10000</v>
      </c>
      <c r="AI63" s="114"/>
      <c r="AJ63" s="7"/>
      <c r="AK63" s="7"/>
      <c r="AL63" s="60"/>
      <c r="AM63" s="61"/>
      <c r="AN63" s="934">
        <v>3.75</v>
      </c>
      <c r="AO63" s="39">
        <v>3.62</v>
      </c>
      <c r="AP63" s="40">
        <v>92.2</v>
      </c>
      <c r="AQ63" s="41">
        <v>99.570000000000007</v>
      </c>
      <c r="AR63" s="42">
        <v>1.0359116022099448</v>
      </c>
      <c r="AS63" s="43">
        <v>95.511049723756912</v>
      </c>
      <c r="AT63" s="44">
        <v>3.9135879774577331E-2</v>
      </c>
      <c r="AU63" s="62">
        <v>3.4874999999999998</v>
      </c>
      <c r="AV63" s="45">
        <v>93</v>
      </c>
      <c r="AW63" s="46">
        <v>7.4999999999999997E-2</v>
      </c>
      <c r="AX63" s="63">
        <v>2</v>
      </c>
      <c r="AY63" s="304" t="s">
        <v>121</v>
      </c>
      <c r="AZ63" s="65">
        <v>4</v>
      </c>
      <c r="BA63" s="66">
        <v>0.02</v>
      </c>
      <c r="BB63" s="67"/>
      <c r="BC63" s="83">
        <v>0.56000000000000005</v>
      </c>
      <c r="BD63" s="7">
        <v>62.8</v>
      </c>
      <c r="BE63" s="84">
        <v>37.9</v>
      </c>
      <c r="BF63" s="195">
        <v>1.6569920844327177</v>
      </c>
      <c r="BG63" s="79">
        <v>0.1</v>
      </c>
      <c r="BH63" s="80">
        <v>2.6666666666666665</v>
      </c>
      <c r="BI63" s="304" t="s">
        <v>121</v>
      </c>
      <c r="BJ63" s="7">
        <v>11.7</v>
      </c>
      <c r="BK63" s="85">
        <v>21</v>
      </c>
      <c r="BL63" s="49"/>
      <c r="BM63" s="80">
        <v>67.099999999999994</v>
      </c>
      <c r="BN63" s="9">
        <v>94.8</v>
      </c>
      <c r="BO63" s="86">
        <v>55919</v>
      </c>
      <c r="BP63" s="80">
        <v>5.2000000000000028</v>
      </c>
      <c r="BQ63" s="561">
        <v>3.3209674447949524</v>
      </c>
      <c r="BR63" s="84">
        <v>35.700000000000003</v>
      </c>
      <c r="BS63" s="84">
        <v>1.3589274447949526</v>
      </c>
      <c r="BT63" s="84">
        <v>31.4</v>
      </c>
      <c r="BU63" s="84">
        <v>1.1366799999999999</v>
      </c>
      <c r="BV63" s="84">
        <v>22.8</v>
      </c>
      <c r="BW63" s="84">
        <v>0.82535999999999998</v>
      </c>
      <c r="BX63" s="87">
        <v>5.5E-2</v>
      </c>
      <c r="BY63" s="7"/>
      <c r="BZ63" s="7"/>
      <c r="CA63" s="7"/>
      <c r="CB63" s="7"/>
      <c r="CC63" s="7"/>
      <c r="CD63" s="86">
        <v>86.7</v>
      </c>
      <c r="CE63" s="86">
        <v>65488</v>
      </c>
      <c r="CF63" s="45">
        <v>1.1369426751592357</v>
      </c>
      <c r="CG63" s="45"/>
      <c r="CH63" s="121">
        <v>5</v>
      </c>
      <c r="CI63" s="9" t="s">
        <v>1991</v>
      </c>
      <c r="CJ63" s="9" t="s">
        <v>1991</v>
      </c>
      <c r="CK63" s="7"/>
      <c r="CL63" s="112" t="s">
        <v>1997</v>
      </c>
      <c r="CM63" s="11"/>
      <c r="CN63" s="11"/>
      <c r="CO63" s="328"/>
      <c r="CP63" s="11"/>
      <c r="CQ63" s="10" t="s">
        <v>297</v>
      </c>
      <c r="CR63" s="123" t="s">
        <v>444</v>
      </c>
      <c r="CS63" s="9">
        <v>2</v>
      </c>
      <c r="CT63" s="7"/>
      <c r="CU63" s="148"/>
      <c r="CV63" s="7"/>
      <c r="CW63" s="7"/>
      <c r="CX63" s="7"/>
      <c r="CY63" s="7"/>
      <c r="CZ63" s="11" t="s">
        <v>38</v>
      </c>
      <c r="DA63" s="11" t="s">
        <v>38</v>
      </c>
      <c r="DB63" s="11">
        <v>44832</v>
      </c>
      <c r="DC63" s="11">
        <v>91.4</v>
      </c>
      <c r="DD63" s="11">
        <v>8.6</v>
      </c>
      <c r="DE63" s="11" t="s">
        <v>38</v>
      </c>
      <c r="DF63" s="11" t="s">
        <v>38</v>
      </c>
      <c r="DG63" s="11" t="s">
        <v>38</v>
      </c>
      <c r="DH63" s="11" t="s">
        <v>38</v>
      </c>
      <c r="DI63" s="11">
        <v>0</v>
      </c>
      <c r="DJ63" s="7"/>
      <c r="DK63" s="116"/>
      <c r="DL63" s="125"/>
      <c r="DM63" s="125"/>
      <c r="DN63" s="7">
        <v>55</v>
      </c>
      <c r="DO63" s="7">
        <v>3</v>
      </c>
      <c r="DP63" s="7">
        <v>1</v>
      </c>
      <c r="DQ63" s="7"/>
      <c r="DR63" s="7"/>
      <c r="DS63" s="115"/>
      <c r="DT63" s="116">
        <v>2</v>
      </c>
      <c r="DU63" s="7"/>
      <c r="DV63" s="116">
        <v>2</v>
      </c>
      <c r="DW63" s="116">
        <v>2</v>
      </c>
      <c r="DX63" s="550"/>
      <c r="DY63" s="7"/>
      <c r="DZ63" s="492">
        <v>10150</v>
      </c>
      <c r="EA63" s="953">
        <v>73</v>
      </c>
      <c r="EB63" s="920">
        <v>1271154</v>
      </c>
      <c r="EC63" s="920">
        <v>2</v>
      </c>
      <c r="ED63" s="956">
        <v>34826.136986301368</v>
      </c>
      <c r="EE63" s="920">
        <v>1136764</v>
      </c>
      <c r="EF63" s="507">
        <v>31144.219178082192</v>
      </c>
      <c r="EG63" s="959">
        <v>560595.94520547951</v>
      </c>
      <c r="EH63" s="157">
        <v>89.427716862000992</v>
      </c>
      <c r="EI63" s="145">
        <v>31.144219178082192</v>
      </c>
      <c r="EJ63" s="114"/>
      <c r="EK63" s="157">
        <v>89.427716862000992</v>
      </c>
      <c r="EL63" s="145">
        <v>31.144219178082192</v>
      </c>
      <c r="EM63" s="147">
        <v>1.4394966765309245</v>
      </c>
      <c r="EN63" s="49" t="s">
        <v>423</v>
      </c>
      <c r="EO63" s="112" t="s">
        <v>813</v>
      </c>
      <c r="EP63" s="49" t="s">
        <v>421</v>
      </c>
      <c r="EQ63" s="112" t="s">
        <v>2126</v>
      </c>
      <c r="ER63" s="112" t="s">
        <v>2127</v>
      </c>
      <c r="ES63" s="987">
        <v>10150</v>
      </c>
      <c r="ET63" s="990" t="s">
        <v>2078</v>
      </c>
      <c r="EU63" s="565" t="s">
        <v>2079</v>
      </c>
      <c r="EV63" s="161">
        <v>7.8159919413439995</v>
      </c>
      <c r="EW63" s="595">
        <v>11.848347865000001</v>
      </c>
      <c r="EX63" s="569"/>
      <c r="EY63" s="569"/>
      <c r="EZ63" s="569"/>
      <c r="FA63" s="569"/>
      <c r="FB63" s="569"/>
      <c r="FC63" s="569"/>
      <c r="FD63" s="569"/>
      <c r="FE63" s="569"/>
      <c r="FF63" s="569"/>
      <c r="FG63" s="569"/>
      <c r="FH63" s="569"/>
      <c r="FI63" s="569"/>
      <c r="FJ63" s="569"/>
      <c r="FK63" s="569"/>
      <c r="FL63" s="569"/>
      <c r="FM63" s="946"/>
      <c r="FN63" s="569"/>
      <c r="FO63" s="569"/>
      <c r="FP63" s="569"/>
      <c r="FQ63" s="569"/>
      <c r="FR63" s="569"/>
      <c r="FS63" s="569"/>
      <c r="FT63" s="569"/>
      <c r="FU63" s="569"/>
      <c r="FV63" s="569"/>
      <c r="FW63" s="569"/>
      <c r="FX63" s="569"/>
      <c r="FY63" s="569"/>
      <c r="FZ63" s="569"/>
      <c r="GA63" s="569"/>
      <c r="GB63" s="569"/>
      <c r="GC63" s="569"/>
      <c r="GD63" s="569"/>
      <c r="GE63" s="569"/>
      <c r="GF63" s="569"/>
      <c r="GG63" s="569"/>
      <c r="GH63" s="569"/>
      <c r="GI63" s="569"/>
      <c r="GJ63" s="569"/>
      <c r="GK63" s="569"/>
      <c r="GL63" s="569"/>
      <c r="GM63" s="569"/>
      <c r="GN63" s="569"/>
      <c r="GO63" s="569"/>
      <c r="GP63" s="569"/>
      <c r="GQ63" s="569"/>
      <c r="GR63" s="569"/>
    </row>
    <row r="64" spans="1:200" x14ac:dyDescent="0.3">
      <c r="A64" s="7">
        <v>33</v>
      </c>
      <c r="B64" s="7">
        <v>1</v>
      </c>
      <c r="C64" s="14">
        <v>10159</v>
      </c>
      <c r="D64" s="328" t="s">
        <v>1957</v>
      </c>
      <c r="E64" s="17" t="s">
        <v>616</v>
      </c>
      <c r="F64" s="17">
        <v>450501500</v>
      </c>
      <c r="G64" s="11">
        <v>74</v>
      </c>
      <c r="H64" s="17" t="s">
        <v>1958</v>
      </c>
      <c r="I64" s="470" t="s">
        <v>511</v>
      </c>
      <c r="J64" s="445" t="s">
        <v>553</v>
      </c>
      <c r="K64" s="11" t="s">
        <v>36</v>
      </c>
      <c r="L64" s="11">
        <v>7</v>
      </c>
      <c r="M64" s="17" t="s">
        <v>765</v>
      </c>
      <c r="N64" s="17" t="s">
        <v>38</v>
      </c>
      <c r="O64" s="11"/>
      <c r="P64" s="17" t="s">
        <v>619</v>
      </c>
      <c r="Q64" s="11"/>
      <c r="R64" s="454" t="s">
        <v>124</v>
      </c>
      <c r="S64" s="454" t="s">
        <v>124</v>
      </c>
      <c r="T64" s="454" t="s">
        <v>124</v>
      </c>
      <c r="U64" s="769" t="s">
        <v>573</v>
      </c>
      <c r="V64" s="454" t="s">
        <v>124</v>
      </c>
      <c r="W64" s="476" t="s">
        <v>124</v>
      </c>
      <c r="X64" s="475" t="s">
        <v>124</v>
      </c>
      <c r="Y64" s="596" t="s">
        <v>127</v>
      </c>
      <c r="Z64" s="550"/>
      <c r="AA64" s="55"/>
      <c r="AB64" s="558">
        <v>16682</v>
      </c>
      <c r="AC64" s="928">
        <v>166</v>
      </c>
      <c r="AD64" s="554"/>
      <c r="AE64" s="554"/>
      <c r="AF64" s="930" t="s">
        <v>444</v>
      </c>
      <c r="AG64" s="558">
        <v>400</v>
      </c>
      <c r="AI64" s="114"/>
      <c r="AJ64" s="7"/>
      <c r="AK64" s="7"/>
      <c r="AL64" s="60"/>
      <c r="AM64" s="61"/>
      <c r="AN64" s="934">
        <v>3.11</v>
      </c>
      <c r="AO64" s="39">
        <v>21.3</v>
      </c>
      <c r="AP64" s="40">
        <v>71.400000000000006</v>
      </c>
      <c r="AQ64" s="41">
        <v>95.81</v>
      </c>
      <c r="AR64" s="42">
        <v>0.14600938967136148</v>
      </c>
      <c r="AS64" s="43">
        <v>10.42507042253521</v>
      </c>
      <c r="AT64" s="44">
        <v>3.3549083063646165E-2</v>
      </c>
      <c r="AU64" s="62">
        <v>2.2920699999999998</v>
      </c>
      <c r="AV64" s="45">
        <v>73.7</v>
      </c>
      <c r="AW64" s="46">
        <v>0.66242999999999996</v>
      </c>
      <c r="AX64" s="84">
        <v>21.3</v>
      </c>
      <c r="AY64" s="304" t="s">
        <v>121</v>
      </c>
      <c r="AZ64" s="221">
        <v>0.68</v>
      </c>
      <c r="BA64" s="222" t="s">
        <v>121</v>
      </c>
      <c r="BB64" s="67"/>
      <c r="BC64" s="83"/>
      <c r="BD64" s="9">
        <v>58.4</v>
      </c>
      <c r="BE64" s="9">
        <v>40.799999999999997</v>
      </c>
      <c r="BF64" s="195">
        <v>1.4313725490196079</v>
      </c>
      <c r="BG64" s="304" t="s">
        <v>121</v>
      </c>
      <c r="BH64" s="7" t="s">
        <v>121</v>
      </c>
      <c r="BI64" s="304" t="s">
        <v>121</v>
      </c>
      <c r="BJ64" s="84">
        <v>0</v>
      </c>
      <c r="BK64" s="282">
        <v>0</v>
      </c>
      <c r="BL64" s="49"/>
      <c r="BM64" s="80">
        <v>50.51</v>
      </c>
      <c r="BN64" s="304" t="s">
        <v>121</v>
      </c>
      <c r="BO64" s="343" t="s">
        <v>121</v>
      </c>
      <c r="BP64" s="304" t="s">
        <v>121</v>
      </c>
      <c r="BQ64" s="80">
        <v>21.300000000000004</v>
      </c>
      <c r="BR64" s="84">
        <v>8.7100000000000009</v>
      </c>
      <c r="BS64" s="84">
        <v>1.9734389958515055</v>
      </c>
      <c r="BT64" s="84">
        <v>41.8</v>
      </c>
      <c r="BU64" s="84">
        <v>9.4706946069567071</v>
      </c>
      <c r="BV64" s="84">
        <v>43.5</v>
      </c>
      <c r="BW64" s="84">
        <v>9.8558663971917895</v>
      </c>
      <c r="BX64" s="304" t="s">
        <v>121</v>
      </c>
      <c r="BY64" s="7"/>
      <c r="BZ64" s="7"/>
      <c r="CA64" s="7"/>
      <c r="CB64" s="7"/>
      <c r="CC64" s="7"/>
      <c r="CD64" s="86"/>
      <c r="CE64" s="86"/>
      <c r="CF64" s="45">
        <v>0.20837320574162682</v>
      </c>
      <c r="CG64" s="45"/>
      <c r="CH64" s="121">
        <v>3</v>
      </c>
      <c r="CI64" s="9" t="s">
        <v>1991</v>
      </c>
      <c r="CJ64" s="111" t="s">
        <v>2061</v>
      </c>
      <c r="CK64" s="7"/>
      <c r="CL64" s="122"/>
      <c r="CM64" s="11"/>
      <c r="CN64" s="11"/>
      <c r="CO64" s="328"/>
      <c r="CP64" s="11"/>
      <c r="CQ64" s="10" t="s">
        <v>297</v>
      </c>
      <c r="CR64" s="123" t="s">
        <v>444</v>
      </c>
      <c r="CS64" s="9">
        <v>2</v>
      </c>
      <c r="CT64" s="7"/>
      <c r="CU64" s="49" t="s">
        <v>511</v>
      </c>
      <c r="CV64" s="7"/>
      <c r="CW64" s="7"/>
      <c r="CX64" s="7"/>
      <c r="CY64" s="7"/>
      <c r="CZ64" s="11">
        <v>22.5</v>
      </c>
      <c r="DA64" s="11" t="s">
        <v>38</v>
      </c>
      <c r="DB64" s="11" t="s">
        <v>38</v>
      </c>
      <c r="DC64" s="11" t="s">
        <v>38</v>
      </c>
      <c r="DD64" s="11" t="s">
        <v>38</v>
      </c>
      <c r="DE64" s="11" t="s">
        <v>38</v>
      </c>
      <c r="DF64" s="11" t="s">
        <v>38</v>
      </c>
      <c r="DG64" s="11" t="s">
        <v>38</v>
      </c>
      <c r="DH64" s="11" t="s">
        <v>38</v>
      </c>
      <c r="DI64" s="11">
        <v>0</v>
      </c>
      <c r="DJ64" s="7"/>
      <c r="DK64" s="124" t="s">
        <v>298</v>
      </c>
      <c r="DL64" s="125"/>
      <c r="DM64" s="125"/>
      <c r="DN64" s="7">
        <v>10</v>
      </c>
      <c r="DO64" s="7">
        <v>2</v>
      </c>
      <c r="DP64" s="7">
        <v>0</v>
      </c>
      <c r="DQ64" s="7">
        <v>178</v>
      </c>
      <c r="DR64" s="7">
        <v>87</v>
      </c>
      <c r="DS64" s="115">
        <v>27.458654210326973</v>
      </c>
      <c r="DT64" s="116">
        <v>3</v>
      </c>
      <c r="DU64" s="7"/>
      <c r="DV64" s="116">
        <v>4</v>
      </c>
      <c r="DW64" s="116">
        <v>2</v>
      </c>
      <c r="DX64" s="949"/>
      <c r="DY64" s="114"/>
      <c r="DZ64" s="492">
        <v>10159</v>
      </c>
      <c r="EA64" s="953">
        <v>75</v>
      </c>
      <c r="EB64" s="920">
        <v>633733</v>
      </c>
      <c r="EC64" s="920">
        <v>2</v>
      </c>
      <c r="ED64" s="956">
        <v>16899.546666666665</v>
      </c>
      <c r="EE64" s="920">
        <v>272999</v>
      </c>
      <c r="EF64" s="507">
        <v>7279.9733333333334</v>
      </c>
      <c r="EG64" s="959">
        <v>50959.813333333332</v>
      </c>
      <c r="EH64" s="157">
        <v>43.077920827856524</v>
      </c>
      <c r="EI64" s="145">
        <v>7.2799733333333334</v>
      </c>
      <c r="EJ64" s="114"/>
      <c r="EK64" s="157">
        <v>43.077920827856524</v>
      </c>
      <c r="EL64" s="145">
        <v>7.2799733333333334</v>
      </c>
      <c r="EM64" s="147"/>
      <c r="EN64" s="148" t="s">
        <v>423</v>
      </c>
      <c r="EO64" s="149" t="s">
        <v>2221</v>
      </c>
      <c r="EP64" s="150" t="s">
        <v>423</v>
      </c>
      <c r="EQ64" s="149" t="s">
        <v>2222</v>
      </c>
      <c r="ER64" s="149" t="s">
        <v>2223</v>
      </c>
      <c r="ES64" s="987">
        <v>10159</v>
      </c>
      <c r="ET64" s="990" t="s">
        <v>426</v>
      </c>
      <c r="EU64" s="595">
        <v>9.3123251706999994</v>
      </c>
      <c r="EV64" s="161">
        <v>3.75560113823424</v>
      </c>
      <c r="EW64" s="595">
        <v>0.57500569999999929</v>
      </c>
      <c r="EX64" s="569" t="s">
        <v>121</v>
      </c>
      <c r="EY64" s="569" t="s">
        <v>121</v>
      </c>
      <c r="EZ64" s="569" t="s">
        <v>121</v>
      </c>
      <c r="FA64" s="569" t="s">
        <v>121</v>
      </c>
      <c r="FB64" s="569" t="s">
        <v>121</v>
      </c>
      <c r="FC64" s="569" t="s">
        <v>121</v>
      </c>
      <c r="FD64" s="591">
        <v>50959.813333333332</v>
      </c>
      <c r="FE64" s="994">
        <v>16765.778586666667</v>
      </c>
      <c r="FF64" s="569" t="s">
        <v>121</v>
      </c>
      <c r="FG64" s="569" t="s">
        <v>121</v>
      </c>
      <c r="FH64" s="569" t="s">
        <v>121</v>
      </c>
      <c r="FI64" s="569" t="s">
        <v>121</v>
      </c>
      <c r="FJ64" s="994" t="s">
        <v>121</v>
      </c>
      <c r="FK64" s="569" t="s">
        <v>121</v>
      </c>
      <c r="FL64" s="569" t="s">
        <v>121</v>
      </c>
      <c r="FM64" s="946">
        <v>6</v>
      </c>
      <c r="FN64" s="569"/>
      <c r="FO64" s="569"/>
      <c r="FP64" s="561"/>
      <c r="FQ64" s="561">
        <v>54.7</v>
      </c>
      <c r="FR64" s="561">
        <v>95.8</v>
      </c>
      <c r="FS64" s="569">
        <v>4937</v>
      </c>
      <c r="FT64" s="569">
        <v>1.1499999999999999</v>
      </c>
      <c r="FU64" s="569">
        <v>2130</v>
      </c>
      <c r="FV64" s="569">
        <v>55.2</v>
      </c>
      <c r="FW64" s="569">
        <v>5264</v>
      </c>
      <c r="FX64" s="569">
        <v>0.7</v>
      </c>
      <c r="FY64" s="569">
        <v>7494</v>
      </c>
      <c r="FZ64" s="569">
        <v>88.8</v>
      </c>
      <c r="GA64" s="569">
        <v>1915</v>
      </c>
      <c r="GB64" s="569">
        <v>95.7</v>
      </c>
      <c r="GC64" s="569">
        <v>1324</v>
      </c>
      <c r="GD64" s="561">
        <v>10.8</v>
      </c>
      <c r="GE64" s="569">
        <v>25.3</v>
      </c>
      <c r="GF64" s="569">
        <v>59.6</v>
      </c>
      <c r="GG64" s="569">
        <v>7138</v>
      </c>
      <c r="GH64" s="569">
        <v>93.8</v>
      </c>
      <c r="GI64" s="569">
        <v>1538</v>
      </c>
      <c r="GJ64" s="569">
        <v>6.32</v>
      </c>
      <c r="GK64" s="569">
        <v>11306</v>
      </c>
      <c r="GL64" s="569">
        <v>86.3</v>
      </c>
      <c r="GM64" s="569">
        <v>7051</v>
      </c>
      <c r="GN64" s="569">
        <v>1.56</v>
      </c>
      <c r="GO64" s="569">
        <v>2565</v>
      </c>
      <c r="GP64" s="569">
        <v>0.22</v>
      </c>
      <c r="GQ64" s="569">
        <v>3243</v>
      </c>
      <c r="GR64" s="569">
        <v>32.9</v>
      </c>
    </row>
    <row r="65" spans="1:200" x14ac:dyDescent="0.3">
      <c r="A65" s="550">
        <v>39</v>
      </c>
      <c r="B65" s="7">
        <v>1</v>
      </c>
      <c r="C65" s="14">
        <v>10207</v>
      </c>
      <c r="D65" s="328" t="s">
        <v>1628</v>
      </c>
      <c r="E65" s="17" t="s">
        <v>1629</v>
      </c>
      <c r="F65" s="17">
        <v>8809085780</v>
      </c>
      <c r="G65" s="11">
        <v>31</v>
      </c>
      <c r="H65" s="17" t="s">
        <v>913</v>
      </c>
      <c r="I65" s="470" t="s">
        <v>1630</v>
      </c>
      <c r="J65" s="380" t="s">
        <v>35</v>
      </c>
      <c r="K65" s="11" t="s">
        <v>36</v>
      </c>
      <c r="L65" s="11">
        <v>12</v>
      </c>
      <c r="M65" s="17" t="s">
        <v>1542</v>
      </c>
      <c r="N65" s="17" t="s">
        <v>38</v>
      </c>
      <c r="O65" s="11"/>
      <c r="P65" s="17" t="s">
        <v>619</v>
      </c>
      <c r="Q65" s="11"/>
      <c r="R65" s="454" t="s">
        <v>122</v>
      </c>
      <c r="S65" s="454" t="s">
        <v>123</v>
      </c>
      <c r="T65" s="454" t="s">
        <v>124</v>
      </c>
      <c r="U65" s="602" t="s">
        <v>125</v>
      </c>
      <c r="V65" s="454" t="s">
        <v>126</v>
      </c>
      <c r="W65" s="476" t="s">
        <v>124</v>
      </c>
      <c r="X65" s="476" t="s">
        <v>124</v>
      </c>
      <c r="Y65" s="596" t="s">
        <v>127</v>
      </c>
      <c r="Z65" s="550"/>
      <c r="AA65" s="220"/>
      <c r="AB65" s="558">
        <v>48336</v>
      </c>
      <c r="AC65" s="928">
        <v>3625</v>
      </c>
      <c r="AD65" s="554"/>
      <c r="AE65" s="554"/>
      <c r="AF65" s="930" t="s">
        <v>128</v>
      </c>
      <c r="AG65" s="558">
        <v>3000</v>
      </c>
      <c r="AH65" s="554"/>
      <c r="AI65" s="557"/>
      <c r="AJ65" s="550"/>
      <c r="AK65" s="550"/>
      <c r="AL65" s="935"/>
      <c r="AM65" s="1127"/>
      <c r="AN65" s="934">
        <v>2.0099999999999998</v>
      </c>
      <c r="AO65" s="936">
        <v>2.69</v>
      </c>
      <c r="AP65" s="559">
        <v>95</v>
      </c>
      <c r="AQ65" s="41">
        <v>99.7</v>
      </c>
      <c r="AR65" s="42">
        <v>0.74721189591078063</v>
      </c>
      <c r="AS65" s="43">
        <v>70.985130111524157</v>
      </c>
      <c r="AT65" s="44">
        <v>2.057528918005937E-2</v>
      </c>
      <c r="AU65" s="1128">
        <v>1.6079999999999999</v>
      </c>
      <c r="AV65" s="45">
        <v>80</v>
      </c>
      <c r="AW65" s="582">
        <v>0.30149999999999999</v>
      </c>
      <c r="AX65" s="1129">
        <v>15</v>
      </c>
      <c r="AY65" s="1081" t="s">
        <v>121</v>
      </c>
      <c r="AZ65" s="65" t="s">
        <v>121</v>
      </c>
      <c r="BA65" s="66">
        <v>0</v>
      </c>
      <c r="BB65" s="1130"/>
      <c r="BC65" s="83">
        <v>3.16</v>
      </c>
      <c r="BD65" s="550">
        <v>65</v>
      </c>
      <c r="BE65" s="564">
        <v>34.799999999999997</v>
      </c>
      <c r="BF65" s="938">
        <v>1.8678160919540232</v>
      </c>
      <c r="BG65" s="583">
        <v>0</v>
      </c>
      <c r="BH65" s="80">
        <v>0</v>
      </c>
      <c r="BI65" s="1081" t="s">
        <v>121</v>
      </c>
      <c r="BJ65" s="550">
        <v>0</v>
      </c>
      <c r="BK65" s="85">
        <v>0.2</v>
      </c>
      <c r="BL65" s="569"/>
      <c r="BM65" s="561">
        <v>59.1</v>
      </c>
      <c r="BN65" s="565">
        <v>96</v>
      </c>
      <c r="BO65" s="940">
        <v>37622</v>
      </c>
      <c r="BP65" s="561">
        <v>4</v>
      </c>
      <c r="BQ65" s="561">
        <v>2.4898696335078534</v>
      </c>
      <c r="BR65" s="564">
        <v>22.5</v>
      </c>
      <c r="BS65" s="564">
        <v>0.63376963350785342</v>
      </c>
      <c r="BT65" s="564">
        <v>36.6</v>
      </c>
      <c r="BU65" s="564">
        <v>0.98454000000000008</v>
      </c>
      <c r="BV65" s="564">
        <v>32.4</v>
      </c>
      <c r="BW65" s="564">
        <v>0.87155999999999989</v>
      </c>
      <c r="BX65" s="941">
        <v>8.4600000000000005E-3</v>
      </c>
      <c r="BY65" s="550"/>
      <c r="BZ65" s="550"/>
      <c r="CA65" s="550"/>
      <c r="CB65" s="550"/>
      <c r="CC65" s="550"/>
      <c r="CD65" s="940">
        <v>85.1</v>
      </c>
      <c r="CE65" s="940">
        <v>96683</v>
      </c>
      <c r="CF65" s="45">
        <v>0.61475409836065575</v>
      </c>
      <c r="CG65" s="581"/>
      <c r="CH65" s="585">
        <v>5</v>
      </c>
      <c r="CI65" s="569" t="s">
        <v>1991</v>
      </c>
      <c r="CJ65" s="569" t="s">
        <v>1991</v>
      </c>
      <c r="CK65" s="550"/>
      <c r="CL65" s="944" t="s">
        <v>1997</v>
      </c>
      <c r="CM65" s="11"/>
      <c r="CN65" s="11"/>
      <c r="CO65" s="11"/>
      <c r="CP65" s="11"/>
      <c r="CQ65" s="10" t="s">
        <v>297</v>
      </c>
      <c r="CR65" s="930" t="s">
        <v>128</v>
      </c>
      <c r="CS65" s="565">
        <v>2</v>
      </c>
      <c r="CT65" s="550"/>
      <c r="CU65" s="113" t="s">
        <v>1630</v>
      </c>
      <c r="CV65" s="550"/>
      <c r="CW65" s="550"/>
      <c r="CX65" s="550"/>
      <c r="CY65" s="550"/>
      <c r="CZ65" s="11" t="s">
        <v>38</v>
      </c>
      <c r="DA65" s="11" t="s">
        <v>38</v>
      </c>
      <c r="DB65" s="11">
        <v>24544</v>
      </c>
      <c r="DC65" s="11">
        <v>92.9</v>
      </c>
      <c r="DD65" s="11">
        <v>7.1</v>
      </c>
      <c r="DE65" s="11" t="s">
        <v>38</v>
      </c>
      <c r="DF65" s="11" t="s">
        <v>38</v>
      </c>
      <c r="DG65" s="11" t="s">
        <v>38</v>
      </c>
      <c r="DH65" s="11" t="s">
        <v>38</v>
      </c>
      <c r="DI65" s="11">
        <v>0</v>
      </c>
      <c r="DJ65" s="550"/>
      <c r="DK65" s="566"/>
      <c r="DL65" s="567"/>
      <c r="DM65" s="567"/>
      <c r="DN65" s="550" t="s">
        <v>299</v>
      </c>
      <c r="DO65" s="550"/>
      <c r="DP65" s="550">
        <v>1</v>
      </c>
      <c r="DQ65" s="550">
        <v>183</v>
      </c>
      <c r="DR65" s="550">
        <v>86</v>
      </c>
      <c r="DS65" s="115">
        <v>25.68007405416704</v>
      </c>
      <c r="DT65" s="566">
        <v>1</v>
      </c>
      <c r="DU65" s="550"/>
      <c r="DV65" s="566">
        <v>2</v>
      </c>
      <c r="DW65" s="566">
        <v>1</v>
      </c>
      <c r="DX65" s="949"/>
      <c r="DY65" s="557"/>
      <c r="DZ65" s="492">
        <v>10207</v>
      </c>
      <c r="EA65" s="953">
        <v>67</v>
      </c>
      <c r="EB65" s="920">
        <v>473885</v>
      </c>
      <c r="EC65" s="920">
        <v>2</v>
      </c>
      <c r="ED65" s="956">
        <v>14145.820895522387</v>
      </c>
      <c r="EE65" s="920">
        <v>347885</v>
      </c>
      <c r="EF65" s="507">
        <v>10384.626865671642</v>
      </c>
      <c r="EG65" s="959">
        <v>155769.40298507462</v>
      </c>
      <c r="EH65" s="157">
        <v>73.411270666933959</v>
      </c>
      <c r="EI65" s="595">
        <v>10.384626865671642</v>
      </c>
      <c r="EJ65" s="557"/>
      <c r="EK65" s="594">
        <v>73.411270666933959</v>
      </c>
      <c r="EL65" s="595">
        <v>10.384626865671642</v>
      </c>
      <c r="EM65" s="986">
        <v>2.3634936832573983</v>
      </c>
      <c r="EN65" s="569" t="s">
        <v>423</v>
      </c>
      <c r="EO65" s="944" t="s">
        <v>2101</v>
      </c>
      <c r="EP65" s="569" t="s">
        <v>423</v>
      </c>
      <c r="EQ65" s="944" t="s">
        <v>2102</v>
      </c>
      <c r="ER65" s="944" t="s">
        <v>2103</v>
      </c>
      <c r="ES65" s="987">
        <v>10207</v>
      </c>
      <c r="ET65" s="990" t="s">
        <v>426</v>
      </c>
      <c r="EU65" s="595">
        <v>26.733647436300004</v>
      </c>
      <c r="EV65" s="941">
        <v>14.778518698619518</v>
      </c>
      <c r="EW65" s="595">
        <v>1.2440170919999995</v>
      </c>
      <c r="EX65" s="569">
        <v>1.62</v>
      </c>
      <c r="EY65" s="569">
        <v>4.9000000000000002E-2</v>
      </c>
      <c r="EZ65" s="569">
        <v>1870000</v>
      </c>
      <c r="FA65" s="561">
        <v>92.7</v>
      </c>
      <c r="FB65" s="561">
        <v>3.28</v>
      </c>
      <c r="FC65" s="569">
        <v>955000</v>
      </c>
      <c r="FD65" s="591">
        <v>155769.40298507462</v>
      </c>
      <c r="FE65" s="994">
        <v>5109.236417910447</v>
      </c>
      <c r="FF65" s="569">
        <v>0.44</v>
      </c>
      <c r="FG65" s="569">
        <v>676000</v>
      </c>
      <c r="FH65" s="995">
        <v>2.84</v>
      </c>
      <c r="FI65" s="569">
        <v>279000</v>
      </c>
      <c r="FJ65" s="994">
        <v>167.58295450746263</v>
      </c>
      <c r="FK65" s="994">
        <v>22.480640238805968</v>
      </c>
      <c r="FL65" s="994">
        <v>145.10231426865667</v>
      </c>
      <c r="FM65" s="946">
        <v>12</v>
      </c>
      <c r="FN65" s="994">
        <v>13.96524620895522</v>
      </c>
      <c r="FO65" s="994">
        <v>1.873386686567164</v>
      </c>
      <c r="FP65" s="994">
        <v>425.76970149253725</v>
      </c>
      <c r="FQ65" s="561">
        <v>95.2</v>
      </c>
      <c r="FR65" s="561">
        <v>99</v>
      </c>
      <c r="FS65" s="569">
        <v>4125</v>
      </c>
      <c r="FT65" s="569">
        <v>0.94</v>
      </c>
      <c r="FU65" s="569">
        <v>2271</v>
      </c>
      <c r="FV65" s="569">
        <v>81.7</v>
      </c>
      <c r="FW65" s="569">
        <v>5982</v>
      </c>
      <c r="FX65" s="569">
        <v>1.0900000000000001</v>
      </c>
      <c r="FY65" s="569">
        <v>15055</v>
      </c>
      <c r="FZ65" s="569">
        <v>96.8</v>
      </c>
      <c r="GA65" s="569">
        <v>5264</v>
      </c>
      <c r="GB65" s="569">
        <v>95</v>
      </c>
      <c r="GC65" s="569">
        <v>11550</v>
      </c>
      <c r="GD65" s="561">
        <v>1.26</v>
      </c>
      <c r="GE65" s="569">
        <v>2.69</v>
      </c>
      <c r="GF65" s="569">
        <v>68.599999999999994</v>
      </c>
      <c r="GG65" s="569">
        <v>8236</v>
      </c>
      <c r="GH65" s="569">
        <v>72.099999999999994</v>
      </c>
      <c r="GI65" s="569">
        <v>1639</v>
      </c>
      <c r="GJ65" s="569">
        <v>26.4</v>
      </c>
      <c r="GK65" s="569">
        <v>3619</v>
      </c>
      <c r="GL65" s="569">
        <v>68.3</v>
      </c>
      <c r="GM65" s="569">
        <v>11102</v>
      </c>
      <c r="GN65" s="569">
        <v>18.8</v>
      </c>
      <c r="GO65" s="569">
        <v>4266</v>
      </c>
      <c r="GP65" s="569">
        <v>18.399999999999999</v>
      </c>
      <c r="GQ65" s="569">
        <v>8622</v>
      </c>
      <c r="GR65" s="569">
        <v>3.25</v>
      </c>
    </row>
    <row r="66" spans="1:200" x14ac:dyDescent="0.3">
      <c r="A66" s="7">
        <v>44</v>
      </c>
      <c r="B66" s="7">
        <v>1</v>
      </c>
      <c r="C66" s="14">
        <v>10232</v>
      </c>
      <c r="D66" s="328" t="s">
        <v>1797</v>
      </c>
      <c r="E66" s="17" t="s">
        <v>1798</v>
      </c>
      <c r="F66" s="17">
        <v>6601090188</v>
      </c>
      <c r="G66" s="11">
        <v>53</v>
      </c>
      <c r="H66" s="17" t="s">
        <v>871</v>
      </c>
      <c r="I66" s="470" t="s">
        <v>511</v>
      </c>
      <c r="J66" s="380" t="s">
        <v>35</v>
      </c>
      <c r="K66" s="17" t="s">
        <v>36</v>
      </c>
      <c r="L66" s="11">
        <v>16</v>
      </c>
      <c r="M66" s="17" t="s">
        <v>1655</v>
      </c>
      <c r="N66" s="17" t="s">
        <v>38</v>
      </c>
      <c r="O66" s="11"/>
      <c r="P66" s="17" t="s">
        <v>619</v>
      </c>
      <c r="Q66" s="11"/>
      <c r="R66" s="454" t="s">
        <v>122</v>
      </c>
      <c r="S66" s="453" t="s">
        <v>123</v>
      </c>
      <c r="T66" s="454" t="s">
        <v>124</v>
      </c>
      <c r="U66" s="1096" t="s">
        <v>125</v>
      </c>
      <c r="V66" s="454" t="s">
        <v>126</v>
      </c>
      <c r="W66" s="476" t="s">
        <v>124</v>
      </c>
      <c r="X66" s="475" t="s">
        <v>124</v>
      </c>
      <c r="Y66" s="552"/>
      <c r="Z66" s="550"/>
      <c r="AA66" s="55"/>
      <c r="AB66" s="558">
        <v>134062</v>
      </c>
      <c r="AC66" s="558">
        <v>33516</v>
      </c>
      <c r="AD66" s="554"/>
      <c r="AE66" s="554"/>
      <c r="AF66" s="930" t="s">
        <v>444</v>
      </c>
      <c r="AG66" s="558">
        <v>10000</v>
      </c>
      <c r="AI66" s="114"/>
      <c r="AJ66" s="7"/>
      <c r="AK66" s="7"/>
      <c r="AL66" s="60"/>
      <c r="AM66" s="61"/>
      <c r="AN66" s="934">
        <v>7.56</v>
      </c>
      <c r="AO66" s="39">
        <v>5.4</v>
      </c>
      <c r="AP66" s="40">
        <v>86.7</v>
      </c>
      <c r="AQ66" s="41">
        <v>99.66</v>
      </c>
      <c r="AR66" s="42">
        <v>1.4</v>
      </c>
      <c r="AS66" s="43">
        <v>121.38</v>
      </c>
      <c r="AT66" s="44">
        <v>8.2084690553745912E-2</v>
      </c>
      <c r="AU66" s="62">
        <v>7.0005599999999992</v>
      </c>
      <c r="AV66" s="45">
        <v>92.6</v>
      </c>
      <c r="AW66" s="46">
        <v>0.18143999999999999</v>
      </c>
      <c r="AX66" s="63">
        <v>2.4</v>
      </c>
      <c r="AY66" s="304" t="s">
        <v>121</v>
      </c>
      <c r="AZ66" s="65">
        <v>5.8</v>
      </c>
      <c r="BA66" s="66">
        <v>0</v>
      </c>
      <c r="BB66" s="67"/>
      <c r="BC66" s="83">
        <v>0.32</v>
      </c>
      <c r="BD66" s="7">
        <v>59.5</v>
      </c>
      <c r="BE66" s="84">
        <v>40.4</v>
      </c>
      <c r="BF66" s="195">
        <v>1.4727722772277227</v>
      </c>
      <c r="BG66" s="79">
        <v>0.2</v>
      </c>
      <c r="BH66" s="80">
        <v>2.6455026455026456</v>
      </c>
      <c r="BI66" s="304" t="s">
        <v>121</v>
      </c>
      <c r="BJ66" s="7">
        <v>6.5</v>
      </c>
      <c r="BK66" s="85">
        <v>9.6999999999999993</v>
      </c>
      <c r="BL66" s="49"/>
      <c r="BM66" s="80">
        <v>69.7</v>
      </c>
      <c r="BN66" s="9">
        <v>95.5</v>
      </c>
      <c r="BO66" s="86">
        <v>64538</v>
      </c>
      <c r="BP66" s="80">
        <v>4.5</v>
      </c>
      <c r="BQ66" s="561">
        <v>4.9882485683987277</v>
      </c>
      <c r="BR66" s="84">
        <v>42.6</v>
      </c>
      <c r="BS66" s="84">
        <v>2.4394485683987273</v>
      </c>
      <c r="BT66" s="84">
        <v>27.1</v>
      </c>
      <c r="BU66" s="84">
        <v>1.4634</v>
      </c>
      <c r="BV66" s="84">
        <v>20.100000000000001</v>
      </c>
      <c r="BW66" s="84">
        <v>1.0854000000000001</v>
      </c>
      <c r="BX66" s="87">
        <v>6.2E-2</v>
      </c>
      <c r="BY66" s="7"/>
      <c r="BZ66" s="7"/>
      <c r="CA66" s="7"/>
      <c r="CB66" s="7"/>
      <c r="CC66" s="7"/>
      <c r="CD66" s="86">
        <v>74.7</v>
      </c>
      <c r="CE66" s="86">
        <v>62908</v>
      </c>
      <c r="CF66" s="45">
        <v>1.5719557195571956</v>
      </c>
      <c r="CG66" s="45"/>
      <c r="CH66" s="121">
        <v>5</v>
      </c>
      <c r="CI66" s="9" t="s">
        <v>1991</v>
      </c>
      <c r="CJ66" s="9" t="s">
        <v>1991</v>
      </c>
      <c r="CK66" s="7"/>
      <c r="CL66" s="122" t="s">
        <v>1997</v>
      </c>
      <c r="CM66" s="11"/>
      <c r="CN66" s="11"/>
      <c r="CO66" s="328"/>
      <c r="CP66" s="11"/>
      <c r="CQ66" s="10" t="s">
        <v>297</v>
      </c>
      <c r="CR66" s="123" t="s">
        <v>444</v>
      </c>
      <c r="CS66" s="9">
        <v>2</v>
      </c>
      <c r="CT66" s="7"/>
      <c r="CU66" s="49" t="s">
        <v>511</v>
      </c>
      <c r="CV66" s="7"/>
      <c r="CW66" s="7"/>
      <c r="CX66" s="7"/>
      <c r="CY66" s="7"/>
      <c r="CZ66" s="11" t="s">
        <v>38</v>
      </c>
      <c r="DA66" s="11" t="s">
        <v>38</v>
      </c>
      <c r="DB66" s="11">
        <v>22125</v>
      </c>
      <c r="DC66" s="11">
        <v>86.8</v>
      </c>
      <c r="DD66" s="11">
        <v>13.2</v>
      </c>
      <c r="DE66" s="11" t="s">
        <v>38</v>
      </c>
      <c r="DF66" s="11" t="s">
        <v>38</v>
      </c>
      <c r="DG66" s="11" t="s">
        <v>38</v>
      </c>
      <c r="DH66" s="11" t="s">
        <v>38</v>
      </c>
      <c r="DI66" s="11">
        <v>0</v>
      </c>
      <c r="DJ66" s="7"/>
      <c r="DK66" s="124">
        <v>1</v>
      </c>
      <c r="DL66" s="125"/>
      <c r="DM66" s="125"/>
      <c r="DN66" s="7">
        <v>60</v>
      </c>
      <c r="DO66" s="7">
        <v>3</v>
      </c>
      <c r="DP66" s="7">
        <v>1</v>
      </c>
      <c r="DQ66" s="7">
        <v>180</v>
      </c>
      <c r="DR66" s="7">
        <v>96</v>
      </c>
      <c r="DS66" s="115">
        <v>29.629629629629626</v>
      </c>
      <c r="DT66" s="116">
        <v>1</v>
      </c>
      <c r="DU66" s="7"/>
      <c r="DV66" s="116">
        <v>2</v>
      </c>
      <c r="DW66" s="116">
        <v>2</v>
      </c>
      <c r="DX66" s="949"/>
      <c r="DY66" s="114"/>
      <c r="DZ66" s="492">
        <v>10232</v>
      </c>
      <c r="EA66" s="953">
        <v>75</v>
      </c>
      <c r="EB66" s="920">
        <v>550425</v>
      </c>
      <c r="EC66" s="920">
        <v>2</v>
      </c>
      <c r="ED66" s="956">
        <v>14678</v>
      </c>
      <c r="EE66" s="920">
        <v>505327</v>
      </c>
      <c r="EF66" s="507">
        <v>13475.386666666667</v>
      </c>
      <c r="EG66" s="959">
        <v>67376.933333333334</v>
      </c>
      <c r="EH66" s="157">
        <v>91.806694826724808</v>
      </c>
      <c r="EI66" s="145">
        <v>13.475386666666667</v>
      </c>
      <c r="EJ66" s="114"/>
      <c r="EK66" s="157">
        <v>91.806694826724808</v>
      </c>
      <c r="EL66" s="145">
        <v>13.475386666666667</v>
      </c>
      <c r="EM66" s="147">
        <v>1.6418823850694697</v>
      </c>
      <c r="EN66" s="49" t="s">
        <v>423</v>
      </c>
      <c r="EO66" s="112" t="s">
        <v>579</v>
      </c>
      <c r="EP66" s="49" t="s">
        <v>423</v>
      </c>
      <c r="EQ66" s="112" t="s">
        <v>2167</v>
      </c>
      <c r="ER66" s="112" t="s">
        <v>2168</v>
      </c>
      <c r="ES66" s="987">
        <v>10232</v>
      </c>
      <c r="ET66" s="990" t="s">
        <v>1061</v>
      </c>
      <c r="EU66" s="595">
        <v>45.406940929199997</v>
      </c>
      <c r="EV66" s="941">
        <v>2.7106564799206359</v>
      </c>
      <c r="EW66" s="595">
        <v>2.0693441279999982</v>
      </c>
      <c r="EX66" s="569">
        <v>3.68</v>
      </c>
      <c r="EY66" s="569">
        <v>0.46</v>
      </c>
      <c r="EZ66" s="569">
        <v>1860000</v>
      </c>
      <c r="FA66" s="561">
        <v>87.2</v>
      </c>
      <c r="FB66" s="561">
        <v>9.7100000000000009</v>
      </c>
      <c r="FC66" s="569">
        <v>1140000</v>
      </c>
      <c r="FD66" s="591">
        <v>13475.386666666667</v>
      </c>
      <c r="FE66" s="994">
        <v>1308.4600453333335</v>
      </c>
      <c r="FF66" s="569">
        <v>0.43</v>
      </c>
      <c r="FG66" s="569">
        <v>785000</v>
      </c>
      <c r="FH66" s="995">
        <v>9.2800000000000011</v>
      </c>
      <c r="FI66" s="569">
        <v>355000</v>
      </c>
      <c r="FJ66" s="994">
        <v>127.05147040186669</v>
      </c>
      <c r="FK66" s="994">
        <v>5.6263781949333342</v>
      </c>
      <c r="FL66" s="994">
        <v>121.42509220693336</v>
      </c>
      <c r="FM66" s="946">
        <v>16</v>
      </c>
      <c r="FN66" s="994">
        <v>7.9407169001166684</v>
      </c>
      <c r="FO66" s="994">
        <v>0.35164863718333339</v>
      </c>
      <c r="FP66" s="994">
        <v>81.778752833333343</v>
      </c>
      <c r="FQ66" s="561">
        <v>86.6</v>
      </c>
      <c r="FR66" s="561">
        <v>99.1</v>
      </c>
      <c r="FS66" s="569">
        <v>4063</v>
      </c>
      <c r="FT66" s="569">
        <v>0.68</v>
      </c>
      <c r="FU66" s="569">
        <v>2819</v>
      </c>
      <c r="FV66" s="569">
        <v>79.2</v>
      </c>
      <c r="FW66" s="569">
        <v>4703</v>
      </c>
      <c r="FX66" s="569">
        <v>0.78</v>
      </c>
      <c r="FY66" s="569">
        <v>8943</v>
      </c>
      <c r="FZ66" s="569">
        <v>97.2</v>
      </c>
      <c r="GA66" s="569">
        <v>4279</v>
      </c>
      <c r="GB66" s="569">
        <v>97.3</v>
      </c>
      <c r="GC66" s="569">
        <v>12578</v>
      </c>
      <c r="GD66" s="561">
        <v>6.88</v>
      </c>
      <c r="GE66" s="569">
        <v>4.5199999999999996</v>
      </c>
      <c r="GF66" s="569">
        <v>82</v>
      </c>
      <c r="GG66" s="569">
        <v>11980</v>
      </c>
      <c r="GH66" s="569">
        <v>98.2</v>
      </c>
      <c r="GI66" s="569">
        <v>1886</v>
      </c>
      <c r="GJ66" s="569">
        <v>31.3</v>
      </c>
      <c r="GK66" s="569">
        <v>3070</v>
      </c>
      <c r="GL66" s="569">
        <v>88.5</v>
      </c>
      <c r="GM66" s="569">
        <v>8997</v>
      </c>
      <c r="GN66" s="569">
        <v>3.88</v>
      </c>
      <c r="GO66" s="569">
        <v>2734</v>
      </c>
      <c r="GP66" s="569">
        <v>4.49</v>
      </c>
      <c r="GQ66" s="569">
        <v>5312</v>
      </c>
      <c r="GR66" s="569">
        <v>6.14</v>
      </c>
    </row>
    <row r="67" spans="1:200" x14ac:dyDescent="0.3">
      <c r="A67" s="7">
        <v>46</v>
      </c>
      <c r="B67" s="7">
        <v>1</v>
      </c>
      <c r="C67" s="14">
        <v>10234</v>
      </c>
      <c r="D67" s="328" t="s">
        <v>1663</v>
      </c>
      <c r="E67" s="17" t="s">
        <v>1664</v>
      </c>
      <c r="F67" s="17">
        <v>5810161346</v>
      </c>
      <c r="G67" s="11">
        <v>61</v>
      </c>
      <c r="H67" s="17" t="s">
        <v>871</v>
      </c>
      <c r="I67" s="470" t="s">
        <v>1665</v>
      </c>
      <c r="J67" s="380" t="s">
        <v>35</v>
      </c>
      <c r="K67" s="17" t="s">
        <v>36</v>
      </c>
      <c r="L67" s="11">
        <v>16</v>
      </c>
      <c r="M67" s="17" t="s">
        <v>800</v>
      </c>
      <c r="N67" s="17" t="s">
        <v>38</v>
      </c>
      <c r="O67" s="11"/>
      <c r="P67" s="17" t="s">
        <v>619</v>
      </c>
      <c r="Q67" s="11"/>
      <c r="R67" s="454" t="s">
        <v>122</v>
      </c>
      <c r="S67" s="453" t="s">
        <v>123</v>
      </c>
      <c r="T67" s="454" t="s">
        <v>124</v>
      </c>
      <c r="U67" s="602" t="s">
        <v>125</v>
      </c>
      <c r="V67" s="454" t="s">
        <v>126</v>
      </c>
      <c r="W67" s="476" t="s">
        <v>124</v>
      </c>
      <c r="X67" s="476" t="s">
        <v>124</v>
      </c>
      <c r="Y67" s="552"/>
      <c r="Z67" s="550"/>
      <c r="AA67" s="55"/>
      <c r="AB67" s="558">
        <v>131780</v>
      </c>
      <c r="AC67" s="558">
        <v>32945</v>
      </c>
      <c r="AD67" s="554"/>
      <c r="AE67" s="554"/>
      <c r="AF67" s="930" t="s">
        <v>444</v>
      </c>
      <c r="AG67" s="558">
        <v>10000</v>
      </c>
      <c r="AI67" s="114"/>
      <c r="AJ67" s="7"/>
      <c r="AK67" s="7"/>
      <c r="AL67" s="60"/>
      <c r="AM67" s="61"/>
      <c r="AN67" s="934">
        <v>1.57</v>
      </c>
      <c r="AO67" s="39">
        <v>4.22</v>
      </c>
      <c r="AP67" s="40">
        <v>93.8</v>
      </c>
      <c r="AQ67" s="41">
        <v>99.59</v>
      </c>
      <c r="AR67" s="42">
        <v>0.37203791469194314</v>
      </c>
      <c r="AS67" s="43">
        <v>34.897156398104265</v>
      </c>
      <c r="AT67" s="44">
        <v>1.6017139359314429E-2</v>
      </c>
      <c r="AU67" s="46">
        <v>1.3219400000000001</v>
      </c>
      <c r="AV67" s="45">
        <v>84.2</v>
      </c>
      <c r="AW67" s="46">
        <v>0.16956000000000004</v>
      </c>
      <c r="AX67" s="63">
        <v>10.8</v>
      </c>
      <c r="AY67" s="304" t="s">
        <v>121</v>
      </c>
      <c r="AZ67" s="65" t="s">
        <v>121</v>
      </c>
      <c r="BA67" s="66">
        <v>0</v>
      </c>
      <c r="BB67" s="67"/>
      <c r="BC67" s="83">
        <v>1.02</v>
      </c>
      <c r="BD67" s="7">
        <v>74</v>
      </c>
      <c r="BE67" s="84">
        <v>26.6</v>
      </c>
      <c r="BF67" s="78">
        <v>2.7819548872180451</v>
      </c>
      <c r="BG67" s="79">
        <v>0</v>
      </c>
      <c r="BH67" s="80">
        <v>0</v>
      </c>
      <c r="BI67" s="304" t="s">
        <v>121</v>
      </c>
      <c r="BJ67" s="7">
        <v>0.1</v>
      </c>
      <c r="BK67" s="85">
        <v>0.2</v>
      </c>
      <c r="BL67" s="49"/>
      <c r="BM67" s="80">
        <v>82.2</v>
      </c>
      <c r="BN67" s="9">
        <v>95.5</v>
      </c>
      <c r="BO67" s="86">
        <v>47108</v>
      </c>
      <c r="BP67" s="80">
        <v>4.5</v>
      </c>
      <c r="BQ67" s="346">
        <v>3.8698893615580019</v>
      </c>
      <c r="BR67" s="84">
        <v>29.5</v>
      </c>
      <c r="BS67" s="84">
        <v>1.3176333615580016</v>
      </c>
      <c r="BT67" s="84">
        <v>52.7</v>
      </c>
      <c r="BU67" s="84">
        <v>2.2239400000000002</v>
      </c>
      <c r="BV67" s="84">
        <v>7.78</v>
      </c>
      <c r="BW67" s="84">
        <v>0.328316</v>
      </c>
      <c r="BX67" s="87">
        <v>1.0999999999999999E-2</v>
      </c>
      <c r="BY67" s="7"/>
      <c r="BZ67" s="7"/>
      <c r="CA67" s="7"/>
      <c r="CB67" s="7"/>
      <c r="CC67" s="7"/>
      <c r="CD67" s="86">
        <v>91</v>
      </c>
      <c r="CE67" s="86">
        <v>76911</v>
      </c>
      <c r="CF67" s="45">
        <v>0.55977229601518019</v>
      </c>
      <c r="CG67" s="45"/>
      <c r="CH67" s="121">
        <v>5</v>
      </c>
      <c r="CI67" s="9" t="s">
        <v>1991</v>
      </c>
      <c r="CJ67" s="9" t="s">
        <v>1991</v>
      </c>
      <c r="CK67" s="7"/>
      <c r="CL67" s="112" t="s">
        <v>1997</v>
      </c>
      <c r="CM67" s="11"/>
      <c r="CN67" s="11"/>
      <c r="CO67" s="11"/>
      <c r="CP67" s="11"/>
      <c r="CQ67" s="10" t="s">
        <v>297</v>
      </c>
      <c r="CR67" s="123" t="s">
        <v>444</v>
      </c>
      <c r="CS67" s="9">
        <v>2</v>
      </c>
      <c r="CT67" s="7"/>
      <c r="CU67" s="113" t="s">
        <v>1665</v>
      </c>
      <c r="CV67" s="7"/>
      <c r="CW67" s="7"/>
      <c r="CX67" s="7"/>
      <c r="CY67" s="7"/>
      <c r="CZ67" s="11" t="s">
        <v>38</v>
      </c>
      <c r="DA67" s="11" t="s">
        <v>38</v>
      </c>
      <c r="DB67" s="11">
        <v>58114</v>
      </c>
      <c r="DC67" s="11">
        <v>93.4</v>
      </c>
      <c r="DD67" s="11">
        <v>6.6</v>
      </c>
      <c r="DE67" s="11" t="s">
        <v>38</v>
      </c>
      <c r="DF67" s="11" t="s">
        <v>38</v>
      </c>
      <c r="DG67" s="11" t="s">
        <v>38</v>
      </c>
      <c r="DH67" s="11" t="s">
        <v>38</v>
      </c>
      <c r="DI67" s="11">
        <v>0</v>
      </c>
      <c r="DJ67" s="7"/>
      <c r="DK67" s="116"/>
      <c r="DL67" s="125"/>
      <c r="DM67" s="125"/>
      <c r="DN67" s="7">
        <v>230</v>
      </c>
      <c r="DO67" s="7">
        <v>3</v>
      </c>
      <c r="DP67" s="7">
        <v>1</v>
      </c>
      <c r="DQ67" s="7" t="s">
        <v>299</v>
      </c>
      <c r="DR67" s="7" t="s">
        <v>299</v>
      </c>
      <c r="DS67" s="115" t="s">
        <v>299</v>
      </c>
      <c r="DT67" s="116">
        <v>1</v>
      </c>
      <c r="DU67" s="7"/>
      <c r="DV67" s="116">
        <v>2</v>
      </c>
      <c r="DW67" s="116">
        <v>2</v>
      </c>
      <c r="DX67" s="949"/>
      <c r="DY67" s="114"/>
      <c r="DZ67" s="492">
        <v>10234</v>
      </c>
      <c r="EA67" s="953">
        <v>68</v>
      </c>
      <c r="EB67" s="920">
        <v>988181</v>
      </c>
      <c r="EC67" s="920">
        <v>2</v>
      </c>
      <c r="ED67" s="956">
        <v>29064.147058823528</v>
      </c>
      <c r="EE67" s="920">
        <v>894587</v>
      </c>
      <c r="EF67" s="507">
        <v>26311.382352941175</v>
      </c>
      <c r="EG67" s="959">
        <v>157868.29411764705</v>
      </c>
      <c r="EH67" s="157">
        <v>90.52865821140054</v>
      </c>
      <c r="EI67" s="145">
        <v>26.311382352941173</v>
      </c>
      <c r="EJ67" s="114"/>
      <c r="EK67" s="157">
        <v>90.52865821140054</v>
      </c>
      <c r="EL67" s="145">
        <v>26.311382352941173</v>
      </c>
      <c r="EM67" s="147">
        <v>2.2087018926051911</v>
      </c>
      <c r="EN67" s="49" t="s">
        <v>423</v>
      </c>
      <c r="EO67" s="112" t="s">
        <v>2112</v>
      </c>
      <c r="EP67" s="49" t="s">
        <v>423</v>
      </c>
      <c r="EQ67" s="112" t="s">
        <v>2102</v>
      </c>
      <c r="ER67" s="112" t="s">
        <v>2113</v>
      </c>
      <c r="ES67" s="987">
        <v>10234</v>
      </c>
      <c r="ET67" s="990" t="s">
        <v>1061</v>
      </c>
      <c r="EU67" s="1185" t="s">
        <v>2079</v>
      </c>
      <c r="EV67" s="161">
        <v>17.513000836938559</v>
      </c>
      <c r="EW67" s="595">
        <v>1.3177567999999988</v>
      </c>
      <c r="EX67" s="569">
        <v>2.68</v>
      </c>
      <c r="EY67" s="569">
        <v>0.83</v>
      </c>
      <c r="EZ67" s="569">
        <v>975000</v>
      </c>
      <c r="FA67" s="561">
        <v>87.6</v>
      </c>
      <c r="FB67" s="561">
        <v>15.5</v>
      </c>
      <c r="FC67" s="569">
        <v>793000</v>
      </c>
      <c r="FD67" s="591">
        <v>289425.20588235289</v>
      </c>
      <c r="FE67" s="994">
        <v>44860.906911764694</v>
      </c>
      <c r="FF67" s="569">
        <v>0.63</v>
      </c>
      <c r="FG67" s="569">
        <v>589000</v>
      </c>
      <c r="FH67" s="995">
        <v>14.87</v>
      </c>
      <c r="FI67" s="569">
        <v>204000</v>
      </c>
      <c r="FJ67" s="994">
        <v>6953.4405713235274</v>
      </c>
      <c r="FK67" s="994">
        <v>282.62371354411755</v>
      </c>
      <c r="FL67" s="994">
        <v>6670.8168577794095</v>
      </c>
      <c r="FM67" s="946">
        <v>16</v>
      </c>
      <c r="FN67" s="994">
        <v>434.59003570772046</v>
      </c>
      <c r="FO67" s="994">
        <v>17.663982096507347</v>
      </c>
      <c r="FP67" s="994">
        <v>2803.8066819852934</v>
      </c>
      <c r="FQ67" s="561">
        <v>94.4</v>
      </c>
      <c r="FR67" s="561">
        <v>99</v>
      </c>
      <c r="FS67" s="569">
        <v>4411</v>
      </c>
      <c r="FT67" s="569">
        <v>1.1200000000000001</v>
      </c>
      <c r="FU67" s="569">
        <v>1998</v>
      </c>
      <c r="FV67" s="569">
        <v>79.7</v>
      </c>
      <c r="FW67" s="569">
        <v>4492</v>
      </c>
      <c r="FX67" s="569">
        <v>1.94</v>
      </c>
      <c r="FY67" s="569">
        <v>10350</v>
      </c>
      <c r="FZ67" s="569">
        <v>96.3</v>
      </c>
      <c r="GA67" s="569">
        <v>4617</v>
      </c>
      <c r="GB67" s="569">
        <v>95.4</v>
      </c>
      <c r="GC67" s="569">
        <v>8997</v>
      </c>
      <c r="GD67" s="561">
        <v>1.0900000000000001</v>
      </c>
      <c r="GE67" s="569">
        <v>2.65</v>
      </c>
      <c r="GF67" s="569">
        <v>95.4</v>
      </c>
      <c r="GG67" s="569">
        <v>5059</v>
      </c>
      <c r="GH67" s="569">
        <v>95.2</v>
      </c>
      <c r="GI67" s="569">
        <v>1296</v>
      </c>
      <c r="GJ67" s="569">
        <v>45.7</v>
      </c>
      <c r="GK67" s="569">
        <v>4227</v>
      </c>
      <c r="GL67" s="569">
        <v>94.1</v>
      </c>
      <c r="GM67" s="569">
        <v>9135</v>
      </c>
      <c r="GN67" s="569">
        <v>6.92</v>
      </c>
      <c r="GO67" s="569">
        <v>3641</v>
      </c>
      <c r="GP67" s="569">
        <v>6</v>
      </c>
      <c r="GQ67" s="569">
        <v>6819</v>
      </c>
      <c r="GR67" s="569">
        <v>4.07</v>
      </c>
    </row>
    <row r="68" spans="1:200" x14ac:dyDescent="0.3">
      <c r="A68" s="7">
        <v>53</v>
      </c>
      <c r="B68" s="7">
        <v>1</v>
      </c>
      <c r="C68" s="14">
        <v>10277</v>
      </c>
      <c r="D68" s="328" t="s">
        <v>1653</v>
      </c>
      <c r="E68" s="17" t="s">
        <v>1562</v>
      </c>
      <c r="F68" s="17">
        <v>436228435</v>
      </c>
      <c r="G68" s="11">
        <v>76</v>
      </c>
      <c r="H68" s="17" t="s">
        <v>1654</v>
      </c>
      <c r="I68" s="470" t="s">
        <v>513</v>
      </c>
      <c r="J68" s="380" t="s">
        <v>35</v>
      </c>
      <c r="K68" s="17" t="s">
        <v>36</v>
      </c>
      <c r="L68" s="11">
        <v>6</v>
      </c>
      <c r="M68" s="17" t="s">
        <v>1655</v>
      </c>
      <c r="N68" s="17" t="s">
        <v>38</v>
      </c>
      <c r="O68" s="11"/>
      <c r="P68" s="17" t="s">
        <v>619</v>
      </c>
      <c r="Q68" s="11"/>
      <c r="R68" s="454" t="s">
        <v>122</v>
      </c>
      <c r="S68" s="453" t="s">
        <v>123</v>
      </c>
      <c r="T68" s="454" t="s">
        <v>124</v>
      </c>
      <c r="U68" s="602" t="s">
        <v>125</v>
      </c>
      <c r="V68" s="454" t="s">
        <v>126</v>
      </c>
      <c r="W68" s="476" t="s">
        <v>124</v>
      </c>
      <c r="X68" s="475" t="s">
        <v>124</v>
      </c>
      <c r="Y68" s="552"/>
      <c r="Z68" s="550"/>
      <c r="AA68" s="55"/>
      <c r="AB68" s="558">
        <v>295362</v>
      </c>
      <c r="AC68" s="558">
        <v>22152</v>
      </c>
      <c r="AD68" s="554"/>
      <c r="AE68" s="554"/>
      <c r="AF68" s="930" t="s">
        <v>444</v>
      </c>
      <c r="AG68" s="59">
        <v>3000</v>
      </c>
      <c r="AI68" s="114"/>
      <c r="AJ68" s="7"/>
      <c r="AK68" s="7"/>
      <c r="AL68" s="60"/>
      <c r="AM68" s="61"/>
      <c r="AN68" s="411">
        <v>1.2</v>
      </c>
      <c r="AO68" s="39">
        <v>4.1500000000000004</v>
      </c>
      <c r="AP68" s="40">
        <v>94.2</v>
      </c>
      <c r="AQ68" s="41">
        <v>99.55</v>
      </c>
      <c r="AR68" s="42">
        <v>0.28915662650602408</v>
      </c>
      <c r="AS68" s="43">
        <v>27.23855421686747</v>
      </c>
      <c r="AT68" s="44">
        <v>1.2201321809862734E-2</v>
      </c>
      <c r="AU68" s="46">
        <v>1.0884</v>
      </c>
      <c r="AV68" s="45">
        <v>90.7</v>
      </c>
      <c r="AW68" s="46">
        <v>5.1599999999999993E-2</v>
      </c>
      <c r="AX68" s="63">
        <v>4.3</v>
      </c>
      <c r="AY68" s="304" t="s">
        <v>121</v>
      </c>
      <c r="AZ68" s="65">
        <v>1.7</v>
      </c>
      <c r="BA68" s="66">
        <v>0.03</v>
      </c>
      <c r="BB68" s="67"/>
      <c r="BC68" s="83">
        <v>1.71</v>
      </c>
      <c r="BD68" s="7">
        <v>62.9</v>
      </c>
      <c r="BE68" s="84">
        <v>36.700000000000003</v>
      </c>
      <c r="BF68" s="195">
        <v>1.7138964577656675</v>
      </c>
      <c r="BG68" s="79">
        <v>0</v>
      </c>
      <c r="BH68" s="80">
        <v>0</v>
      </c>
      <c r="BI68" s="304" t="s">
        <v>121</v>
      </c>
      <c r="BJ68" s="7">
        <v>29.3</v>
      </c>
      <c r="BK68" s="85">
        <v>41.8</v>
      </c>
      <c r="BL68" s="49"/>
      <c r="BM68" s="80">
        <v>73.3</v>
      </c>
      <c r="BN68" s="9">
        <v>97.4</v>
      </c>
      <c r="BO68" s="86">
        <v>78792</v>
      </c>
      <c r="BP68" s="80">
        <v>2.5999999999999943</v>
      </c>
      <c r="BQ68" s="561">
        <v>3.6858716763005783</v>
      </c>
      <c r="BR68" s="84">
        <v>31.5</v>
      </c>
      <c r="BS68" s="84">
        <v>1.5112716763005782</v>
      </c>
      <c r="BT68" s="84">
        <v>41.8</v>
      </c>
      <c r="BU68" s="84">
        <v>1.7346999999999999</v>
      </c>
      <c r="BV68" s="84">
        <v>10.6</v>
      </c>
      <c r="BW68" s="84">
        <v>0.43990000000000001</v>
      </c>
      <c r="BX68" s="87">
        <v>3.9E-2</v>
      </c>
      <c r="BY68" s="7"/>
      <c r="BZ68" s="7"/>
      <c r="CA68" s="7"/>
      <c r="CB68" s="7"/>
      <c r="CC68" s="7"/>
      <c r="CD68" s="86">
        <v>94</v>
      </c>
      <c r="CE68" s="86">
        <v>85436</v>
      </c>
      <c r="CF68" s="45">
        <v>0.75358851674641159</v>
      </c>
      <c r="CG68" s="45"/>
      <c r="CH68" s="121">
        <v>5</v>
      </c>
      <c r="CI68" s="9" t="s">
        <v>1993</v>
      </c>
      <c r="CJ68" s="9" t="s">
        <v>1993</v>
      </c>
      <c r="CK68" s="7"/>
      <c r="CL68" s="112" t="s">
        <v>1997</v>
      </c>
      <c r="CM68" s="11"/>
      <c r="CN68" s="11"/>
      <c r="CO68" s="328"/>
      <c r="CP68" s="11"/>
      <c r="CQ68" s="10" t="s">
        <v>294</v>
      </c>
      <c r="CR68" s="123" t="s">
        <v>444</v>
      </c>
      <c r="CS68" s="9">
        <v>2</v>
      </c>
      <c r="CT68" s="7"/>
      <c r="CU68" s="49" t="s">
        <v>2013</v>
      </c>
      <c r="CV68" s="7"/>
      <c r="CW68" s="7"/>
      <c r="CX68" s="7"/>
      <c r="CY68" s="7"/>
      <c r="CZ68" s="11">
        <v>55.7</v>
      </c>
      <c r="DA68" s="11" t="s">
        <v>38</v>
      </c>
      <c r="DB68" s="11">
        <v>22884</v>
      </c>
      <c r="DC68" s="11">
        <v>93.6</v>
      </c>
      <c r="DD68" s="11">
        <v>6.4</v>
      </c>
      <c r="DE68" s="11" t="s">
        <v>38</v>
      </c>
      <c r="DF68" s="11" t="s">
        <v>38</v>
      </c>
      <c r="DG68" s="11" t="s">
        <v>38</v>
      </c>
      <c r="DH68" s="11" t="s">
        <v>38</v>
      </c>
      <c r="DI68" s="11" t="s">
        <v>2014</v>
      </c>
      <c r="DJ68" s="7"/>
      <c r="DK68" s="116">
        <v>3</v>
      </c>
      <c r="DL68" s="125"/>
      <c r="DM68" s="125"/>
      <c r="DN68" s="7">
        <v>15</v>
      </c>
      <c r="DO68" s="7">
        <v>2</v>
      </c>
      <c r="DP68" s="7">
        <v>1</v>
      </c>
      <c r="DQ68" s="7"/>
      <c r="DR68" s="7"/>
      <c r="DS68" s="115"/>
      <c r="DT68" s="116">
        <v>3</v>
      </c>
      <c r="DU68" s="7"/>
      <c r="DV68" s="116">
        <v>2</v>
      </c>
      <c r="DW68" s="116">
        <v>2</v>
      </c>
      <c r="DX68" s="118"/>
      <c r="DY68" s="114"/>
      <c r="DZ68" s="492">
        <v>10277</v>
      </c>
      <c r="EA68" s="953">
        <v>65</v>
      </c>
      <c r="EB68" s="920">
        <v>394404</v>
      </c>
      <c r="EC68" s="920">
        <v>2</v>
      </c>
      <c r="ED68" s="956">
        <v>12135.507692307692</v>
      </c>
      <c r="EE68" s="920">
        <v>243662</v>
      </c>
      <c r="EF68" s="507">
        <v>7497.292307692308</v>
      </c>
      <c r="EG68" s="959">
        <v>44983.75384615385</v>
      </c>
      <c r="EH68" s="157">
        <v>61.779799393515276</v>
      </c>
      <c r="EI68" s="145">
        <v>7.4972923076923079</v>
      </c>
      <c r="EJ68" s="114"/>
      <c r="EK68" s="157">
        <v>61.779799393515276</v>
      </c>
      <c r="EL68" s="145">
        <v>7.4972923076923079</v>
      </c>
      <c r="EM68" s="147">
        <v>3.0523019592714498</v>
      </c>
      <c r="EN68" s="49" t="s">
        <v>421</v>
      </c>
      <c r="EO68" s="112" t="s">
        <v>2109</v>
      </c>
      <c r="EP68" s="49" t="s">
        <v>421</v>
      </c>
      <c r="EQ68" s="112" t="s">
        <v>2110</v>
      </c>
      <c r="ER68" s="112" t="s">
        <v>2111</v>
      </c>
      <c r="ES68" s="987">
        <v>10277</v>
      </c>
      <c r="ET68" s="990" t="s">
        <v>2078</v>
      </c>
      <c r="EU68" s="941" t="s">
        <v>2079</v>
      </c>
      <c r="EV68" s="941">
        <v>28.262394304834999</v>
      </c>
      <c r="EW68" s="595">
        <v>1.9923356599999966</v>
      </c>
      <c r="EX68" s="569"/>
      <c r="EY68" s="569"/>
      <c r="EZ68" s="569"/>
      <c r="FA68" s="569"/>
      <c r="FB68" s="569"/>
      <c r="FC68" s="569"/>
      <c r="FD68" s="569"/>
      <c r="FE68" s="569"/>
      <c r="FF68" s="569"/>
      <c r="FG68" s="569"/>
      <c r="FH68" s="569"/>
      <c r="FI68" s="569"/>
      <c r="FJ68" s="569"/>
      <c r="FK68" s="569"/>
      <c r="FL68" s="569"/>
      <c r="FM68" s="946"/>
      <c r="FN68" s="569"/>
      <c r="FO68" s="569"/>
      <c r="FP68" s="569"/>
      <c r="FQ68" s="569"/>
      <c r="FR68" s="569"/>
      <c r="FS68" s="569"/>
      <c r="FT68" s="569"/>
      <c r="FU68" s="569"/>
      <c r="FV68" s="569"/>
      <c r="FW68" s="569"/>
      <c r="FX68" s="569"/>
      <c r="FY68" s="569"/>
      <c r="FZ68" s="569"/>
      <c r="GA68" s="569"/>
      <c r="GB68" s="569"/>
      <c r="GC68" s="569"/>
      <c r="GD68" s="569"/>
      <c r="GE68" s="569"/>
      <c r="GF68" s="569"/>
      <c r="GG68" s="569"/>
      <c r="GH68" s="569"/>
      <c r="GI68" s="569"/>
      <c r="GJ68" s="569"/>
      <c r="GK68" s="569"/>
      <c r="GL68" s="569"/>
      <c r="GM68" s="569"/>
      <c r="GN68" s="569"/>
      <c r="GO68" s="569"/>
      <c r="GP68" s="569"/>
      <c r="GQ68" s="569"/>
      <c r="GR68" s="569"/>
    </row>
    <row r="69" spans="1:200" x14ac:dyDescent="0.3">
      <c r="A69" s="7">
        <v>73</v>
      </c>
      <c r="B69" s="7">
        <v>4</v>
      </c>
      <c r="C69" s="14">
        <v>10360</v>
      </c>
      <c r="D69" s="328" t="s">
        <v>1579</v>
      </c>
      <c r="E69" s="17" t="s">
        <v>982</v>
      </c>
      <c r="F69" s="17">
        <v>375515445</v>
      </c>
      <c r="G69" s="11">
        <v>82</v>
      </c>
      <c r="H69" s="17" t="s">
        <v>1570</v>
      </c>
      <c r="I69" s="470" t="s">
        <v>511</v>
      </c>
      <c r="J69" s="380" t="s">
        <v>35</v>
      </c>
      <c r="K69" s="17" t="s">
        <v>36</v>
      </c>
      <c r="L69" s="11">
        <v>13</v>
      </c>
      <c r="M69" s="17" t="s">
        <v>765</v>
      </c>
      <c r="N69" s="17" t="s">
        <v>38</v>
      </c>
      <c r="O69" s="11" t="s">
        <v>546</v>
      </c>
      <c r="P69" s="17" t="s">
        <v>546</v>
      </c>
      <c r="Q69" s="11"/>
      <c r="R69" s="454" t="s">
        <v>122</v>
      </c>
      <c r="S69" s="454" t="s">
        <v>123</v>
      </c>
      <c r="T69" s="454" t="s">
        <v>124</v>
      </c>
      <c r="U69" s="602" t="s">
        <v>125</v>
      </c>
      <c r="V69" s="454" t="s">
        <v>126</v>
      </c>
      <c r="W69" s="476" t="s">
        <v>124</v>
      </c>
      <c r="X69" s="475" t="s">
        <v>124</v>
      </c>
      <c r="Y69" s="596" t="s">
        <v>127</v>
      </c>
      <c r="Z69" s="550"/>
      <c r="AA69" s="55"/>
      <c r="AB69" s="558">
        <v>33282</v>
      </c>
      <c r="AC69" s="928">
        <v>2496</v>
      </c>
      <c r="AD69" s="550"/>
      <c r="AE69" s="550"/>
      <c r="AF69" s="930" t="s">
        <v>444</v>
      </c>
      <c r="AG69" s="558">
        <v>3000</v>
      </c>
      <c r="AH69" s="7"/>
      <c r="AI69" s="7"/>
      <c r="AJ69" s="7"/>
      <c r="AK69" s="7"/>
      <c r="AL69" s="60"/>
      <c r="AM69" s="61"/>
      <c r="AN69" s="934">
        <v>12.1</v>
      </c>
      <c r="AO69" s="39">
        <v>5.49</v>
      </c>
      <c r="AP69" s="40">
        <v>80.7</v>
      </c>
      <c r="AQ69" s="41">
        <v>98.29</v>
      </c>
      <c r="AR69" s="42">
        <v>2.204007285974499</v>
      </c>
      <c r="AS69" s="43">
        <v>177.86338797814207</v>
      </c>
      <c r="AT69" s="44">
        <v>0.14038751595312682</v>
      </c>
      <c r="AU69" s="62">
        <v>10.5875</v>
      </c>
      <c r="AV69" s="45">
        <v>87.5</v>
      </c>
      <c r="AW69" s="46">
        <v>0.90749999999999997</v>
      </c>
      <c r="AX69" s="63">
        <v>7.5</v>
      </c>
      <c r="AY69" s="64" t="s">
        <v>121</v>
      </c>
      <c r="AZ69" s="65">
        <v>1.7</v>
      </c>
      <c r="BA69" s="66">
        <v>0.03</v>
      </c>
      <c r="BB69" s="67"/>
      <c r="BC69" s="83">
        <v>3.04</v>
      </c>
      <c r="BD69" s="7">
        <v>42.8</v>
      </c>
      <c r="BE69" s="84">
        <v>56.4</v>
      </c>
      <c r="BF69" s="195">
        <v>0.75886524822695034</v>
      </c>
      <c r="BG69" s="79">
        <v>0.2</v>
      </c>
      <c r="BH69" s="80">
        <v>1.6528925619834711</v>
      </c>
      <c r="BI69" s="9" t="s">
        <v>121</v>
      </c>
      <c r="BJ69" s="7">
        <v>12.1</v>
      </c>
      <c r="BK69" s="85">
        <v>21.3</v>
      </c>
      <c r="BL69" s="49"/>
      <c r="BM69" s="80">
        <v>48.81</v>
      </c>
      <c r="BN69" s="9">
        <v>90.9</v>
      </c>
      <c r="BO69" s="86">
        <v>30902</v>
      </c>
      <c r="BP69" s="80">
        <v>9.0999999999999943</v>
      </c>
      <c r="BQ69" s="561">
        <v>4.6972733389884427</v>
      </c>
      <c r="BR69" s="84">
        <v>5.81</v>
      </c>
      <c r="BS69" s="84">
        <v>0.33821333898844236</v>
      </c>
      <c r="BT69" s="84">
        <v>43</v>
      </c>
      <c r="BU69" s="84">
        <v>2.3607</v>
      </c>
      <c r="BV69" s="84">
        <v>36.4</v>
      </c>
      <c r="BW69" s="84">
        <v>1.9983600000000001</v>
      </c>
      <c r="BX69" s="87">
        <v>0.17</v>
      </c>
      <c r="BY69" s="7"/>
      <c r="BZ69" s="7"/>
      <c r="CA69" s="7"/>
      <c r="CB69" s="7"/>
      <c r="CC69" s="7"/>
      <c r="CD69" s="86">
        <v>71.7</v>
      </c>
      <c r="CE69" s="86">
        <v>52743</v>
      </c>
      <c r="CF69" s="45">
        <v>0.13511627906976742</v>
      </c>
      <c r="CG69" s="45"/>
      <c r="CH69" s="121">
        <v>3</v>
      </c>
      <c r="CI69" s="9" t="s">
        <v>1993</v>
      </c>
      <c r="CJ69" s="9" t="s">
        <v>1993</v>
      </c>
      <c r="CK69" s="7"/>
      <c r="CL69" s="122" t="s">
        <v>2046</v>
      </c>
      <c r="CM69" s="11"/>
      <c r="CN69" s="11"/>
      <c r="CO69" s="328"/>
      <c r="CP69" s="11"/>
      <c r="CQ69" s="10" t="s">
        <v>294</v>
      </c>
      <c r="CR69" s="123" t="s">
        <v>444</v>
      </c>
      <c r="CS69" s="9">
        <v>2</v>
      </c>
      <c r="CT69" s="7"/>
      <c r="CU69" s="49" t="s">
        <v>1418</v>
      </c>
      <c r="CV69" s="7"/>
      <c r="CW69" s="7"/>
      <c r="CX69" s="7"/>
      <c r="CY69" s="7"/>
      <c r="CZ69" s="11" t="s">
        <v>38</v>
      </c>
      <c r="DA69" s="11" t="s">
        <v>38</v>
      </c>
      <c r="DB69" s="11">
        <v>908</v>
      </c>
      <c r="DC69" s="11">
        <v>40.4</v>
      </c>
      <c r="DD69" s="11">
        <v>59.6</v>
      </c>
      <c r="DE69" s="11">
        <v>1.4</v>
      </c>
      <c r="DF69" s="11">
        <v>5898</v>
      </c>
      <c r="DG69" s="11" t="s">
        <v>38</v>
      </c>
      <c r="DH69" s="11">
        <v>7.38</v>
      </c>
      <c r="DI69" s="11">
        <v>0</v>
      </c>
      <c r="DJ69" s="7"/>
      <c r="DK69" s="124" t="s">
        <v>525</v>
      </c>
      <c r="DL69" s="125"/>
      <c r="DM69" s="125"/>
      <c r="DN69" s="7">
        <v>60</v>
      </c>
      <c r="DO69" s="7">
        <v>3</v>
      </c>
      <c r="DP69" s="7">
        <v>1</v>
      </c>
      <c r="DQ69" s="7">
        <v>154</v>
      </c>
      <c r="DR69" s="7">
        <v>74</v>
      </c>
      <c r="DS69" s="115">
        <v>31.20256367009614</v>
      </c>
      <c r="DT69" s="116">
        <v>2</v>
      </c>
      <c r="DU69" s="7"/>
      <c r="DV69" s="116">
        <v>1</v>
      </c>
      <c r="DW69" s="116">
        <v>1</v>
      </c>
      <c r="DX69" s="949"/>
      <c r="DY69" s="114"/>
      <c r="DZ69" s="492">
        <v>10360</v>
      </c>
      <c r="EA69" s="953">
        <v>75</v>
      </c>
      <c r="EB69" s="920">
        <v>956687</v>
      </c>
      <c r="EC69" s="920">
        <v>2</v>
      </c>
      <c r="ED69" s="956">
        <v>25511.653333333332</v>
      </c>
      <c r="EE69" s="920">
        <v>17049</v>
      </c>
      <c r="EF69" s="507">
        <v>454.64</v>
      </c>
      <c r="EG69" s="959">
        <v>5910.32</v>
      </c>
      <c r="EH69" s="157">
        <v>1.782087558417748</v>
      </c>
      <c r="EI69" s="145">
        <v>0.45463999999999999</v>
      </c>
      <c r="EJ69" s="114"/>
      <c r="EK69" s="157">
        <v>1.782087558417748</v>
      </c>
      <c r="EL69" s="145">
        <v>0.45463999999999999</v>
      </c>
      <c r="EM69" s="147">
        <v>1.9971845856061941</v>
      </c>
      <c r="EN69" s="148" t="s">
        <v>421</v>
      </c>
      <c r="EO69" s="149" t="s">
        <v>2189</v>
      </c>
      <c r="EP69" s="150" t="s">
        <v>421</v>
      </c>
      <c r="EQ69" s="149" t="s">
        <v>2190</v>
      </c>
      <c r="ER69" s="149" t="s">
        <v>2191</v>
      </c>
      <c r="ES69" s="987">
        <v>10360</v>
      </c>
      <c r="ET69" s="990" t="s">
        <v>426</v>
      </c>
      <c r="EU69" s="1185" t="s">
        <v>2079</v>
      </c>
      <c r="EV69" s="161">
        <v>0.95622800509132799</v>
      </c>
      <c r="EW69" s="595">
        <v>0.35877209700000051</v>
      </c>
      <c r="EX69" s="569">
        <v>3.23</v>
      </c>
      <c r="EY69" s="569">
        <v>0.31</v>
      </c>
      <c r="EZ69" s="569">
        <v>2080000</v>
      </c>
      <c r="FA69" s="561">
        <v>68</v>
      </c>
      <c r="FB69" s="561">
        <v>1.43</v>
      </c>
      <c r="FC69" s="569">
        <v>1790000</v>
      </c>
      <c r="FD69" s="591">
        <v>5910.32</v>
      </c>
      <c r="FE69" s="994">
        <v>4019.0176000000001</v>
      </c>
      <c r="FF69" s="569">
        <v>0.7</v>
      </c>
      <c r="FG69" s="569">
        <v>1610000</v>
      </c>
      <c r="FH69" s="995">
        <v>0.73</v>
      </c>
      <c r="FI69" s="569">
        <v>180000</v>
      </c>
      <c r="FJ69" s="994">
        <v>57.471951680000004</v>
      </c>
      <c r="FK69" s="994">
        <v>28.1331232</v>
      </c>
      <c r="FL69" s="994">
        <v>29.338828480000004</v>
      </c>
      <c r="FM69" s="946">
        <v>46</v>
      </c>
      <c r="FN69" s="994">
        <v>1.2493902539130435</v>
      </c>
      <c r="FO69" s="994">
        <v>0.61158963478260875</v>
      </c>
      <c r="FP69" s="994">
        <v>87.369947826086957</v>
      </c>
      <c r="FQ69" s="561">
        <v>51.7</v>
      </c>
      <c r="FR69" s="561">
        <v>91.5</v>
      </c>
      <c r="FS69" s="569">
        <v>4548</v>
      </c>
      <c r="FT69" s="569">
        <v>14.9</v>
      </c>
      <c r="FU69" s="569">
        <v>2150</v>
      </c>
      <c r="FV69" s="569">
        <v>5.53</v>
      </c>
      <c r="FW69" s="569">
        <v>2465</v>
      </c>
      <c r="FX69" s="569">
        <v>14.6</v>
      </c>
      <c r="FY69" s="569">
        <v>7563</v>
      </c>
      <c r="FZ69" s="569">
        <v>42.7</v>
      </c>
      <c r="GA69" s="569">
        <v>2334</v>
      </c>
      <c r="GB69" s="569">
        <v>66.900000000000006</v>
      </c>
      <c r="GC69" s="569">
        <v>2785</v>
      </c>
      <c r="GD69" s="561">
        <v>27.7</v>
      </c>
      <c r="GE69" s="569">
        <v>10.6</v>
      </c>
      <c r="GF69" s="569">
        <v>84.3</v>
      </c>
      <c r="GG69" s="569">
        <v>4227</v>
      </c>
      <c r="GH69" s="569">
        <v>97.8</v>
      </c>
      <c r="GI69" s="569">
        <v>2091</v>
      </c>
      <c r="GJ69" s="569">
        <v>0</v>
      </c>
      <c r="GK69" s="569" t="s">
        <v>427</v>
      </c>
      <c r="GL69" s="569">
        <v>92.2</v>
      </c>
      <c r="GM69" s="569">
        <v>7292</v>
      </c>
      <c r="GN69" s="569">
        <v>1.3</v>
      </c>
      <c r="GO69" s="569">
        <v>3941</v>
      </c>
      <c r="GP69" s="569">
        <v>3.03</v>
      </c>
      <c r="GQ69" s="569">
        <v>4465</v>
      </c>
      <c r="GR69" s="569">
        <v>18.399999999999999</v>
      </c>
    </row>
    <row r="70" spans="1:200" x14ac:dyDescent="0.3">
      <c r="A70" s="7">
        <v>74</v>
      </c>
      <c r="B70" s="7">
        <v>1</v>
      </c>
      <c r="C70" s="14">
        <v>10361</v>
      </c>
      <c r="D70" s="328" t="s">
        <v>1568</v>
      </c>
      <c r="E70" s="17" t="s">
        <v>1569</v>
      </c>
      <c r="F70" s="17">
        <v>8701106139</v>
      </c>
      <c r="G70" s="11">
        <v>32</v>
      </c>
      <c r="H70" s="17" t="s">
        <v>1570</v>
      </c>
      <c r="I70" s="470" t="s">
        <v>1571</v>
      </c>
      <c r="J70" s="380" t="s">
        <v>35</v>
      </c>
      <c r="K70" s="17" t="s">
        <v>36</v>
      </c>
      <c r="L70" s="11">
        <v>3</v>
      </c>
      <c r="M70" s="17">
        <v>7</v>
      </c>
      <c r="N70" s="17" t="s">
        <v>38</v>
      </c>
      <c r="O70" s="11" t="s">
        <v>555</v>
      </c>
      <c r="P70" s="17" t="s">
        <v>555</v>
      </c>
      <c r="Q70" s="11"/>
      <c r="R70" s="454" t="s">
        <v>122</v>
      </c>
      <c r="S70" s="454" t="s">
        <v>123</v>
      </c>
      <c r="T70" s="454" t="s">
        <v>124</v>
      </c>
      <c r="U70" s="602" t="s">
        <v>125</v>
      </c>
      <c r="V70" s="454" t="s">
        <v>126</v>
      </c>
      <c r="W70" s="476" t="s">
        <v>124</v>
      </c>
      <c r="X70" s="476" t="s">
        <v>124</v>
      </c>
      <c r="Y70" s="596" t="s">
        <v>127</v>
      </c>
      <c r="Z70" s="550"/>
      <c r="AA70" s="55"/>
      <c r="AB70" s="558">
        <v>452360</v>
      </c>
      <c r="AC70" s="928">
        <v>33927</v>
      </c>
      <c r="AD70" s="550"/>
      <c r="AE70" s="550"/>
      <c r="AF70" s="930" t="s">
        <v>444</v>
      </c>
      <c r="AG70" s="558">
        <v>3000</v>
      </c>
      <c r="AH70" s="7"/>
      <c r="AI70" s="7"/>
      <c r="AJ70" s="7"/>
      <c r="AK70" s="7"/>
      <c r="AL70" s="60"/>
      <c r="AM70" s="61"/>
      <c r="AN70" s="934">
        <v>1.02</v>
      </c>
      <c r="AO70" s="39">
        <v>1.17</v>
      </c>
      <c r="AP70" s="40">
        <v>97.4</v>
      </c>
      <c r="AQ70" s="41">
        <v>99.59</v>
      </c>
      <c r="AR70" s="42">
        <v>0.87179487179487192</v>
      </c>
      <c r="AS70" s="43">
        <v>84.912820512820531</v>
      </c>
      <c r="AT70" s="44">
        <v>1.0347976057624024E-2</v>
      </c>
      <c r="AU70" s="46">
        <v>0.93941999999999992</v>
      </c>
      <c r="AV70" s="45">
        <v>92.1</v>
      </c>
      <c r="AW70" s="46">
        <v>2.9579999999999999E-2</v>
      </c>
      <c r="AX70" s="63">
        <v>2.9</v>
      </c>
      <c r="AY70" s="64" t="s">
        <v>121</v>
      </c>
      <c r="AZ70" s="65">
        <v>0.9</v>
      </c>
      <c r="BA70" s="66">
        <v>0.01</v>
      </c>
      <c r="BB70" s="67"/>
      <c r="BC70" s="83">
        <v>0.61</v>
      </c>
      <c r="BD70" s="7">
        <v>57.6</v>
      </c>
      <c r="BE70" s="84">
        <v>43</v>
      </c>
      <c r="BF70" s="195">
        <v>1.3395348837209302</v>
      </c>
      <c r="BG70" s="79">
        <v>0</v>
      </c>
      <c r="BH70" s="80">
        <v>0</v>
      </c>
      <c r="BI70" s="9" t="s">
        <v>121</v>
      </c>
      <c r="BJ70" s="7">
        <v>6.1</v>
      </c>
      <c r="BK70" s="85">
        <v>8.8000000000000007</v>
      </c>
      <c r="BL70" s="49"/>
      <c r="BM70" s="80">
        <v>41.6</v>
      </c>
      <c r="BN70" s="9">
        <v>84.1</v>
      </c>
      <c r="BO70" s="86">
        <v>30385</v>
      </c>
      <c r="BP70" s="80">
        <v>15.900000000000006</v>
      </c>
      <c r="BQ70" s="561">
        <v>0.95910930184804921</v>
      </c>
      <c r="BR70" s="84">
        <v>17.8</v>
      </c>
      <c r="BS70" s="84">
        <v>0.21381930184804929</v>
      </c>
      <c r="BT70" s="84">
        <v>23.8</v>
      </c>
      <c r="BU70" s="84">
        <v>0.27845999999999999</v>
      </c>
      <c r="BV70" s="84">
        <v>39.9</v>
      </c>
      <c r="BW70" s="84">
        <v>0.46682999999999991</v>
      </c>
      <c r="BX70" s="87">
        <v>1.4999999999999999E-2</v>
      </c>
      <c r="BY70" s="7"/>
      <c r="BZ70" s="7"/>
      <c r="CA70" s="7"/>
      <c r="CB70" s="7"/>
      <c r="CC70" s="7"/>
      <c r="CD70" s="86">
        <v>75.7</v>
      </c>
      <c r="CE70" s="86">
        <v>85436</v>
      </c>
      <c r="CF70" s="45">
        <v>0.74789915966386555</v>
      </c>
      <c r="CG70" s="45"/>
      <c r="CH70" s="121">
        <v>5</v>
      </c>
      <c r="CI70" s="9" t="s">
        <v>1991</v>
      </c>
      <c r="CJ70" s="9" t="s">
        <v>1991</v>
      </c>
      <c r="CK70" s="7"/>
      <c r="CL70" s="112" t="s">
        <v>1997</v>
      </c>
      <c r="CM70" s="11"/>
      <c r="CN70" s="11"/>
      <c r="CO70" s="328"/>
      <c r="CP70" s="11"/>
      <c r="CQ70" s="10" t="s">
        <v>297</v>
      </c>
      <c r="CR70" s="123" t="s">
        <v>444</v>
      </c>
      <c r="CS70" s="9">
        <v>2</v>
      </c>
      <c r="CT70" s="7"/>
      <c r="CU70" s="49" t="s">
        <v>518</v>
      </c>
      <c r="CV70" s="7"/>
      <c r="CW70" s="7"/>
      <c r="CX70" s="7"/>
      <c r="CY70" s="7"/>
      <c r="CZ70" s="11">
        <v>102.9</v>
      </c>
      <c r="DA70" s="11" t="s">
        <v>38</v>
      </c>
      <c r="DB70" s="11">
        <v>54583</v>
      </c>
      <c r="DC70" s="11">
        <v>96</v>
      </c>
      <c r="DD70" s="11">
        <v>4</v>
      </c>
      <c r="DE70" s="11" t="s">
        <v>38</v>
      </c>
      <c r="DF70" s="11" t="s">
        <v>38</v>
      </c>
      <c r="DG70" s="11" t="s">
        <v>38</v>
      </c>
      <c r="DH70" s="11" t="s">
        <v>38</v>
      </c>
      <c r="DI70" s="11">
        <v>0</v>
      </c>
      <c r="DJ70" s="7"/>
      <c r="DK70" s="116"/>
      <c r="DL70" s="125"/>
      <c r="DM70" s="125"/>
      <c r="DN70" s="7">
        <v>15</v>
      </c>
      <c r="DO70" s="7">
        <v>2</v>
      </c>
      <c r="DP70" s="7">
        <v>1</v>
      </c>
      <c r="DQ70" s="7" t="s">
        <v>299</v>
      </c>
      <c r="DR70" s="7" t="s">
        <v>1998</v>
      </c>
      <c r="DS70" s="115" t="s">
        <v>299</v>
      </c>
      <c r="DT70" s="116">
        <v>2</v>
      </c>
      <c r="DU70" s="7"/>
      <c r="DV70" s="116">
        <v>1</v>
      </c>
      <c r="DW70" s="116">
        <v>1</v>
      </c>
      <c r="DX70" s="949"/>
      <c r="DY70" s="114"/>
      <c r="DZ70" s="492">
        <v>10361</v>
      </c>
      <c r="EA70" s="953">
        <v>71</v>
      </c>
      <c r="EB70" s="920">
        <v>731707</v>
      </c>
      <c r="EC70" s="920">
        <v>2</v>
      </c>
      <c r="ED70" s="956">
        <v>20611.464788732395</v>
      </c>
      <c r="EE70" s="920">
        <v>623210</v>
      </c>
      <c r="EF70" s="507">
        <v>17555.211267605635</v>
      </c>
      <c r="EG70" s="959">
        <v>52665.633802816905</v>
      </c>
      <c r="EH70" s="157">
        <v>85.172070241230443</v>
      </c>
      <c r="EI70" s="145">
        <v>17.555211267605635</v>
      </c>
      <c r="EJ70" s="114"/>
      <c r="EK70" s="157">
        <v>85.172070241230443</v>
      </c>
      <c r="EL70" s="145">
        <v>17.555211267605635</v>
      </c>
      <c r="EM70" s="147">
        <v>3.109219203799682</v>
      </c>
      <c r="EN70" s="49" t="s">
        <v>421</v>
      </c>
      <c r="EO70" s="112" t="s">
        <v>2083</v>
      </c>
      <c r="EP70" s="49" t="s">
        <v>421</v>
      </c>
      <c r="EQ70" s="112" t="s">
        <v>2084</v>
      </c>
      <c r="ER70" s="112" t="s">
        <v>2085</v>
      </c>
      <c r="ES70" s="987">
        <v>10361</v>
      </c>
      <c r="ET70" s="990" t="s">
        <v>1061</v>
      </c>
      <c r="EU70" s="1185" t="s">
        <v>2079</v>
      </c>
      <c r="EV70" s="772">
        <v>31.415402772182826</v>
      </c>
      <c r="EW70" s="595">
        <v>0.99269000000000007</v>
      </c>
      <c r="EX70" s="569">
        <v>1.17</v>
      </c>
      <c r="EY70" s="569">
        <v>6.8000000000000005E-2</v>
      </c>
      <c r="EZ70" s="569">
        <v>1190000</v>
      </c>
      <c r="FA70" s="561">
        <v>95.4</v>
      </c>
      <c r="FB70" s="561">
        <v>2.5499999999999998</v>
      </c>
      <c r="FC70" s="569">
        <v>900000</v>
      </c>
      <c r="FD70" s="591">
        <v>52665.633802816905</v>
      </c>
      <c r="FE70" s="994">
        <v>1342.9736619718308</v>
      </c>
      <c r="FF70" s="569">
        <v>0.28000000000000003</v>
      </c>
      <c r="FG70" s="569">
        <v>750000</v>
      </c>
      <c r="FH70" s="995">
        <v>2.2699999999999996</v>
      </c>
      <c r="FI70" s="569">
        <v>150000</v>
      </c>
      <c r="FJ70" s="994">
        <v>34.245828380281679</v>
      </c>
      <c r="FK70" s="994">
        <v>3.7603262535211264</v>
      </c>
      <c r="FL70" s="994">
        <v>30.485502126760554</v>
      </c>
      <c r="FM70" s="946">
        <v>3</v>
      </c>
      <c r="FN70" s="994">
        <v>11.41527612676056</v>
      </c>
      <c r="FO70" s="994">
        <v>1.2534420845070422</v>
      </c>
      <c r="FP70" s="994">
        <v>447.65788732394361</v>
      </c>
      <c r="FQ70" s="561">
        <v>95.4</v>
      </c>
      <c r="FR70" s="561">
        <v>92.8</v>
      </c>
      <c r="FS70" s="569">
        <v>3405</v>
      </c>
      <c r="FT70" s="569">
        <v>0.59</v>
      </c>
      <c r="FU70" s="569">
        <v>2511</v>
      </c>
      <c r="FV70" s="569">
        <v>69.2</v>
      </c>
      <c r="FW70" s="569">
        <v>5891</v>
      </c>
      <c r="FX70" s="569">
        <v>1.73</v>
      </c>
      <c r="FY70" s="569">
        <v>13491</v>
      </c>
      <c r="FZ70" s="569">
        <v>91.9</v>
      </c>
      <c r="GA70" s="569">
        <v>4717</v>
      </c>
      <c r="GB70" s="569">
        <v>89.9</v>
      </c>
      <c r="GC70" s="569">
        <v>11375</v>
      </c>
      <c r="GD70" s="561">
        <v>1.33</v>
      </c>
      <c r="GE70" s="569">
        <v>1.29</v>
      </c>
      <c r="GF70" s="569">
        <v>84.3</v>
      </c>
      <c r="GG70" s="569">
        <v>3204</v>
      </c>
      <c r="GH70" s="569">
        <v>84.8</v>
      </c>
      <c r="GI70" s="569">
        <v>1695</v>
      </c>
      <c r="GJ70" s="569">
        <v>18.600000000000001</v>
      </c>
      <c r="GK70" s="569">
        <v>3929</v>
      </c>
      <c r="GL70" s="569">
        <v>82.4</v>
      </c>
      <c r="GM70" s="569">
        <v>8888</v>
      </c>
      <c r="GN70" s="569">
        <v>4.07</v>
      </c>
      <c r="GO70" s="569">
        <v>3510</v>
      </c>
      <c r="GP70" s="569">
        <v>9.3699999999999992</v>
      </c>
      <c r="GQ70" s="569">
        <v>4113</v>
      </c>
      <c r="GR70" s="569">
        <v>2.46</v>
      </c>
    </row>
    <row r="71" spans="1:200" ht="15.6" x14ac:dyDescent="0.3">
      <c r="A71" s="7">
        <v>80</v>
      </c>
      <c r="B71" s="7">
        <v>2</v>
      </c>
      <c r="C71" s="14">
        <v>10376</v>
      </c>
      <c r="D71" s="328" t="s">
        <v>1678</v>
      </c>
      <c r="E71" s="17" t="s">
        <v>1487</v>
      </c>
      <c r="F71" s="17">
        <v>8801065790</v>
      </c>
      <c r="G71" s="11">
        <v>31</v>
      </c>
      <c r="H71" s="17" t="s">
        <v>983</v>
      </c>
      <c r="I71" s="470" t="s">
        <v>1680</v>
      </c>
      <c r="J71" s="380" t="s">
        <v>35</v>
      </c>
      <c r="K71" s="11" t="s">
        <v>36</v>
      </c>
      <c r="L71" s="11">
        <v>21</v>
      </c>
      <c r="M71" s="17" t="s">
        <v>800</v>
      </c>
      <c r="N71" s="11" t="s">
        <v>38</v>
      </c>
      <c r="O71" s="11"/>
      <c r="P71" s="11" t="s">
        <v>546</v>
      </c>
      <c r="Q71" s="11"/>
      <c r="R71" s="454" t="s">
        <v>122</v>
      </c>
      <c r="S71" s="454" t="s">
        <v>123</v>
      </c>
      <c r="T71" s="454" t="s">
        <v>124</v>
      </c>
      <c r="U71" s="602" t="s">
        <v>125</v>
      </c>
      <c r="V71" s="454" t="s">
        <v>126</v>
      </c>
      <c r="W71" s="454" t="s">
        <v>124</v>
      </c>
      <c r="X71" s="475" t="s">
        <v>124</v>
      </c>
      <c r="Y71" s="596" t="s">
        <v>127</v>
      </c>
      <c r="Z71" s="550"/>
      <c r="AA71" s="303"/>
      <c r="AB71" s="558">
        <v>787912</v>
      </c>
      <c r="AC71" s="928">
        <v>196978</v>
      </c>
      <c r="AD71" s="550"/>
      <c r="AE71" s="550"/>
      <c r="AF71" s="930" t="s">
        <v>128</v>
      </c>
      <c r="AG71" s="59">
        <v>10000</v>
      </c>
      <c r="AH71" s="7"/>
      <c r="AI71" s="7"/>
      <c r="AJ71" s="189"/>
      <c r="AK71" s="7"/>
      <c r="AL71" s="7"/>
      <c r="AM71" s="7"/>
      <c r="AN71" s="411">
        <v>1.38</v>
      </c>
      <c r="AO71" s="39">
        <v>5.9</v>
      </c>
      <c r="AP71" s="40">
        <v>92</v>
      </c>
      <c r="AQ71" s="41">
        <v>99.28</v>
      </c>
      <c r="AR71" s="42">
        <v>0.23389830508474574</v>
      </c>
      <c r="AS71" s="43">
        <v>21.518644067796608</v>
      </c>
      <c r="AT71" s="44">
        <v>1.4096016343207353E-2</v>
      </c>
      <c r="AU71" s="46">
        <v>1.2709799999999998</v>
      </c>
      <c r="AV71" s="45">
        <v>92.1</v>
      </c>
      <c r="AW71" s="46">
        <v>4.002E-2</v>
      </c>
      <c r="AX71" s="84">
        <v>2.9</v>
      </c>
      <c r="AY71" s="64" t="s">
        <v>121</v>
      </c>
      <c r="AZ71" s="65">
        <v>2.6</v>
      </c>
      <c r="BA71" s="187">
        <v>0.02</v>
      </c>
      <c r="BB71" s="301"/>
      <c r="BC71" s="83">
        <v>0.81</v>
      </c>
      <c r="BD71" s="7">
        <v>59</v>
      </c>
      <c r="BE71" s="7">
        <v>41.2</v>
      </c>
      <c r="BF71" s="195">
        <v>1.4320388349514561</v>
      </c>
      <c r="BG71" s="79">
        <v>0</v>
      </c>
      <c r="BH71" s="80">
        <v>0</v>
      </c>
      <c r="BI71" s="9" t="s">
        <v>121</v>
      </c>
      <c r="BJ71" s="7">
        <v>8.4</v>
      </c>
      <c r="BK71" s="48">
        <v>7.7</v>
      </c>
      <c r="BL71" s="81"/>
      <c r="BM71" s="80">
        <v>84.4</v>
      </c>
      <c r="BN71" s="9">
        <v>95.3</v>
      </c>
      <c r="BO71" s="86">
        <v>54522</v>
      </c>
      <c r="BP71" s="80">
        <v>4.7000000000000028</v>
      </c>
      <c r="BQ71" s="80">
        <v>5.4199077608195694</v>
      </c>
      <c r="BR71" s="84">
        <v>19.899999999999999</v>
      </c>
      <c r="BS71" s="84">
        <v>1.2273677608195692</v>
      </c>
      <c r="BT71" s="84">
        <v>64.5</v>
      </c>
      <c r="BU71" s="84">
        <v>3.8055000000000003</v>
      </c>
      <c r="BV71" s="84">
        <v>6.56</v>
      </c>
      <c r="BW71" s="84">
        <v>0.38704</v>
      </c>
      <c r="BX71" s="87">
        <v>1.6E-2</v>
      </c>
      <c r="BY71" s="7"/>
      <c r="BZ71" s="7"/>
      <c r="CA71" s="7"/>
      <c r="CB71" s="7"/>
      <c r="CC71" s="7"/>
      <c r="CD71" s="86">
        <v>93.3</v>
      </c>
      <c r="CE71" s="86">
        <v>77868</v>
      </c>
      <c r="CF71" s="45">
        <v>0.30852713178294572</v>
      </c>
      <c r="CG71" s="45"/>
      <c r="CH71" s="121">
        <v>5</v>
      </c>
      <c r="CI71" s="9" t="s">
        <v>1991</v>
      </c>
      <c r="CJ71" s="9" t="s">
        <v>1991</v>
      </c>
      <c r="CK71" s="35"/>
      <c r="CL71" s="112" t="s">
        <v>1997</v>
      </c>
      <c r="CM71" s="11"/>
      <c r="CN71" s="11"/>
      <c r="CO71" s="11"/>
      <c r="CP71" s="11"/>
      <c r="CQ71" s="10" t="s">
        <v>297</v>
      </c>
      <c r="CR71" s="123" t="s">
        <v>128</v>
      </c>
      <c r="CS71" s="9">
        <v>2</v>
      </c>
      <c r="CT71" s="7"/>
      <c r="CU71" s="49" t="s">
        <v>932</v>
      </c>
      <c r="CV71" s="7"/>
      <c r="CW71" s="7"/>
      <c r="CX71" s="7"/>
      <c r="CY71" s="7"/>
      <c r="CZ71" s="11" t="s">
        <v>38</v>
      </c>
      <c r="DA71" s="11" t="s">
        <v>38</v>
      </c>
      <c r="DB71" s="11">
        <v>42034</v>
      </c>
      <c r="DC71" s="11">
        <v>88.1</v>
      </c>
      <c r="DD71" s="11">
        <v>11.9</v>
      </c>
      <c r="DE71" s="11" t="s">
        <v>38</v>
      </c>
      <c r="DF71" s="11" t="s">
        <v>38</v>
      </c>
      <c r="DG71" s="11" t="s">
        <v>38</v>
      </c>
      <c r="DH71" s="11" t="s">
        <v>38</v>
      </c>
      <c r="DI71" s="11">
        <v>0</v>
      </c>
      <c r="DJ71" s="7"/>
      <c r="DK71" s="116">
        <v>7</v>
      </c>
      <c r="DL71" s="125"/>
      <c r="DM71" s="125"/>
      <c r="DN71" s="7">
        <v>55</v>
      </c>
      <c r="DO71" s="7">
        <v>3</v>
      </c>
      <c r="DP71" s="7">
        <v>1</v>
      </c>
      <c r="DQ71" s="7" t="s">
        <v>299</v>
      </c>
      <c r="DR71" s="7" t="s">
        <v>299</v>
      </c>
      <c r="DS71" s="115" t="s">
        <v>299</v>
      </c>
      <c r="DT71" s="116">
        <v>1</v>
      </c>
      <c r="DU71" s="7"/>
      <c r="DV71" s="116">
        <v>2</v>
      </c>
      <c r="DW71" s="116">
        <v>1</v>
      </c>
      <c r="DX71" s="114"/>
      <c r="DY71" s="114"/>
      <c r="DZ71" s="492">
        <v>10376</v>
      </c>
      <c r="EA71" s="953">
        <v>61</v>
      </c>
      <c r="EB71" s="920">
        <v>691268</v>
      </c>
      <c r="EC71" s="920">
        <v>2</v>
      </c>
      <c r="ED71" s="956">
        <v>22664.524590163935</v>
      </c>
      <c r="EE71" s="920">
        <v>634223</v>
      </c>
      <c r="EF71" s="507">
        <v>20794.196721311477</v>
      </c>
      <c r="EG71" s="959">
        <v>436678.13114754099</v>
      </c>
      <c r="EH71" s="157">
        <v>91.747773656526846</v>
      </c>
      <c r="EI71" s="145">
        <v>20.794196721311476</v>
      </c>
      <c r="EJ71" s="114"/>
      <c r="EK71" s="157">
        <v>91.747773656526846</v>
      </c>
      <c r="EL71" s="145">
        <v>20.794196721311476</v>
      </c>
      <c r="EM71" s="147">
        <v>2.0214293710571831</v>
      </c>
      <c r="EN71" s="49" t="s">
        <v>423</v>
      </c>
      <c r="EO71" s="112" t="s">
        <v>579</v>
      </c>
      <c r="EP71" s="49" t="s">
        <v>423</v>
      </c>
      <c r="EQ71" s="112" t="s">
        <v>2128</v>
      </c>
      <c r="ER71" s="112" t="s">
        <v>2129</v>
      </c>
      <c r="ES71" s="987">
        <v>10376</v>
      </c>
      <c r="ET71" s="990" t="s">
        <v>1061</v>
      </c>
      <c r="EU71" s="569" t="s">
        <v>2079</v>
      </c>
      <c r="EV71" s="440">
        <v>6.0597026541228551</v>
      </c>
      <c r="EW71" s="595">
        <v>1.3956737320000006</v>
      </c>
      <c r="EX71" s="569">
        <v>4.28</v>
      </c>
      <c r="EY71" s="569">
        <v>0.32</v>
      </c>
      <c r="EZ71" s="569">
        <v>1000000</v>
      </c>
      <c r="FA71" s="561">
        <v>91.6</v>
      </c>
      <c r="FB71" s="561">
        <v>2.13</v>
      </c>
      <c r="FC71" s="569">
        <v>906000</v>
      </c>
      <c r="FD71" s="591">
        <v>436678.13114754099</v>
      </c>
      <c r="FE71" s="994">
        <v>9301.2441934426224</v>
      </c>
      <c r="FF71" s="569">
        <v>0.28000000000000003</v>
      </c>
      <c r="FG71" s="569">
        <v>777000</v>
      </c>
      <c r="FH71" s="995">
        <v>1.8499999999999999</v>
      </c>
      <c r="FI71" s="569">
        <v>129000</v>
      </c>
      <c r="FJ71" s="994">
        <v>198.11650132032784</v>
      </c>
      <c r="FK71" s="994">
        <v>26.043483741639349</v>
      </c>
      <c r="FL71" s="994">
        <v>172.07301757868851</v>
      </c>
      <c r="FM71" s="946">
        <v>21</v>
      </c>
      <c r="FN71" s="994">
        <v>9.4341191104918014</v>
      </c>
      <c r="FO71" s="994">
        <v>1.2401658924590166</v>
      </c>
      <c r="FP71" s="994">
        <v>442.91639016393441</v>
      </c>
      <c r="FQ71" s="561">
        <v>88.4</v>
      </c>
      <c r="FR71" s="561">
        <v>96.7</v>
      </c>
      <c r="FS71" s="569">
        <v>3564</v>
      </c>
      <c r="FT71" s="569">
        <v>1.93</v>
      </c>
      <c r="FU71" s="569">
        <v>1863</v>
      </c>
      <c r="FV71" s="569">
        <v>39.700000000000003</v>
      </c>
      <c r="FW71" s="569">
        <v>3070</v>
      </c>
      <c r="FX71" s="569">
        <v>2.5099999999999998</v>
      </c>
      <c r="FY71" s="569">
        <v>11445</v>
      </c>
      <c r="FZ71" s="569">
        <v>91.5</v>
      </c>
      <c r="GA71" s="569">
        <v>4038</v>
      </c>
      <c r="GB71" s="569">
        <v>91.4</v>
      </c>
      <c r="GC71" s="569">
        <v>7472</v>
      </c>
      <c r="GD71" s="561">
        <v>1.0900000000000001</v>
      </c>
      <c r="GE71" s="569">
        <v>4.53</v>
      </c>
      <c r="GF71" s="569">
        <v>98.1</v>
      </c>
      <c r="GG71" s="569">
        <v>8137</v>
      </c>
      <c r="GH71" s="569">
        <v>96.5</v>
      </c>
      <c r="GI71" s="569">
        <v>1269</v>
      </c>
      <c r="GJ71" s="569">
        <v>25.1</v>
      </c>
      <c r="GK71" s="569">
        <v>4371</v>
      </c>
      <c r="GL71" s="569">
        <v>96.3</v>
      </c>
      <c r="GM71" s="569">
        <v>11763</v>
      </c>
      <c r="GN71" s="569">
        <v>3.24</v>
      </c>
      <c r="GO71" s="569">
        <v>3800</v>
      </c>
      <c r="GP71" s="569">
        <v>2.75</v>
      </c>
      <c r="GQ71" s="569">
        <v>7472</v>
      </c>
      <c r="GR71" s="569">
        <v>7.65</v>
      </c>
    </row>
    <row r="72" spans="1:200" ht="15.6" x14ac:dyDescent="0.3">
      <c r="A72" s="7">
        <v>96</v>
      </c>
      <c r="B72" s="7">
        <v>1</v>
      </c>
      <c r="C72" s="14">
        <v>10426</v>
      </c>
      <c r="D72" s="328" t="s">
        <v>1860</v>
      </c>
      <c r="E72" s="17" t="s">
        <v>1583</v>
      </c>
      <c r="F72" s="17">
        <v>496120309</v>
      </c>
      <c r="G72" s="11">
        <v>70</v>
      </c>
      <c r="H72" s="17" t="s">
        <v>1861</v>
      </c>
      <c r="I72" s="470" t="s">
        <v>483</v>
      </c>
      <c r="J72" s="380" t="s">
        <v>35</v>
      </c>
      <c r="K72" s="11" t="s">
        <v>36</v>
      </c>
      <c r="L72" s="11">
        <v>22</v>
      </c>
      <c r="M72" s="17" t="s">
        <v>800</v>
      </c>
      <c r="N72" s="11" t="s">
        <v>38</v>
      </c>
      <c r="O72" s="11"/>
      <c r="P72" s="11" t="s">
        <v>551</v>
      </c>
      <c r="Q72" s="11"/>
      <c r="R72" s="454" t="s">
        <v>122</v>
      </c>
      <c r="S72" s="454" t="s">
        <v>123</v>
      </c>
      <c r="T72" s="454" t="s">
        <v>124</v>
      </c>
      <c r="U72" s="602" t="s">
        <v>125</v>
      </c>
      <c r="V72" s="454" t="s">
        <v>126</v>
      </c>
      <c r="W72" s="454" t="s">
        <v>124</v>
      </c>
      <c r="X72" s="475" t="s">
        <v>124</v>
      </c>
      <c r="Y72" s="552"/>
      <c r="Z72" s="550"/>
      <c r="AA72" s="303"/>
      <c r="AB72" s="558">
        <v>245666</v>
      </c>
      <c r="AC72" s="928">
        <v>61417</v>
      </c>
      <c r="AD72" s="550"/>
      <c r="AE72" s="550"/>
      <c r="AF72" s="930" t="s">
        <v>444</v>
      </c>
      <c r="AG72" s="59">
        <v>10000</v>
      </c>
      <c r="AH72" s="7"/>
      <c r="AI72" s="7"/>
      <c r="AJ72" s="189"/>
      <c r="AK72" s="7"/>
      <c r="AL72" s="7"/>
      <c r="AM72" s="7"/>
      <c r="AN72" s="411">
        <v>14.4</v>
      </c>
      <c r="AO72" s="39">
        <v>3.8</v>
      </c>
      <c r="AP72" s="40">
        <v>81.599999999999994</v>
      </c>
      <c r="AQ72" s="41">
        <v>99.8</v>
      </c>
      <c r="AR72" s="42">
        <v>3.7894736842105265</v>
      </c>
      <c r="AS72" s="43">
        <v>309.22105263157897</v>
      </c>
      <c r="AT72" s="44">
        <v>0.16861826697892274</v>
      </c>
      <c r="AU72" s="84">
        <v>13.622400000000001</v>
      </c>
      <c r="AV72" s="45">
        <v>94.6</v>
      </c>
      <c r="AW72" s="46">
        <v>5.7600000000000005E-2</v>
      </c>
      <c r="AX72" s="84">
        <v>0.4</v>
      </c>
      <c r="AY72" s="9" t="s">
        <v>121</v>
      </c>
      <c r="AZ72" s="65">
        <v>6.8</v>
      </c>
      <c r="BA72" s="187">
        <v>0.04</v>
      </c>
      <c r="BB72" s="301"/>
      <c r="BC72" s="83">
        <v>2.29</v>
      </c>
      <c r="BD72" s="7">
        <v>46.3</v>
      </c>
      <c r="BE72" s="7">
        <v>54.2</v>
      </c>
      <c r="BF72" s="195">
        <v>0.85424354243542422</v>
      </c>
      <c r="BG72" s="79">
        <v>0.1</v>
      </c>
      <c r="BH72" s="80">
        <v>0.69444444444444442</v>
      </c>
      <c r="BI72" s="9" t="s">
        <v>121</v>
      </c>
      <c r="BJ72" s="7">
        <v>15.5</v>
      </c>
      <c r="BK72" s="48">
        <v>10.4</v>
      </c>
      <c r="BL72" s="81"/>
      <c r="BM72" s="80">
        <v>70.8</v>
      </c>
      <c r="BN72" s="9">
        <v>91.5</v>
      </c>
      <c r="BO72" s="86">
        <v>58821</v>
      </c>
      <c r="BP72" s="80">
        <v>8.5</v>
      </c>
      <c r="BQ72" s="80">
        <v>3.4144663233779609</v>
      </c>
      <c r="BR72" s="84">
        <v>42</v>
      </c>
      <c r="BS72" s="84">
        <v>1.6436663233779609</v>
      </c>
      <c r="BT72" s="84">
        <v>28.8</v>
      </c>
      <c r="BU72" s="84">
        <v>1.0944</v>
      </c>
      <c r="BV72" s="84">
        <v>17.8</v>
      </c>
      <c r="BW72" s="84">
        <v>0.6764</v>
      </c>
      <c r="BX72" s="87">
        <v>0.08</v>
      </c>
      <c r="BY72" s="7"/>
      <c r="BZ72" s="7"/>
      <c r="CA72" s="7"/>
      <c r="CB72" s="7"/>
      <c r="CC72" s="7"/>
      <c r="CD72" s="86">
        <v>87.2</v>
      </c>
      <c r="CE72" s="86">
        <v>93740</v>
      </c>
      <c r="CF72" s="45">
        <v>1.4583333333333333</v>
      </c>
      <c r="CG72" s="7"/>
      <c r="CH72" s="121">
        <v>5</v>
      </c>
      <c r="CI72" s="9" t="s">
        <v>1993</v>
      </c>
      <c r="CJ72" s="9" t="s">
        <v>1993</v>
      </c>
      <c r="CK72" s="35"/>
      <c r="CL72" s="112" t="s">
        <v>1997</v>
      </c>
      <c r="CM72" s="11"/>
      <c r="CN72" s="11"/>
      <c r="CO72" s="11"/>
      <c r="CP72" s="11"/>
      <c r="CQ72" s="10" t="s">
        <v>294</v>
      </c>
      <c r="CR72" s="123" t="s">
        <v>444</v>
      </c>
      <c r="CS72" s="9">
        <v>2</v>
      </c>
      <c r="CT72" s="7"/>
      <c r="CU72" s="7"/>
      <c r="CV72" s="7"/>
      <c r="CW72" s="7"/>
      <c r="CX72" s="7"/>
      <c r="CY72" s="7"/>
      <c r="CZ72" s="11" t="s">
        <v>38</v>
      </c>
      <c r="DA72" s="11" t="s">
        <v>38</v>
      </c>
      <c r="DB72" s="11">
        <v>24863</v>
      </c>
      <c r="DC72" s="11">
        <v>77.599999999999994</v>
      </c>
      <c r="DD72" s="11">
        <v>22.4</v>
      </c>
      <c r="DE72" s="11">
        <v>67.400000000000006</v>
      </c>
      <c r="DF72" s="11">
        <v>33960</v>
      </c>
      <c r="DG72" s="11" t="s">
        <v>38</v>
      </c>
      <c r="DH72" s="11">
        <v>4.46</v>
      </c>
      <c r="DI72" s="11">
        <v>0</v>
      </c>
      <c r="DJ72" s="9" t="s">
        <v>444</v>
      </c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492">
        <v>10426</v>
      </c>
      <c r="EA72" s="953">
        <v>59</v>
      </c>
      <c r="EB72" s="920">
        <v>264238</v>
      </c>
      <c r="EC72" s="920">
        <v>2</v>
      </c>
      <c r="ED72" s="956">
        <v>8957.2203389830502</v>
      </c>
      <c r="EE72" s="920">
        <v>235639</v>
      </c>
      <c r="EF72" s="507">
        <v>7987.7627118644068</v>
      </c>
      <c r="EG72" s="959">
        <v>175730.77966101695</v>
      </c>
      <c r="EH72" s="157">
        <v>89.176802730871415</v>
      </c>
      <c r="EI72" s="145">
        <v>7.9877627118644066</v>
      </c>
      <c r="EJ72" s="114"/>
      <c r="EK72" s="157">
        <v>89.176802730871415</v>
      </c>
      <c r="EL72" s="145">
        <v>7.9877627118644066</v>
      </c>
      <c r="EM72" s="147">
        <v>3.1126362783749717</v>
      </c>
      <c r="EN72" s="114"/>
      <c r="EO72" s="114"/>
      <c r="EP72" s="114"/>
      <c r="EQ72" s="114"/>
      <c r="ER72" s="114"/>
      <c r="ES72" s="557"/>
      <c r="ET72" s="989"/>
      <c r="EU72" s="550"/>
      <c r="EV72" s="218">
        <v>67.400000000000006</v>
      </c>
      <c r="EW72" s="550"/>
      <c r="EX72" s="554"/>
      <c r="EY72" s="554"/>
      <c r="EZ72" s="554"/>
      <c r="FA72" s="554"/>
      <c r="FB72" s="554"/>
      <c r="FC72" s="554"/>
      <c r="FD72" s="554"/>
      <c r="FE72" s="554"/>
      <c r="FF72" s="554"/>
      <c r="FG72" s="554"/>
      <c r="FH72" s="554"/>
      <c r="FI72" s="554"/>
      <c r="FJ72" s="554"/>
      <c r="FK72" s="554"/>
      <c r="FL72" s="554"/>
      <c r="FM72" s="554"/>
      <c r="FN72" s="554"/>
      <c r="FO72" s="554"/>
      <c r="FP72" s="554"/>
      <c r="FQ72" s="554"/>
      <c r="FR72" s="554"/>
      <c r="FS72" s="554"/>
      <c r="FT72" s="554"/>
      <c r="FU72" s="554"/>
      <c r="FV72" s="554"/>
      <c r="FW72" s="554"/>
      <c r="FX72" s="554"/>
      <c r="FY72" s="554"/>
      <c r="FZ72" s="554"/>
      <c r="GA72" s="554"/>
      <c r="GB72" s="554"/>
      <c r="GC72" s="554"/>
      <c r="GD72" s="554"/>
      <c r="GE72" s="554"/>
      <c r="GF72" s="554"/>
      <c r="GG72" s="554"/>
      <c r="GH72" s="554"/>
      <c r="GI72" s="554"/>
      <c r="GJ72" s="554"/>
      <c r="GK72" s="554"/>
      <c r="GL72" s="554"/>
      <c r="GM72" s="554"/>
      <c r="GN72" s="554"/>
      <c r="GO72" s="554"/>
      <c r="GP72" s="554"/>
      <c r="GQ72" s="554"/>
      <c r="GR72" s="554"/>
    </row>
    <row r="73" spans="1:200" ht="15.6" x14ac:dyDescent="0.3">
      <c r="A73" s="7">
        <v>97</v>
      </c>
      <c r="B73" s="7">
        <v>2</v>
      </c>
      <c r="C73" s="14">
        <v>10427</v>
      </c>
      <c r="D73" s="328" t="s">
        <v>1860</v>
      </c>
      <c r="E73" s="17" t="s">
        <v>1583</v>
      </c>
      <c r="F73" s="17">
        <v>496120309</v>
      </c>
      <c r="G73" s="11">
        <v>70</v>
      </c>
      <c r="H73" s="17" t="s">
        <v>1861</v>
      </c>
      <c r="I73" s="470" t="s">
        <v>483</v>
      </c>
      <c r="J73" s="380" t="s">
        <v>35</v>
      </c>
      <c r="K73" s="11" t="s">
        <v>36</v>
      </c>
      <c r="L73" s="11">
        <v>22</v>
      </c>
      <c r="M73" s="17" t="s">
        <v>800</v>
      </c>
      <c r="N73" s="11" t="s">
        <v>38</v>
      </c>
      <c r="O73" s="11"/>
      <c r="P73" s="11" t="s">
        <v>551</v>
      </c>
      <c r="Q73" s="11"/>
      <c r="R73" s="454" t="s">
        <v>122</v>
      </c>
      <c r="S73" s="454" t="s">
        <v>123</v>
      </c>
      <c r="T73" s="454" t="s">
        <v>124</v>
      </c>
      <c r="U73" s="602" t="s">
        <v>125</v>
      </c>
      <c r="V73" s="454" t="s">
        <v>126</v>
      </c>
      <c r="W73" s="454" t="s">
        <v>124</v>
      </c>
      <c r="X73" s="475" t="s">
        <v>124</v>
      </c>
      <c r="Y73" s="552"/>
      <c r="Z73" s="550"/>
      <c r="AA73" s="303"/>
      <c r="AB73" s="558">
        <v>212917</v>
      </c>
      <c r="AC73" s="928">
        <v>53229</v>
      </c>
      <c r="AD73" s="550"/>
      <c r="AE73" s="550"/>
      <c r="AF73" s="930" t="s">
        <v>128</v>
      </c>
      <c r="AG73" s="59">
        <v>10000</v>
      </c>
      <c r="AH73" s="7"/>
      <c r="AI73" s="7"/>
      <c r="AJ73" s="189"/>
      <c r="AK73" s="7"/>
      <c r="AL73" s="7"/>
      <c r="AM73" s="7"/>
      <c r="AN73" s="411">
        <v>12.1</v>
      </c>
      <c r="AO73" s="39">
        <v>5.7</v>
      </c>
      <c r="AP73" s="40">
        <v>81.599999999999994</v>
      </c>
      <c r="AQ73" s="41">
        <v>99.399999999999991</v>
      </c>
      <c r="AR73" s="42">
        <v>2.1228070175438596</v>
      </c>
      <c r="AS73" s="43">
        <v>173.22105263157894</v>
      </c>
      <c r="AT73" s="44">
        <v>0.13860252004581902</v>
      </c>
      <c r="AU73" s="84">
        <v>11.301400000000001</v>
      </c>
      <c r="AV73" s="45">
        <v>93.4</v>
      </c>
      <c r="AW73" s="46">
        <v>0.19359999999999999</v>
      </c>
      <c r="AX73" s="84">
        <v>1.6</v>
      </c>
      <c r="AY73" s="9" t="s">
        <v>121</v>
      </c>
      <c r="AZ73" s="65">
        <v>10.8</v>
      </c>
      <c r="BA73" s="187">
        <v>0.01</v>
      </c>
      <c r="BB73" s="301"/>
      <c r="BC73" s="83">
        <v>2.41</v>
      </c>
      <c r="BD73" s="7">
        <v>47.7</v>
      </c>
      <c r="BE73" s="7">
        <v>52.6</v>
      </c>
      <c r="BF73" s="195">
        <v>0.90684410646387836</v>
      </c>
      <c r="BG73" s="79">
        <v>0.1</v>
      </c>
      <c r="BH73" s="80">
        <v>0.82644628099173556</v>
      </c>
      <c r="BI73" s="9" t="s">
        <v>121</v>
      </c>
      <c r="BJ73" s="7">
        <v>16.7</v>
      </c>
      <c r="BK73" s="48">
        <v>10</v>
      </c>
      <c r="BL73" s="81"/>
      <c r="BM73" s="80">
        <v>74.3</v>
      </c>
      <c r="BN73" s="9">
        <v>91.8</v>
      </c>
      <c r="BO73" s="86">
        <v>55762</v>
      </c>
      <c r="BP73" s="80">
        <v>8.2000000000000028</v>
      </c>
      <c r="BQ73" s="561">
        <v>5.1508863027806386</v>
      </c>
      <c r="BR73" s="84">
        <v>49.1</v>
      </c>
      <c r="BS73" s="84">
        <v>2.8822863027806385</v>
      </c>
      <c r="BT73" s="84">
        <v>25.2</v>
      </c>
      <c r="BU73" s="84">
        <v>1.4363999999999999</v>
      </c>
      <c r="BV73" s="84">
        <v>14.6</v>
      </c>
      <c r="BW73" s="84">
        <v>0.83219999999999994</v>
      </c>
      <c r="BX73" s="87">
        <v>0.1</v>
      </c>
      <c r="BY73" s="7"/>
      <c r="BZ73" s="7"/>
      <c r="CA73" s="7"/>
      <c r="CB73" s="7"/>
      <c r="CC73" s="7"/>
      <c r="CD73" s="86">
        <v>92.8</v>
      </c>
      <c r="CE73" s="86">
        <v>105101</v>
      </c>
      <c r="CF73" s="45">
        <v>1.9484126984126986</v>
      </c>
      <c r="CG73" s="7"/>
      <c r="CH73" s="121">
        <v>5</v>
      </c>
      <c r="CI73" s="9" t="s">
        <v>1993</v>
      </c>
      <c r="CJ73" s="9" t="s">
        <v>1993</v>
      </c>
      <c r="CK73" s="35"/>
      <c r="CL73" s="112" t="s">
        <v>1997</v>
      </c>
      <c r="CM73" s="11"/>
      <c r="CN73" s="11"/>
      <c r="CO73" s="11"/>
      <c r="CP73" s="11"/>
      <c r="CQ73" s="10" t="s">
        <v>294</v>
      </c>
      <c r="CR73" s="123" t="s">
        <v>128</v>
      </c>
      <c r="CS73" s="9">
        <v>2</v>
      </c>
      <c r="CT73" s="7"/>
      <c r="CU73" s="7"/>
      <c r="CV73" s="7"/>
      <c r="CW73" s="7"/>
      <c r="CX73" s="7"/>
      <c r="CY73" s="7"/>
      <c r="CZ73" s="11" t="s">
        <v>38</v>
      </c>
      <c r="DA73" s="11" t="s">
        <v>38</v>
      </c>
      <c r="DB73" s="11">
        <v>28667</v>
      </c>
      <c r="DC73" s="11">
        <v>79.900000000000006</v>
      </c>
      <c r="DD73" s="11">
        <v>20.100000000000001</v>
      </c>
      <c r="DE73" s="11">
        <v>66.099999999999994</v>
      </c>
      <c r="DF73" s="11">
        <v>35124</v>
      </c>
      <c r="DG73" s="11" t="s">
        <v>38</v>
      </c>
      <c r="DH73" s="11">
        <v>4.4800000000000004</v>
      </c>
      <c r="DI73" s="11">
        <v>0</v>
      </c>
      <c r="DJ73" s="9" t="s">
        <v>128</v>
      </c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4"/>
      <c r="DY73" s="114"/>
      <c r="DZ73" s="492">
        <v>10427</v>
      </c>
      <c r="EA73" s="953">
        <v>69</v>
      </c>
      <c r="EB73" s="920">
        <v>268553</v>
      </c>
      <c r="EC73" s="920">
        <v>2</v>
      </c>
      <c r="ED73" s="956">
        <v>7784.144927536232</v>
      </c>
      <c r="EE73" s="920">
        <v>223835</v>
      </c>
      <c r="EF73" s="507">
        <v>6487.971014492754</v>
      </c>
      <c r="EG73" s="959">
        <v>142735.36231884058</v>
      </c>
      <c r="EH73" s="157">
        <v>83.348538277360518</v>
      </c>
      <c r="EI73" s="145">
        <v>6.4879710144927536</v>
      </c>
      <c r="EJ73" s="114"/>
      <c r="EK73" s="157">
        <v>83.348538277360518</v>
      </c>
      <c r="EL73" s="145">
        <v>6.4879710144927536</v>
      </c>
      <c r="EM73" s="147">
        <v>4.4184845980297984</v>
      </c>
      <c r="EN73" s="114"/>
      <c r="EO73" s="114"/>
      <c r="EP73" s="114"/>
      <c r="EQ73" s="114"/>
      <c r="ER73" s="114"/>
      <c r="ES73" s="557"/>
      <c r="ET73" s="989"/>
      <c r="EU73" s="550"/>
      <c r="EV73" s="218">
        <v>66.099999999999994</v>
      </c>
      <c r="EW73" s="550"/>
      <c r="EX73" s="554"/>
      <c r="EY73" s="554"/>
      <c r="EZ73" s="554"/>
      <c r="FA73" s="554"/>
      <c r="FB73" s="554"/>
      <c r="FC73" s="554"/>
      <c r="FD73" s="554"/>
      <c r="FE73" s="554"/>
      <c r="FF73" s="554"/>
      <c r="FG73" s="554"/>
      <c r="FH73" s="554"/>
      <c r="FI73" s="554"/>
      <c r="FJ73" s="554"/>
      <c r="FK73" s="554"/>
      <c r="FL73" s="554"/>
      <c r="FM73" s="554"/>
      <c r="FN73" s="554"/>
      <c r="FO73" s="554"/>
      <c r="FP73" s="554"/>
      <c r="FQ73" s="554"/>
      <c r="FR73" s="554"/>
      <c r="FS73" s="554"/>
      <c r="FT73" s="554"/>
      <c r="FU73" s="554"/>
      <c r="FV73" s="554"/>
      <c r="FW73" s="554"/>
      <c r="FX73" s="554"/>
      <c r="FY73" s="554"/>
      <c r="FZ73" s="554"/>
      <c r="GA73" s="554"/>
      <c r="GB73" s="554"/>
      <c r="GC73" s="554"/>
      <c r="GD73" s="554"/>
      <c r="GE73" s="554"/>
      <c r="GF73" s="554"/>
      <c r="GG73" s="554"/>
      <c r="GH73" s="554"/>
      <c r="GI73" s="554"/>
      <c r="GJ73" s="554"/>
      <c r="GK73" s="554"/>
      <c r="GL73" s="554"/>
      <c r="GM73" s="554"/>
      <c r="GN73" s="554"/>
      <c r="GO73" s="554"/>
      <c r="GP73" s="554"/>
      <c r="GQ73" s="554"/>
      <c r="GR73" s="554"/>
    </row>
    <row r="74" spans="1:200" ht="15.6" x14ac:dyDescent="0.3">
      <c r="A74" s="7">
        <v>100</v>
      </c>
      <c r="B74" s="7">
        <v>1</v>
      </c>
      <c r="C74" s="14">
        <v>10435</v>
      </c>
      <c r="D74" s="328" t="s">
        <v>1856</v>
      </c>
      <c r="E74" s="17" t="s">
        <v>1682</v>
      </c>
      <c r="F74" s="17">
        <v>9158235702</v>
      </c>
      <c r="G74" s="11">
        <v>28</v>
      </c>
      <c r="H74" s="17" t="s">
        <v>1857</v>
      </c>
      <c r="I74" s="470" t="s">
        <v>432</v>
      </c>
      <c r="J74" s="380" t="s">
        <v>35</v>
      </c>
      <c r="K74" s="11" t="s">
        <v>36</v>
      </c>
      <c r="L74" s="11">
        <v>24</v>
      </c>
      <c r="M74" s="17" t="s">
        <v>37</v>
      </c>
      <c r="N74" s="11" t="s">
        <v>38</v>
      </c>
      <c r="O74" s="11"/>
      <c r="P74" s="11" t="s">
        <v>551</v>
      </c>
      <c r="Q74" s="11"/>
      <c r="R74" s="454" t="s">
        <v>122</v>
      </c>
      <c r="S74" s="454" t="s">
        <v>123</v>
      </c>
      <c r="T74" s="454" t="s">
        <v>124</v>
      </c>
      <c r="U74" s="602" t="s">
        <v>125</v>
      </c>
      <c r="V74" s="454" t="s">
        <v>126</v>
      </c>
      <c r="W74" s="454" t="s">
        <v>124</v>
      </c>
      <c r="X74" s="475" t="s">
        <v>124</v>
      </c>
      <c r="Y74" s="596" t="s">
        <v>127</v>
      </c>
      <c r="Z74" s="550"/>
      <c r="AA74" s="303"/>
      <c r="AB74" s="558">
        <v>288875</v>
      </c>
      <c r="AC74" s="928">
        <v>72218</v>
      </c>
      <c r="AD74" s="550"/>
      <c r="AE74" s="550"/>
      <c r="AF74" s="930" t="s">
        <v>444</v>
      </c>
      <c r="AG74" s="558">
        <v>10000</v>
      </c>
      <c r="AH74" s="7"/>
      <c r="AI74" s="7"/>
      <c r="AJ74" s="189"/>
      <c r="AK74" s="7"/>
      <c r="AL74" s="7"/>
      <c r="AM74" s="7"/>
      <c r="AN74" s="934">
        <v>7.1</v>
      </c>
      <c r="AO74" s="39">
        <v>8.9</v>
      </c>
      <c r="AP74" s="40">
        <v>82.4</v>
      </c>
      <c r="AQ74" s="41">
        <v>98.4</v>
      </c>
      <c r="AR74" s="42">
        <v>0.797752808988764</v>
      </c>
      <c r="AS74" s="43">
        <v>65.734831460674158</v>
      </c>
      <c r="AT74" s="44">
        <v>7.7765607886089799E-2</v>
      </c>
      <c r="AU74" s="84">
        <v>6.7094999999999994</v>
      </c>
      <c r="AV74" s="45">
        <v>94.5</v>
      </c>
      <c r="AW74" s="46">
        <v>3.5499999999999997E-2</v>
      </c>
      <c r="AX74" s="84">
        <v>0.5</v>
      </c>
      <c r="AY74" s="9" t="s">
        <v>121</v>
      </c>
      <c r="AZ74" s="65" t="s">
        <v>121</v>
      </c>
      <c r="BA74" s="187">
        <v>0</v>
      </c>
      <c r="BB74" s="301"/>
      <c r="BC74" s="83">
        <v>4.47</v>
      </c>
      <c r="BD74" s="7">
        <v>55.4</v>
      </c>
      <c r="BE74" s="7">
        <v>44.8</v>
      </c>
      <c r="BF74" s="195">
        <v>1.2366071428571428</v>
      </c>
      <c r="BG74" s="79">
        <v>0</v>
      </c>
      <c r="BH74" s="80">
        <v>0</v>
      </c>
      <c r="BI74" s="9" t="s">
        <v>121</v>
      </c>
      <c r="BJ74" s="7">
        <v>10.7</v>
      </c>
      <c r="BK74" s="48">
        <v>13.3</v>
      </c>
      <c r="BL74" s="81"/>
      <c r="BM74" s="80">
        <v>84.5</v>
      </c>
      <c r="BN74" s="9">
        <v>96.8</v>
      </c>
      <c r="BO74" s="86">
        <v>96738</v>
      </c>
      <c r="BP74" s="80">
        <v>3.2000000000000028</v>
      </c>
      <c r="BQ74" s="561">
        <v>8.5282538461538451</v>
      </c>
      <c r="BR74" s="84">
        <v>59.4</v>
      </c>
      <c r="BS74" s="84">
        <v>5.4221538461538454</v>
      </c>
      <c r="BT74" s="84">
        <v>25.1</v>
      </c>
      <c r="BU74" s="84">
        <v>2.2339000000000002</v>
      </c>
      <c r="BV74" s="84">
        <v>9.8000000000000007</v>
      </c>
      <c r="BW74" s="84">
        <v>0.87220000000000009</v>
      </c>
      <c r="BX74" s="87">
        <v>0.14000000000000001</v>
      </c>
      <c r="BY74" s="7"/>
      <c r="BZ74" s="7"/>
      <c r="CA74" s="7"/>
      <c r="CB74" s="7"/>
      <c r="CC74" s="7"/>
      <c r="CD74" s="86">
        <v>91.6</v>
      </c>
      <c r="CE74" s="86">
        <v>81564</v>
      </c>
      <c r="CF74" s="45">
        <v>2.3665338645418323</v>
      </c>
      <c r="CG74" s="7"/>
      <c r="CH74" s="121">
        <v>5</v>
      </c>
      <c r="CI74" s="9" t="s">
        <v>1993</v>
      </c>
      <c r="CJ74" s="9" t="s">
        <v>1993</v>
      </c>
      <c r="CK74" s="35"/>
      <c r="CL74" s="112" t="s">
        <v>1997</v>
      </c>
      <c r="CM74" s="11"/>
      <c r="CN74" s="11"/>
      <c r="CO74" s="11"/>
      <c r="CP74" s="11"/>
      <c r="CQ74" s="10" t="s">
        <v>294</v>
      </c>
      <c r="CR74" s="123" t="s">
        <v>444</v>
      </c>
      <c r="CS74" s="9">
        <v>2</v>
      </c>
      <c r="CT74" s="7"/>
      <c r="CU74" s="7"/>
      <c r="CV74" s="7"/>
      <c r="CW74" s="7"/>
      <c r="CX74" s="7"/>
      <c r="CY74" s="7"/>
      <c r="CZ74" s="11" t="s">
        <v>38</v>
      </c>
      <c r="DA74" s="11" t="s">
        <v>38</v>
      </c>
      <c r="DB74" s="11">
        <v>21234</v>
      </c>
      <c r="DC74" s="11">
        <v>78.099999999999994</v>
      </c>
      <c r="DD74" s="11">
        <v>21.9</v>
      </c>
      <c r="DE74" s="11" t="s">
        <v>38</v>
      </c>
      <c r="DF74" s="11" t="s">
        <v>38</v>
      </c>
      <c r="DG74" s="11" t="s">
        <v>38</v>
      </c>
      <c r="DH74" s="11" t="s">
        <v>38</v>
      </c>
      <c r="DI74" s="11">
        <v>0</v>
      </c>
      <c r="DJ74" s="7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557"/>
      <c r="DY74" s="114"/>
      <c r="DZ74" s="492">
        <v>10435</v>
      </c>
      <c r="EA74" s="953">
        <v>61</v>
      </c>
      <c r="EB74" s="920">
        <v>354101</v>
      </c>
      <c r="EC74" s="920">
        <v>2</v>
      </c>
      <c r="ED74" s="956">
        <v>11609.868852459016</v>
      </c>
      <c r="EE74" s="920">
        <v>330240</v>
      </c>
      <c r="EF74" s="507">
        <v>10827.540983606557</v>
      </c>
      <c r="EG74" s="959">
        <v>259860.98360655736</v>
      </c>
      <c r="EH74" s="157">
        <v>93.261527078432422</v>
      </c>
      <c r="EI74" s="145">
        <v>10.827540983606557</v>
      </c>
      <c r="EJ74" s="114"/>
      <c r="EK74" s="157">
        <v>93.261527078432422</v>
      </c>
      <c r="EL74" s="145">
        <v>10.827540983606557</v>
      </c>
      <c r="EM74" s="147">
        <v>1.9611101017441861</v>
      </c>
      <c r="EN74" s="114"/>
      <c r="EO74" s="114"/>
      <c r="EP74" s="114"/>
      <c r="EQ74" s="114"/>
      <c r="ER74" s="114"/>
      <c r="ES74" s="557"/>
      <c r="ET74" s="989"/>
      <c r="EU74" s="550"/>
      <c r="EV74" s="378"/>
      <c r="EW74" s="550"/>
      <c r="EX74" s="554"/>
      <c r="EY74" s="554"/>
      <c r="EZ74" s="554"/>
      <c r="FA74" s="554"/>
      <c r="FB74" s="554"/>
      <c r="FC74" s="554"/>
      <c r="FD74" s="554"/>
      <c r="FE74" s="554"/>
      <c r="FF74" s="554"/>
      <c r="FG74" s="554"/>
      <c r="FH74" s="554"/>
      <c r="FI74" s="554"/>
      <c r="FJ74" s="554"/>
      <c r="FK74" s="554"/>
      <c r="FL74" s="554"/>
      <c r="FM74" s="554"/>
      <c r="FN74" s="554"/>
      <c r="FO74" s="554"/>
      <c r="FP74" s="554"/>
      <c r="FQ74" s="554"/>
      <c r="FR74" s="554"/>
      <c r="FS74" s="554"/>
      <c r="FT74" s="554"/>
      <c r="FU74" s="554"/>
      <c r="FV74" s="554"/>
      <c r="FW74" s="554"/>
      <c r="FX74" s="554"/>
      <c r="FY74" s="554"/>
      <c r="FZ74" s="554"/>
      <c r="GA74" s="554"/>
      <c r="GB74" s="554"/>
      <c r="GC74" s="554"/>
      <c r="GD74" s="554"/>
      <c r="GE74" s="554"/>
      <c r="GF74" s="554"/>
      <c r="GG74" s="554"/>
      <c r="GH74" s="554"/>
      <c r="GI74" s="554"/>
      <c r="GJ74" s="554"/>
      <c r="GK74" s="554"/>
      <c r="GL74" s="554"/>
      <c r="GM74" s="554"/>
      <c r="GN74" s="554"/>
      <c r="GO74" s="554"/>
      <c r="GP74" s="554"/>
      <c r="GQ74" s="554"/>
      <c r="GR74" s="554"/>
    </row>
    <row r="75" spans="1:200" x14ac:dyDescent="0.3">
      <c r="A75" s="7">
        <v>114</v>
      </c>
      <c r="B75" s="7">
        <v>1</v>
      </c>
      <c r="C75" s="14">
        <v>10489</v>
      </c>
      <c r="D75" s="328" t="s">
        <v>1614</v>
      </c>
      <c r="E75" s="17" t="s">
        <v>636</v>
      </c>
      <c r="F75" s="17">
        <v>5910280662</v>
      </c>
      <c r="G75" s="11">
        <v>60</v>
      </c>
      <c r="H75" s="17" t="s">
        <v>677</v>
      </c>
      <c r="I75" s="469" t="s">
        <v>1615</v>
      </c>
      <c r="J75" s="380" t="s">
        <v>35</v>
      </c>
      <c r="K75" s="17" t="s">
        <v>36</v>
      </c>
      <c r="L75" s="11">
        <v>20</v>
      </c>
      <c r="M75" s="17">
        <v>6</v>
      </c>
      <c r="N75" s="17" t="s">
        <v>38</v>
      </c>
      <c r="O75" s="11"/>
      <c r="P75" s="11" t="s">
        <v>678</v>
      </c>
      <c r="Q75" s="11"/>
      <c r="R75" s="454" t="s">
        <v>122</v>
      </c>
      <c r="S75" s="454" t="s">
        <v>123</v>
      </c>
      <c r="T75" s="454" t="s">
        <v>124</v>
      </c>
      <c r="U75" s="602" t="s">
        <v>125</v>
      </c>
      <c r="V75" s="454" t="s">
        <v>126</v>
      </c>
      <c r="W75" s="476" t="s">
        <v>124</v>
      </c>
      <c r="X75" s="475" t="s">
        <v>124</v>
      </c>
      <c r="Y75" s="552"/>
      <c r="Z75" s="550"/>
      <c r="AA75" s="55"/>
      <c r="AB75" s="558">
        <v>79290</v>
      </c>
      <c r="AC75" s="928">
        <v>19823</v>
      </c>
      <c r="AD75" s="550"/>
      <c r="AE75" s="550"/>
      <c r="AF75" s="930" t="s">
        <v>128</v>
      </c>
      <c r="AG75" s="558">
        <v>10000</v>
      </c>
      <c r="AH75" s="7"/>
      <c r="AI75" s="7"/>
      <c r="AJ75" s="189"/>
      <c r="AK75" s="7"/>
      <c r="AL75" s="7"/>
      <c r="AM75" s="7"/>
      <c r="AN75" s="934">
        <v>0.2</v>
      </c>
      <c r="AO75" s="39">
        <v>3.1</v>
      </c>
      <c r="AP75" s="40">
        <v>95.5</v>
      </c>
      <c r="AQ75" s="41">
        <v>98.8</v>
      </c>
      <c r="AR75" s="42">
        <v>6.4516129032258063E-2</v>
      </c>
      <c r="AS75" s="43">
        <v>6.161290322580645</v>
      </c>
      <c r="AT75" s="44">
        <v>2.0283975659229213E-3</v>
      </c>
      <c r="AU75" s="45">
        <v>0.19</v>
      </c>
      <c r="AV75" s="45">
        <v>95</v>
      </c>
      <c r="AW75" s="46">
        <v>0</v>
      </c>
      <c r="AX75" s="84">
        <v>0</v>
      </c>
      <c r="AY75" s="9" t="s">
        <v>121</v>
      </c>
      <c r="AZ75" s="65" t="s">
        <v>121</v>
      </c>
      <c r="BA75" s="187" t="s">
        <v>121</v>
      </c>
      <c r="BB75" s="301" t="s">
        <v>121</v>
      </c>
      <c r="BC75" s="83">
        <v>2.9</v>
      </c>
      <c r="BD75" s="9" t="s">
        <v>121</v>
      </c>
      <c r="BE75" s="9" t="s">
        <v>121</v>
      </c>
      <c r="BF75" s="195" t="s">
        <v>121</v>
      </c>
      <c r="BG75" s="79">
        <v>0</v>
      </c>
      <c r="BH75" s="80">
        <v>0</v>
      </c>
      <c r="BI75" s="9" t="s">
        <v>121</v>
      </c>
      <c r="BJ75" s="9" t="s">
        <v>121</v>
      </c>
      <c r="BK75" s="187" t="s">
        <v>121</v>
      </c>
      <c r="BL75" s="81"/>
      <c r="BM75" s="80">
        <v>88.899999999999991</v>
      </c>
      <c r="BN75" s="49">
        <v>99</v>
      </c>
      <c r="BO75" s="86">
        <v>44910</v>
      </c>
      <c r="BP75" s="80">
        <v>1</v>
      </c>
      <c r="BQ75" s="561">
        <v>3.011661060142711</v>
      </c>
      <c r="BR75" s="49">
        <v>2.6</v>
      </c>
      <c r="BS75" s="84">
        <v>8.2161060142711531E-2</v>
      </c>
      <c r="BT75" s="49">
        <v>86.3</v>
      </c>
      <c r="BU75" s="84">
        <v>2.6752999999999996</v>
      </c>
      <c r="BV75" s="49">
        <v>8.1999999999999993</v>
      </c>
      <c r="BW75" s="84">
        <v>0.25419999999999998</v>
      </c>
      <c r="BX75" s="49">
        <v>0.01</v>
      </c>
      <c r="BY75" s="7"/>
      <c r="BZ75" s="7"/>
      <c r="CA75" s="7"/>
      <c r="CB75" s="7"/>
      <c r="CC75" s="7"/>
      <c r="CD75" s="86">
        <v>96.4</v>
      </c>
      <c r="CE75" s="86">
        <v>76911</v>
      </c>
      <c r="CF75" s="45">
        <v>3.0127462340672075E-2</v>
      </c>
      <c r="CG75" s="7"/>
      <c r="CH75" s="121">
        <v>5</v>
      </c>
      <c r="CI75" s="9" t="s">
        <v>1991</v>
      </c>
      <c r="CJ75" s="9" t="s">
        <v>1991</v>
      </c>
      <c r="CK75" s="35"/>
      <c r="CL75" s="112" t="s">
        <v>1997</v>
      </c>
      <c r="CM75" s="11"/>
      <c r="CN75" s="11"/>
      <c r="CO75" s="11"/>
      <c r="CP75" s="11"/>
      <c r="CQ75" s="10" t="s">
        <v>297</v>
      </c>
      <c r="CR75" s="123" t="s">
        <v>128</v>
      </c>
      <c r="CS75" s="9">
        <v>2</v>
      </c>
      <c r="CT75" s="7"/>
      <c r="CU75" s="7"/>
      <c r="CV75" s="7"/>
      <c r="CW75" s="7"/>
      <c r="CX75" s="7"/>
      <c r="CY75" s="7"/>
      <c r="CZ75" s="11">
        <v>279.2</v>
      </c>
      <c r="DA75" s="11" t="s">
        <v>38</v>
      </c>
      <c r="DB75" s="11">
        <v>100187</v>
      </c>
      <c r="DC75" s="11">
        <v>95.1</v>
      </c>
      <c r="DD75" s="11">
        <v>4.9000000000000004</v>
      </c>
      <c r="DE75" s="11" t="s">
        <v>38</v>
      </c>
      <c r="DF75" s="11" t="s">
        <v>38</v>
      </c>
      <c r="DG75" s="11" t="s">
        <v>38</v>
      </c>
      <c r="DH75" s="11" t="s">
        <v>38</v>
      </c>
      <c r="DI75" s="11">
        <v>0</v>
      </c>
      <c r="DJ75" s="7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557"/>
      <c r="DY75" s="114"/>
      <c r="DZ75" s="492">
        <v>10489</v>
      </c>
      <c r="EA75" s="953">
        <v>63</v>
      </c>
      <c r="EB75" s="920">
        <v>763926</v>
      </c>
      <c r="EC75" s="920">
        <v>2</v>
      </c>
      <c r="ED75" s="956">
        <v>24251.619047619046</v>
      </c>
      <c r="EE75" s="920">
        <v>677846</v>
      </c>
      <c r="EF75" s="507">
        <v>21518.920634920636</v>
      </c>
      <c r="EG75" s="959">
        <v>430378.41269841272</v>
      </c>
      <c r="EH75" s="157">
        <v>88.73189287967682</v>
      </c>
      <c r="EI75" s="145">
        <v>21.518920634920637</v>
      </c>
      <c r="EJ75" s="114"/>
      <c r="EK75" s="157">
        <v>88.73189287967682</v>
      </c>
      <c r="EL75" s="145">
        <v>21.518920634920637</v>
      </c>
      <c r="EM75" s="147">
        <v>4.6557632559607933</v>
      </c>
      <c r="EN75" s="114"/>
      <c r="EO75" s="114"/>
      <c r="EP75" s="114"/>
      <c r="EQ75" s="114"/>
      <c r="ER75" s="114"/>
      <c r="ES75" s="557"/>
      <c r="ET75" s="989"/>
      <c r="EU75" s="550"/>
      <c r="EV75" s="11"/>
      <c r="EW75" s="550"/>
      <c r="EX75" s="554"/>
      <c r="EY75" s="554"/>
      <c r="EZ75" s="554"/>
      <c r="FA75" s="554"/>
      <c r="FB75" s="554"/>
      <c r="FC75" s="554"/>
      <c r="FD75" s="554"/>
      <c r="FE75" s="554"/>
      <c r="FF75" s="554"/>
      <c r="FG75" s="554"/>
      <c r="FH75" s="554"/>
      <c r="FI75" s="554"/>
      <c r="FJ75" s="554"/>
      <c r="FK75" s="554"/>
      <c r="FL75" s="554"/>
      <c r="FM75" s="554"/>
      <c r="FN75" s="554"/>
      <c r="FO75" s="554"/>
      <c r="FP75" s="554"/>
      <c r="FQ75" s="554"/>
      <c r="FR75" s="554"/>
      <c r="FS75" s="554"/>
      <c r="FT75" s="554"/>
      <c r="FU75" s="554"/>
      <c r="FV75" s="554"/>
      <c r="FW75" s="554"/>
      <c r="FX75" s="554"/>
      <c r="FY75" s="554"/>
      <c r="FZ75" s="554"/>
      <c r="GA75" s="554"/>
      <c r="GB75" s="554"/>
      <c r="GC75" s="554"/>
      <c r="GD75" s="554"/>
      <c r="GE75" s="554"/>
      <c r="GF75" s="554"/>
      <c r="GG75" s="554"/>
      <c r="GH75" s="554"/>
      <c r="GI75" s="554"/>
      <c r="GJ75" s="554"/>
      <c r="GK75" s="554"/>
      <c r="GL75" s="554"/>
      <c r="GM75" s="554"/>
      <c r="GN75" s="554"/>
      <c r="GO75" s="554"/>
      <c r="GP75" s="554"/>
      <c r="GQ75" s="554"/>
      <c r="GR75" s="554"/>
    </row>
    <row r="76" spans="1:200" x14ac:dyDescent="0.3">
      <c r="A76" s="7">
        <v>118</v>
      </c>
      <c r="B76" s="7">
        <v>1</v>
      </c>
      <c r="C76" s="14">
        <v>10521</v>
      </c>
      <c r="D76" s="328" t="s">
        <v>1829</v>
      </c>
      <c r="E76" s="17" t="s">
        <v>929</v>
      </c>
      <c r="F76" s="17">
        <v>8701246169</v>
      </c>
      <c r="G76" s="11">
        <v>32</v>
      </c>
      <c r="H76" s="17" t="s">
        <v>1478</v>
      </c>
      <c r="I76" s="469" t="s">
        <v>1830</v>
      </c>
      <c r="J76" s="380" t="s">
        <v>35</v>
      </c>
      <c r="K76" s="17" t="s">
        <v>36</v>
      </c>
      <c r="L76" s="11">
        <v>8</v>
      </c>
      <c r="M76" s="17" t="s">
        <v>434</v>
      </c>
      <c r="N76" s="17" t="s">
        <v>38</v>
      </c>
      <c r="O76" s="11"/>
      <c r="P76" s="11" t="s">
        <v>678</v>
      </c>
      <c r="Q76" s="11"/>
      <c r="R76" s="454" t="s">
        <v>122</v>
      </c>
      <c r="S76" s="454" t="s">
        <v>123</v>
      </c>
      <c r="T76" s="454" t="s">
        <v>124</v>
      </c>
      <c r="U76" s="602" t="s">
        <v>125</v>
      </c>
      <c r="V76" s="454" t="s">
        <v>126</v>
      </c>
      <c r="W76" s="476" t="s">
        <v>124</v>
      </c>
      <c r="X76" s="475" t="s">
        <v>124</v>
      </c>
      <c r="Y76" s="596" t="s">
        <v>127</v>
      </c>
      <c r="Z76" s="550"/>
      <c r="AA76" s="11"/>
      <c r="AB76" s="558">
        <v>151780</v>
      </c>
      <c r="AC76" s="928">
        <v>11384</v>
      </c>
      <c r="AD76" s="558" t="s">
        <v>124</v>
      </c>
      <c r="AE76" s="558" t="s">
        <v>124</v>
      </c>
      <c r="AF76" s="930" t="s">
        <v>1980</v>
      </c>
      <c r="AG76" s="558">
        <v>3000</v>
      </c>
      <c r="AH76" s="7"/>
      <c r="AI76" s="7"/>
      <c r="AJ76" s="189"/>
      <c r="AK76" s="7"/>
      <c r="AL76" s="7"/>
      <c r="AM76" s="7"/>
      <c r="AN76" s="411">
        <v>12.3</v>
      </c>
      <c r="AO76" s="39">
        <v>3.1</v>
      </c>
      <c r="AP76" s="40">
        <v>84.5</v>
      </c>
      <c r="AQ76" s="41">
        <v>99.9</v>
      </c>
      <c r="AR76" s="42">
        <v>3.967741935483871</v>
      </c>
      <c r="AS76" s="43">
        <v>335.27419354838707</v>
      </c>
      <c r="AT76" s="44">
        <v>0.1404109589041096</v>
      </c>
      <c r="AU76" s="84">
        <v>10.713299999999998</v>
      </c>
      <c r="AV76" s="45">
        <v>87.1</v>
      </c>
      <c r="AW76" s="46">
        <v>0.97170000000000012</v>
      </c>
      <c r="AX76" s="84">
        <v>7.9</v>
      </c>
      <c r="AY76" s="9" t="s">
        <v>121</v>
      </c>
      <c r="AZ76" s="65">
        <v>4</v>
      </c>
      <c r="BA76" s="187">
        <v>0.04</v>
      </c>
      <c r="BB76" s="301" t="s">
        <v>121</v>
      </c>
      <c r="BC76" s="345"/>
      <c r="BD76" s="7">
        <v>64.599999999999994</v>
      </c>
      <c r="BE76" s="7">
        <v>35.4</v>
      </c>
      <c r="BF76" s="195">
        <v>1.8248587570621468</v>
      </c>
      <c r="BG76" s="79">
        <v>0.2</v>
      </c>
      <c r="BH76" s="80">
        <v>1.6260162601626016</v>
      </c>
      <c r="BI76" s="9" t="s">
        <v>121</v>
      </c>
      <c r="BJ76" s="7">
        <v>29.8</v>
      </c>
      <c r="BK76" s="48">
        <v>20.9</v>
      </c>
      <c r="BL76" s="81"/>
      <c r="BM76" s="80">
        <v>51</v>
      </c>
      <c r="BN76" s="49">
        <v>92.5</v>
      </c>
      <c r="BO76" s="86">
        <v>47507</v>
      </c>
      <c r="BP76" s="80">
        <v>7.5</v>
      </c>
      <c r="BQ76" s="561">
        <v>2.7031999999999998</v>
      </c>
      <c r="BR76" s="84">
        <v>30.1</v>
      </c>
      <c r="BS76" s="84">
        <v>0.93310000000000004</v>
      </c>
      <c r="BT76" s="84">
        <v>20.9</v>
      </c>
      <c r="BU76" s="84">
        <v>0.64789999999999992</v>
      </c>
      <c r="BV76" s="84">
        <v>36.200000000000003</v>
      </c>
      <c r="BW76" s="84">
        <v>1.1222000000000001</v>
      </c>
      <c r="BX76" s="49">
        <v>0.39</v>
      </c>
      <c r="BY76" s="7"/>
      <c r="BZ76" s="7"/>
      <c r="CA76" s="7"/>
      <c r="CB76" s="7"/>
      <c r="CC76" s="7"/>
      <c r="CD76" s="7"/>
      <c r="CE76" s="7"/>
      <c r="CF76" s="45">
        <v>1.4401913875598087</v>
      </c>
      <c r="CG76" s="7"/>
      <c r="CH76" s="7"/>
      <c r="CI76" s="9" t="s">
        <v>1991</v>
      </c>
      <c r="CJ76" s="9" t="s">
        <v>1991</v>
      </c>
      <c r="CK76" s="251"/>
      <c r="CL76" s="112" t="s">
        <v>1997</v>
      </c>
      <c r="CM76" s="11"/>
      <c r="CN76" s="11"/>
      <c r="CO76" s="11"/>
      <c r="CP76" s="11"/>
      <c r="CQ76" s="10" t="s">
        <v>297</v>
      </c>
      <c r="CR76" s="123" t="s">
        <v>1980</v>
      </c>
      <c r="CS76" s="7">
        <v>4</v>
      </c>
      <c r="CT76" s="7"/>
      <c r="CU76" s="113"/>
      <c r="CV76" s="7"/>
      <c r="CW76" s="7"/>
      <c r="CX76" s="7"/>
      <c r="CY76" s="7"/>
      <c r="CZ76" s="11" t="s">
        <v>38</v>
      </c>
      <c r="DA76" s="11" t="s">
        <v>38</v>
      </c>
      <c r="DB76" s="11">
        <v>4897</v>
      </c>
      <c r="DC76" s="11">
        <v>87.5</v>
      </c>
      <c r="DD76" s="11">
        <v>12.5</v>
      </c>
      <c r="DE76" s="11" t="s">
        <v>38</v>
      </c>
      <c r="DF76" s="11" t="s">
        <v>38</v>
      </c>
      <c r="DG76" s="11" t="s">
        <v>38</v>
      </c>
      <c r="DH76" s="11" t="s">
        <v>38</v>
      </c>
      <c r="DI76" s="11">
        <v>0</v>
      </c>
      <c r="DJ76" s="7"/>
      <c r="DK76" s="114"/>
      <c r="DL76" s="114"/>
      <c r="DM76" s="114"/>
      <c r="DN76" s="7"/>
      <c r="DO76" s="7"/>
      <c r="DP76" s="7"/>
      <c r="DQ76" s="7"/>
      <c r="DR76" s="7"/>
      <c r="DS76" s="115"/>
      <c r="DT76" s="116"/>
      <c r="DU76" s="7"/>
      <c r="DV76" s="116"/>
      <c r="DW76" s="116"/>
      <c r="DX76" s="114"/>
      <c r="DY76" s="114"/>
      <c r="DZ76" s="492">
        <v>10521</v>
      </c>
      <c r="EA76" s="953">
        <v>73</v>
      </c>
      <c r="EB76" s="920">
        <v>227243</v>
      </c>
      <c r="EC76" s="920">
        <v>2</v>
      </c>
      <c r="ED76" s="956">
        <v>6225.8356164383558</v>
      </c>
      <c r="EE76" s="920">
        <v>100057</v>
      </c>
      <c r="EF76" s="507">
        <v>2741.2876712328766</v>
      </c>
      <c r="EG76" s="959">
        <v>21930.301369863013</v>
      </c>
      <c r="EH76" s="157">
        <v>44.030839233771779</v>
      </c>
      <c r="EI76" s="145">
        <v>2.7412876712328766</v>
      </c>
      <c r="EJ76" s="114"/>
      <c r="EK76" s="157">
        <v>44.030839233771779</v>
      </c>
      <c r="EL76" s="145">
        <v>2.7412876712328766</v>
      </c>
      <c r="EM76" s="147">
        <v>1.7863867595470582</v>
      </c>
      <c r="EN76" s="148"/>
      <c r="EO76" s="149"/>
      <c r="EP76" s="150"/>
      <c r="EQ76" s="149"/>
      <c r="ER76" s="149"/>
      <c r="ES76" s="988"/>
      <c r="ET76" s="989"/>
      <c r="EU76" s="599">
        <v>46.48</v>
      </c>
      <c r="EV76" s="1069">
        <v>0.61</v>
      </c>
      <c r="EW76" s="1192">
        <v>0.83399999999999996</v>
      </c>
      <c r="EX76" s="554"/>
      <c r="EY76" s="554"/>
      <c r="EZ76" s="554"/>
      <c r="FA76" s="554"/>
      <c r="FB76" s="554"/>
      <c r="FC76" s="554"/>
      <c r="FD76" s="554"/>
      <c r="FE76" s="554"/>
      <c r="FF76" s="554"/>
      <c r="FG76" s="554"/>
      <c r="FH76" s="554"/>
      <c r="FI76" s="554"/>
      <c r="FJ76" s="554"/>
      <c r="FK76" s="554"/>
      <c r="FL76" s="554"/>
      <c r="FM76" s="554"/>
      <c r="FN76" s="554"/>
      <c r="FO76" s="554"/>
      <c r="FP76" s="554"/>
      <c r="FQ76" s="554"/>
      <c r="FR76" s="554"/>
      <c r="FS76" s="554"/>
      <c r="FT76" s="554"/>
      <c r="FU76" s="554"/>
      <c r="FV76" s="554"/>
      <c r="FW76" s="554"/>
      <c r="FX76" s="554"/>
      <c r="FY76" s="554"/>
      <c r="FZ76" s="554"/>
      <c r="GA76" s="554"/>
      <c r="GB76" s="554"/>
      <c r="GC76" s="554"/>
      <c r="GD76" s="554"/>
      <c r="GE76" s="554"/>
      <c r="GF76" s="554"/>
      <c r="GG76" s="554"/>
      <c r="GH76" s="554"/>
      <c r="GI76" s="554"/>
      <c r="GJ76" s="554"/>
      <c r="GK76" s="554"/>
      <c r="GL76" s="554"/>
      <c r="GM76" s="554"/>
      <c r="GN76" s="554"/>
      <c r="GO76" s="554"/>
      <c r="GP76" s="554"/>
      <c r="GQ76" s="554"/>
      <c r="GR76" s="554"/>
    </row>
    <row r="77" spans="1:200" x14ac:dyDescent="0.3">
      <c r="A77" s="7">
        <v>129</v>
      </c>
      <c r="B77" s="7">
        <v>3</v>
      </c>
      <c r="C77" s="14">
        <v>10563</v>
      </c>
      <c r="D77" s="328" t="s">
        <v>1602</v>
      </c>
      <c r="E77" s="17" t="s">
        <v>1603</v>
      </c>
      <c r="F77" s="17">
        <v>5403192949</v>
      </c>
      <c r="G77" s="11">
        <v>65</v>
      </c>
      <c r="H77" s="17" t="s">
        <v>1686</v>
      </c>
      <c r="I77" s="469" t="s">
        <v>511</v>
      </c>
      <c r="J77" s="380" t="s">
        <v>35</v>
      </c>
      <c r="K77" s="17" t="s">
        <v>36</v>
      </c>
      <c r="L77" s="11">
        <v>12</v>
      </c>
      <c r="M77" s="17" t="s">
        <v>434</v>
      </c>
      <c r="N77" s="17" t="s">
        <v>38</v>
      </c>
      <c r="O77" s="11"/>
      <c r="P77" s="11" t="s">
        <v>678</v>
      </c>
      <c r="Q77" s="11"/>
      <c r="R77" s="454" t="s">
        <v>124</v>
      </c>
      <c r="S77" s="454" t="s">
        <v>123</v>
      </c>
      <c r="T77" s="454" t="s">
        <v>124</v>
      </c>
      <c r="U77" s="602" t="s">
        <v>125</v>
      </c>
      <c r="V77" s="454" t="s">
        <v>126</v>
      </c>
      <c r="W77" s="1038" t="s">
        <v>572</v>
      </c>
      <c r="X77" s="475" t="s">
        <v>124</v>
      </c>
      <c r="Y77" s="596" t="s">
        <v>127</v>
      </c>
      <c r="Z77" s="565" t="s">
        <v>120</v>
      </c>
      <c r="AA77" s="55"/>
      <c r="AB77" s="558">
        <v>205486</v>
      </c>
      <c r="AC77" s="928">
        <v>51371</v>
      </c>
      <c r="AD77" s="558" t="s">
        <v>124</v>
      </c>
      <c r="AE77" s="558" t="s">
        <v>124</v>
      </c>
      <c r="AF77" s="930" t="s">
        <v>444</v>
      </c>
      <c r="AG77" s="59">
        <v>10000</v>
      </c>
      <c r="AH77" s="7"/>
      <c r="AI77" s="7"/>
      <c r="AJ77" s="37"/>
      <c r="AK77" s="7"/>
      <c r="AL77" s="7"/>
      <c r="AM77" s="7"/>
      <c r="AN77" s="411">
        <v>5.2</v>
      </c>
      <c r="AO77" s="39">
        <v>2.1</v>
      </c>
      <c r="AP77" s="40">
        <v>92.6</v>
      </c>
      <c r="AQ77" s="41">
        <v>99.899999999999991</v>
      </c>
      <c r="AR77" s="42">
        <v>2.4761904761904763</v>
      </c>
      <c r="AS77" s="43">
        <v>229.29523809523809</v>
      </c>
      <c r="AT77" s="44">
        <v>5.49102428722281E-2</v>
      </c>
      <c r="AU77" s="45">
        <v>4.7423999999999999</v>
      </c>
      <c r="AV77" s="45">
        <v>91.2</v>
      </c>
      <c r="AW77" s="46">
        <v>0.19759999999999997</v>
      </c>
      <c r="AX77" s="45">
        <v>3.8</v>
      </c>
      <c r="AY77" s="9" t="s">
        <v>121</v>
      </c>
      <c r="AZ77" s="65">
        <v>0.8</v>
      </c>
      <c r="BA77" s="48">
        <v>0.01</v>
      </c>
      <c r="BB77" s="317" t="s">
        <v>121</v>
      </c>
      <c r="BC77" s="48"/>
      <c r="BD77" s="7">
        <v>48.5</v>
      </c>
      <c r="BE77" s="7">
        <v>51.9</v>
      </c>
      <c r="BF77" s="195">
        <v>0.93448940269749525</v>
      </c>
      <c r="BG77" s="79">
        <v>0.06</v>
      </c>
      <c r="BH77" s="80">
        <v>1.1538461538461537</v>
      </c>
      <c r="BI77" s="9" t="s">
        <v>121</v>
      </c>
      <c r="BJ77" s="7">
        <v>13.1</v>
      </c>
      <c r="BK77" s="48">
        <v>12</v>
      </c>
      <c r="BL77" s="81"/>
      <c r="BM77" s="80">
        <v>68.599999999999994</v>
      </c>
      <c r="BN77" s="49">
        <v>91.2</v>
      </c>
      <c r="BO77" s="86">
        <v>50113</v>
      </c>
      <c r="BP77" s="80">
        <v>8.7999999999999972</v>
      </c>
      <c r="BQ77" s="561">
        <v>1.8417000000000001</v>
      </c>
      <c r="BR77" s="84">
        <v>25.5</v>
      </c>
      <c r="BS77" s="84">
        <v>0.53550000000000009</v>
      </c>
      <c r="BT77" s="84">
        <v>43.1</v>
      </c>
      <c r="BU77" s="84">
        <v>0.90510000000000002</v>
      </c>
      <c r="BV77" s="84">
        <v>19.100000000000001</v>
      </c>
      <c r="BW77" s="84">
        <v>0.40110000000000007</v>
      </c>
      <c r="BX77" s="49">
        <v>0.1</v>
      </c>
      <c r="BY77" s="7"/>
      <c r="BZ77" s="7"/>
      <c r="CA77" s="7"/>
      <c r="CB77" s="7"/>
      <c r="CC77" s="7"/>
      <c r="CD77" s="7"/>
      <c r="CE77" s="7"/>
      <c r="CF77" s="45">
        <v>0.59164733178654294</v>
      </c>
      <c r="CG77" s="7"/>
      <c r="CH77" s="121">
        <v>5</v>
      </c>
      <c r="CI77" s="9" t="s">
        <v>1991</v>
      </c>
      <c r="CJ77" s="9" t="s">
        <v>1991</v>
      </c>
      <c r="CK77" s="251"/>
      <c r="CL77" s="112" t="s">
        <v>1997</v>
      </c>
      <c r="CM77" s="11"/>
      <c r="CN77" s="11"/>
      <c r="CO77" s="11"/>
      <c r="CP77" s="11"/>
      <c r="CQ77" s="10" t="s">
        <v>297</v>
      </c>
      <c r="CR77" s="123" t="s">
        <v>444</v>
      </c>
      <c r="CS77" s="9">
        <v>2</v>
      </c>
      <c r="CT77" s="7"/>
      <c r="CU77" s="49" t="s">
        <v>511</v>
      </c>
      <c r="CV77" s="7"/>
      <c r="CW77" s="7"/>
      <c r="CX77" s="7"/>
      <c r="CY77" s="7"/>
      <c r="CZ77" s="11" t="s">
        <v>38</v>
      </c>
      <c r="DA77" s="11" t="s">
        <v>38</v>
      </c>
      <c r="DB77" s="11">
        <v>49122</v>
      </c>
      <c r="DC77" s="11">
        <v>89.7</v>
      </c>
      <c r="DD77" s="11">
        <v>10.3</v>
      </c>
      <c r="DE77" s="11" t="s">
        <v>38</v>
      </c>
      <c r="DF77" s="11" t="s">
        <v>38</v>
      </c>
      <c r="DG77" s="11" t="s">
        <v>38</v>
      </c>
      <c r="DH77" s="11" t="s">
        <v>38</v>
      </c>
      <c r="DI77" s="11">
        <v>0</v>
      </c>
      <c r="DJ77" s="7"/>
      <c r="DK77" s="114"/>
      <c r="DL77" s="114"/>
      <c r="DM77" s="114"/>
      <c r="DN77" s="7">
        <v>65</v>
      </c>
      <c r="DO77" s="7">
        <v>3</v>
      </c>
      <c r="DP77" s="7">
        <v>1</v>
      </c>
      <c r="DQ77" s="7">
        <v>182</v>
      </c>
      <c r="DR77" s="7">
        <v>100</v>
      </c>
      <c r="DS77" s="115">
        <v>30.189590629151066</v>
      </c>
      <c r="DT77" s="116">
        <v>2</v>
      </c>
      <c r="DU77" s="7"/>
      <c r="DV77" s="116">
        <v>3</v>
      </c>
      <c r="DW77" s="116">
        <v>2</v>
      </c>
      <c r="DX77" s="114"/>
      <c r="DY77" s="114"/>
      <c r="DZ77" s="492">
        <v>10563</v>
      </c>
      <c r="EA77" s="953">
        <v>59</v>
      </c>
      <c r="EB77" s="920">
        <v>786948</v>
      </c>
      <c r="EC77" s="920">
        <v>2</v>
      </c>
      <c r="ED77" s="956">
        <v>26676.203389830509</v>
      </c>
      <c r="EE77" s="920">
        <v>669081</v>
      </c>
      <c r="EF77" s="507">
        <v>22680.711864406781</v>
      </c>
      <c r="EG77" s="959">
        <v>272168.54237288138</v>
      </c>
      <c r="EH77" s="157">
        <v>85.022263224507839</v>
      </c>
      <c r="EI77" s="145">
        <v>22.680711864406781</v>
      </c>
      <c r="EJ77" s="114"/>
      <c r="EK77" s="157">
        <v>85.022263224507839</v>
      </c>
      <c r="EL77" s="145">
        <v>22.680711864406781</v>
      </c>
      <c r="EM77" s="147">
        <v>2.1658050370582931</v>
      </c>
      <c r="EN77" s="148" t="s">
        <v>421</v>
      </c>
      <c r="EO77" s="149" t="s">
        <v>1134</v>
      </c>
      <c r="EP77" s="150" t="s">
        <v>421</v>
      </c>
      <c r="EQ77" s="149" t="s">
        <v>2094</v>
      </c>
      <c r="ER77" s="149" t="s">
        <v>2095</v>
      </c>
      <c r="ES77" s="987">
        <v>10563</v>
      </c>
      <c r="ET77" s="990" t="s">
        <v>426</v>
      </c>
      <c r="EU77" s="569" t="s">
        <v>2079</v>
      </c>
      <c r="EV77" s="941">
        <v>35.0918530776</v>
      </c>
      <c r="EW77" s="595">
        <v>1.6558318720000003</v>
      </c>
      <c r="EX77" s="569">
        <v>1.93</v>
      </c>
      <c r="EY77" s="569">
        <v>1.23</v>
      </c>
      <c r="EZ77" s="569">
        <v>2670000</v>
      </c>
      <c r="FA77" s="561">
        <v>89.7</v>
      </c>
      <c r="FB77" s="561">
        <v>17.399999999999999</v>
      </c>
      <c r="FC77" s="569">
        <v>1040000</v>
      </c>
      <c r="FD77" s="959">
        <v>272168.54237288138</v>
      </c>
      <c r="FE77" s="994">
        <v>244135.18250847459</v>
      </c>
      <c r="FF77" s="569">
        <v>1.1499999999999999</v>
      </c>
      <c r="FG77" s="569">
        <v>836000</v>
      </c>
      <c r="FH77" s="995">
        <v>16.25</v>
      </c>
      <c r="FI77" s="569">
        <v>204000</v>
      </c>
      <c r="FJ77" s="994">
        <v>42479.521756474569</v>
      </c>
      <c r="FK77" s="994">
        <v>2807.5545988474578</v>
      </c>
      <c r="FL77" s="994">
        <v>39671.967157627114</v>
      </c>
      <c r="FM77" s="946">
        <v>6</v>
      </c>
      <c r="FN77" s="994">
        <v>7079.9202927457618</v>
      </c>
      <c r="FO77" s="994">
        <v>467.92576647457628</v>
      </c>
      <c r="FP77" s="994">
        <v>40689.197084745763</v>
      </c>
      <c r="FQ77" s="561">
        <v>85.6</v>
      </c>
      <c r="FR77" s="561">
        <v>6.46</v>
      </c>
      <c r="FS77" s="569">
        <v>1649</v>
      </c>
      <c r="FT77" s="569">
        <v>1.05</v>
      </c>
      <c r="FU77" s="569">
        <v>2743</v>
      </c>
      <c r="FV77" s="569">
        <v>7.8E-2</v>
      </c>
      <c r="FW77" s="569">
        <v>2137</v>
      </c>
      <c r="FX77" s="569">
        <v>2.3199999999999998</v>
      </c>
      <c r="FY77" s="569">
        <v>4113</v>
      </c>
      <c r="FZ77" s="569">
        <v>0.19</v>
      </c>
      <c r="GA77" s="569">
        <v>2906</v>
      </c>
      <c r="GB77" s="569">
        <v>91.8</v>
      </c>
      <c r="GC77" s="569">
        <v>1580</v>
      </c>
      <c r="GD77" s="561">
        <v>7.79</v>
      </c>
      <c r="GE77" s="569">
        <v>3.67</v>
      </c>
      <c r="GF77" s="569">
        <v>56</v>
      </c>
      <c r="GG77" s="569">
        <v>1016</v>
      </c>
      <c r="GH77" s="569">
        <v>52.3</v>
      </c>
      <c r="GI77" s="569">
        <v>889</v>
      </c>
      <c r="GJ77" s="569">
        <v>24.4</v>
      </c>
      <c r="GK77" s="569">
        <v>604</v>
      </c>
      <c r="GL77" s="569">
        <v>54.6</v>
      </c>
      <c r="GM77" s="569">
        <v>3313</v>
      </c>
      <c r="GN77" s="569">
        <v>0.49</v>
      </c>
      <c r="GO77" s="569">
        <v>1944</v>
      </c>
      <c r="GP77" s="569">
        <v>1.04</v>
      </c>
      <c r="GQ77" s="569">
        <v>3024</v>
      </c>
      <c r="GR77" s="569">
        <v>6.05</v>
      </c>
    </row>
    <row r="78" spans="1:200" x14ac:dyDescent="0.3">
      <c r="A78" s="7">
        <v>130</v>
      </c>
      <c r="B78" s="7">
        <v>1</v>
      </c>
      <c r="C78" s="14">
        <v>10564</v>
      </c>
      <c r="D78" s="328" t="s">
        <v>1809</v>
      </c>
      <c r="E78" s="17" t="s">
        <v>1005</v>
      </c>
      <c r="F78" s="17">
        <v>5504181903</v>
      </c>
      <c r="G78" s="11">
        <v>64</v>
      </c>
      <c r="H78" s="17" t="s">
        <v>1686</v>
      </c>
      <c r="I78" s="469" t="s">
        <v>511</v>
      </c>
      <c r="J78" s="380" t="s">
        <v>35</v>
      </c>
      <c r="K78" s="17" t="s">
        <v>36</v>
      </c>
      <c r="L78" s="11">
        <v>12</v>
      </c>
      <c r="M78" s="17" t="s">
        <v>37</v>
      </c>
      <c r="N78" s="17" t="s">
        <v>435</v>
      </c>
      <c r="O78" s="11"/>
      <c r="P78" s="11" t="s">
        <v>678</v>
      </c>
      <c r="Q78" s="11"/>
      <c r="R78" s="454" t="s">
        <v>124</v>
      </c>
      <c r="S78" s="454" t="s">
        <v>123</v>
      </c>
      <c r="T78" s="454" t="s">
        <v>124</v>
      </c>
      <c r="U78" s="602" t="s">
        <v>125</v>
      </c>
      <c r="V78" s="454" t="s">
        <v>126</v>
      </c>
      <c r="W78" s="1038" t="s">
        <v>572</v>
      </c>
      <c r="X78" s="475" t="s">
        <v>124</v>
      </c>
      <c r="Y78" s="596" t="s">
        <v>127</v>
      </c>
      <c r="Z78" s="565" t="s">
        <v>120</v>
      </c>
      <c r="AA78" s="55"/>
      <c r="AB78" s="558">
        <v>15906</v>
      </c>
      <c r="AC78" s="928">
        <v>1192</v>
      </c>
      <c r="AD78" s="558" t="s">
        <v>124</v>
      </c>
      <c r="AE78" s="558" t="s">
        <v>124</v>
      </c>
      <c r="AF78" s="930" t="s">
        <v>444</v>
      </c>
      <c r="AG78" s="59">
        <v>3000</v>
      </c>
      <c r="AH78" s="7"/>
      <c r="AI78" s="7"/>
      <c r="AJ78" s="37"/>
      <c r="AK78" s="7"/>
      <c r="AL78" s="7"/>
      <c r="AM78" s="7"/>
      <c r="AN78" s="411">
        <v>3.7</v>
      </c>
      <c r="AO78" s="39">
        <v>9.8000000000000007</v>
      </c>
      <c r="AP78" s="40">
        <v>85.7</v>
      </c>
      <c r="AQ78" s="41">
        <v>99.2</v>
      </c>
      <c r="AR78" s="42">
        <v>0.37755102040816324</v>
      </c>
      <c r="AS78" s="43">
        <v>32.35612244897959</v>
      </c>
      <c r="AT78" s="44">
        <v>3.8743455497382201E-2</v>
      </c>
      <c r="AU78" s="45">
        <v>3.2523</v>
      </c>
      <c r="AV78" s="45">
        <v>87.9</v>
      </c>
      <c r="AW78" s="46">
        <v>0.26269999999999999</v>
      </c>
      <c r="AX78" s="45">
        <v>7.1</v>
      </c>
      <c r="AY78" s="9" t="s">
        <v>121</v>
      </c>
      <c r="AZ78" s="65">
        <v>0</v>
      </c>
      <c r="BA78" s="48">
        <v>0.03</v>
      </c>
      <c r="BB78" s="317" t="s">
        <v>121</v>
      </c>
      <c r="BC78" s="48"/>
      <c r="BD78" s="7">
        <v>41.3</v>
      </c>
      <c r="BE78" s="7">
        <v>58.5</v>
      </c>
      <c r="BF78" s="195">
        <v>0.70598290598290592</v>
      </c>
      <c r="BG78" s="79">
        <v>0.1</v>
      </c>
      <c r="BH78" s="80">
        <v>2.7027027027027026</v>
      </c>
      <c r="BI78" s="9" t="s">
        <v>121</v>
      </c>
      <c r="BJ78" s="7">
        <v>0</v>
      </c>
      <c r="BK78" s="48">
        <v>0.2</v>
      </c>
      <c r="BL78" s="81"/>
      <c r="BM78" s="80">
        <v>83.3</v>
      </c>
      <c r="BN78" s="49">
        <v>90.1</v>
      </c>
      <c r="BO78" s="86">
        <v>42935</v>
      </c>
      <c r="BP78" s="80">
        <v>9.9000000000000057</v>
      </c>
      <c r="BQ78" s="561">
        <v>8.7670800000000018</v>
      </c>
      <c r="BR78" s="84">
        <v>20.2</v>
      </c>
      <c r="BS78" s="84">
        <v>1.9796</v>
      </c>
      <c r="BT78" s="84">
        <v>63.1</v>
      </c>
      <c r="BU78" s="84">
        <v>6.1838000000000015</v>
      </c>
      <c r="BV78" s="84">
        <v>6.16</v>
      </c>
      <c r="BW78" s="84">
        <v>0.60368000000000011</v>
      </c>
      <c r="BX78" s="49">
        <v>7.0000000000000007E-2</v>
      </c>
      <c r="BY78" s="7"/>
      <c r="BZ78" s="7"/>
      <c r="CA78" s="7"/>
      <c r="CB78" s="7"/>
      <c r="CC78" s="7"/>
      <c r="CD78" s="7"/>
      <c r="CE78" s="7"/>
      <c r="CF78" s="45">
        <v>0.32012678288431062</v>
      </c>
      <c r="CG78" s="7"/>
      <c r="CH78" s="121">
        <v>5</v>
      </c>
      <c r="CI78" s="9" t="s">
        <v>1991</v>
      </c>
      <c r="CJ78" s="9" t="s">
        <v>1991</v>
      </c>
      <c r="CK78" s="251"/>
      <c r="CL78" s="112" t="s">
        <v>1997</v>
      </c>
      <c r="CM78" s="11"/>
      <c r="CN78" s="11"/>
      <c r="CO78" s="11"/>
      <c r="CP78" s="11"/>
      <c r="CQ78" s="10" t="s">
        <v>297</v>
      </c>
      <c r="CR78" s="123" t="s">
        <v>444</v>
      </c>
      <c r="CS78" s="9">
        <v>2</v>
      </c>
      <c r="CT78" s="7"/>
      <c r="CU78" s="49" t="s">
        <v>511</v>
      </c>
      <c r="CV78" s="7"/>
      <c r="CW78" s="7"/>
      <c r="CX78" s="7"/>
      <c r="CY78" s="7"/>
      <c r="CZ78" s="11">
        <v>14.6</v>
      </c>
      <c r="DA78" s="11" t="s">
        <v>38</v>
      </c>
      <c r="DB78" s="11">
        <v>2080</v>
      </c>
      <c r="DC78" s="11">
        <v>76.599999999999994</v>
      </c>
      <c r="DD78" s="11">
        <v>23.4</v>
      </c>
      <c r="DE78" s="11" t="s">
        <v>38</v>
      </c>
      <c r="DF78" s="11" t="s">
        <v>38</v>
      </c>
      <c r="DG78" s="11" t="s">
        <v>38</v>
      </c>
      <c r="DH78" s="11" t="s">
        <v>38</v>
      </c>
      <c r="DI78" s="11">
        <v>0</v>
      </c>
      <c r="DJ78" s="7"/>
      <c r="DK78" s="114"/>
      <c r="DL78" s="114"/>
      <c r="DM78" s="114"/>
      <c r="DN78" s="7">
        <v>100</v>
      </c>
      <c r="DO78" s="7">
        <v>3</v>
      </c>
      <c r="DP78" s="7">
        <v>1</v>
      </c>
      <c r="DQ78" s="7">
        <v>175</v>
      </c>
      <c r="DR78" s="7">
        <v>100</v>
      </c>
      <c r="DS78" s="115">
        <v>32.653061224489797</v>
      </c>
      <c r="DT78" s="116">
        <v>1</v>
      </c>
      <c r="DU78" s="7"/>
      <c r="DV78" s="116">
        <v>2</v>
      </c>
      <c r="DW78" s="116">
        <v>2</v>
      </c>
      <c r="DX78" s="114"/>
      <c r="DY78" s="114"/>
      <c r="DZ78" s="492">
        <v>10564</v>
      </c>
      <c r="EA78" s="953">
        <v>67</v>
      </c>
      <c r="EB78" s="920">
        <v>68440</v>
      </c>
      <c r="EC78" s="920">
        <v>2</v>
      </c>
      <c r="ED78" s="956">
        <v>2042.9850746268658</v>
      </c>
      <c r="EE78" s="920">
        <v>49135</v>
      </c>
      <c r="EF78" s="507">
        <v>1466.7164179104477</v>
      </c>
      <c r="EG78" s="959">
        <v>17600.597014925374</v>
      </c>
      <c r="EH78" s="157">
        <v>71.79281122150789</v>
      </c>
      <c r="EI78" s="145">
        <v>1.4667164179104477</v>
      </c>
      <c r="EJ78" s="114"/>
      <c r="EK78" s="157">
        <v>71.79281122150789</v>
      </c>
      <c r="EL78" s="145">
        <v>1.4667164179104477</v>
      </c>
      <c r="EM78" s="147">
        <v>1.4181337132390353</v>
      </c>
      <c r="EN78" s="148" t="s">
        <v>421</v>
      </c>
      <c r="EO78" s="149" t="s">
        <v>2174</v>
      </c>
      <c r="EP78" s="150" t="s">
        <v>423</v>
      </c>
      <c r="EQ78" s="149" t="s">
        <v>2175</v>
      </c>
      <c r="ER78" s="149" t="s">
        <v>2176</v>
      </c>
      <c r="ES78" s="987">
        <v>10564</v>
      </c>
      <c r="ET78" s="990" t="s">
        <v>426</v>
      </c>
      <c r="EU78" s="595">
        <v>15.8738171875</v>
      </c>
      <c r="EV78" s="941">
        <v>5.3038280400000009</v>
      </c>
      <c r="EW78" s="595">
        <v>0.72613331299999984</v>
      </c>
      <c r="EX78" s="569">
        <v>6.08</v>
      </c>
      <c r="EY78" s="569">
        <v>9.43</v>
      </c>
      <c r="EZ78" s="569">
        <v>2150000</v>
      </c>
      <c r="FA78" s="561">
        <v>81.3</v>
      </c>
      <c r="FB78" s="561">
        <v>46</v>
      </c>
      <c r="FC78" s="569">
        <v>1970000</v>
      </c>
      <c r="FD78" s="959">
        <v>17600.597014925374</v>
      </c>
      <c r="FE78" s="994">
        <v>14309.285373134329</v>
      </c>
      <c r="FF78" s="569">
        <v>1.26</v>
      </c>
      <c r="FG78" s="569">
        <v>1360000</v>
      </c>
      <c r="FH78" s="995">
        <v>44.74</v>
      </c>
      <c r="FI78" s="569">
        <v>610000</v>
      </c>
      <c r="FJ78" s="994">
        <v>6582.2712716417909</v>
      </c>
      <c r="FK78" s="994">
        <v>180.29699570149256</v>
      </c>
      <c r="FL78" s="994">
        <v>6401.974275940298</v>
      </c>
      <c r="FM78" s="946">
        <v>32</v>
      </c>
      <c r="FN78" s="994">
        <v>205.69597723880597</v>
      </c>
      <c r="FO78" s="994">
        <v>5.6342811156716426</v>
      </c>
      <c r="FP78" s="994">
        <v>447.16516791044779</v>
      </c>
      <c r="FQ78" s="561">
        <v>84.7</v>
      </c>
      <c r="FR78" s="561">
        <v>74.8</v>
      </c>
      <c r="FS78" s="569">
        <v>2701</v>
      </c>
      <c r="FT78" s="569">
        <v>0.61</v>
      </c>
      <c r="FU78" s="569">
        <v>4561</v>
      </c>
      <c r="FV78" s="569">
        <v>88.1</v>
      </c>
      <c r="FW78" s="569">
        <v>7381</v>
      </c>
      <c r="FX78" s="569">
        <v>0.56000000000000005</v>
      </c>
      <c r="FY78" s="569">
        <v>40268</v>
      </c>
      <c r="FZ78" s="569">
        <v>98.3</v>
      </c>
      <c r="GA78" s="569">
        <v>5137</v>
      </c>
      <c r="GB78" s="569">
        <v>98.3</v>
      </c>
      <c r="GC78" s="569">
        <v>12017</v>
      </c>
      <c r="GD78" s="561">
        <v>4.37</v>
      </c>
      <c r="GE78" s="569">
        <v>10</v>
      </c>
      <c r="GF78" s="569">
        <v>95</v>
      </c>
      <c r="GG78" s="569">
        <v>8491</v>
      </c>
      <c r="GH78" s="569">
        <v>88.9</v>
      </c>
      <c r="GI78" s="569">
        <v>1399</v>
      </c>
      <c r="GJ78" s="569">
        <v>18.7</v>
      </c>
      <c r="GK78" s="569">
        <v>1807</v>
      </c>
      <c r="GL78" s="569">
        <v>96.7</v>
      </c>
      <c r="GM78" s="569">
        <v>15009</v>
      </c>
      <c r="GN78" s="569">
        <v>5.9</v>
      </c>
      <c r="GO78" s="569">
        <v>16546</v>
      </c>
      <c r="GP78" s="569">
        <v>2.17</v>
      </c>
      <c r="GQ78" s="569">
        <v>8648</v>
      </c>
      <c r="GR78" s="569">
        <v>10.199999999999999</v>
      </c>
    </row>
    <row r="79" spans="1:200" x14ac:dyDescent="0.3">
      <c r="A79" s="7">
        <v>134</v>
      </c>
      <c r="B79" s="7">
        <v>1</v>
      </c>
      <c r="C79" s="14">
        <v>10613</v>
      </c>
      <c r="D79" s="328" t="s">
        <v>1898</v>
      </c>
      <c r="E79" s="17" t="s">
        <v>548</v>
      </c>
      <c r="F79" s="17">
        <v>8611135808</v>
      </c>
      <c r="G79" s="11">
        <v>33</v>
      </c>
      <c r="H79" s="17" t="s">
        <v>1899</v>
      </c>
      <c r="I79" s="469" t="s">
        <v>1212</v>
      </c>
      <c r="J79" s="380" t="s">
        <v>35</v>
      </c>
      <c r="K79" s="17" t="s">
        <v>36</v>
      </c>
      <c r="L79" s="11">
        <v>11</v>
      </c>
      <c r="M79" s="17" t="s">
        <v>37</v>
      </c>
      <c r="N79" s="17" t="s">
        <v>38</v>
      </c>
      <c r="O79" s="11"/>
      <c r="P79" s="11" t="s">
        <v>678</v>
      </c>
      <c r="Q79" s="11"/>
      <c r="R79" s="454" t="s">
        <v>124</v>
      </c>
      <c r="S79" s="454" t="s">
        <v>123</v>
      </c>
      <c r="T79" s="454" t="s">
        <v>124</v>
      </c>
      <c r="U79" s="602" t="s">
        <v>125</v>
      </c>
      <c r="V79" s="454" t="s">
        <v>126</v>
      </c>
      <c r="W79" s="1038" t="s">
        <v>572</v>
      </c>
      <c r="X79" s="475" t="s">
        <v>124</v>
      </c>
      <c r="Y79" s="596" t="s">
        <v>127</v>
      </c>
      <c r="Z79" s="550" t="s">
        <v>120</v>
      </c>
      <c r="AA79" s="11"/>
      <c r="AB79" s="558">
        <v>300417</v>
      </c>
      <c r="AC79" s="928">
        <v>75104</v>
      </c>
      <c r="AD79" s="558" t="s">
        <v>124</v>
      </c>
      <c r="AE79" s="558" t="s">
        <v>124</v>
      </c>
      <c r="AF79" s="930" t="s">
        <v>444</v>
      </c>
      <c r="AG79" s="59">
        <v>10000</v>
      </c>
      <c r="AH79" s="7"/>
      <c r="AI79" s="7"/>
      <c r="AJ79" s="37"/>
      <c r="AK79" s="7"/>
      <c r="AL79" s="7"/>
      <c r="AM79" s="7"/>
      <c r="AN79" s="934">
        <v>17.399999999999999</v>
      </c>
      <c r="AO79" s="39">
        <v>3.9</v>
      </c>
      <c r="AP79" s="40">
        <v>78.2</v>
      </c>
      <c r="AQ79" s="41">
        <v>99.5</v>
      </c>
      <c r="AR79" s="42">
        <v>4.4615384615384617</v>
      </c>
      <c r="AS79" s="43">
        <v>348.89230769230772</v>
      </c>
      <c r="AT79" s="44">
        <v>0.21193666260657731</v>
      </c>
      <c r="AU79" s="45">
        <v>16.1646</v>
      </c>
      <c r="AV79" s="45">
        <v>92.9</v>
      </c>
      <c r="AW79" s="46">
        <v>0.3654</v>
      </c>
      <c r="AX79" s="45">
        <v>2.1</v>
      </c>
      <c r="AY79" s="9" t="s">
        <v>121</v>
      </c>
      <c r="AZ79" s="65">
        <v>5.3</v>
      </c>
      <c r="BA79" s="48">
        <v>0.04</v>
      </c>
      <c r="BB79" s="49">
        <v>4</v>
      </c>
      <c r="BC79" s="48"/>
      <c r="BD79" s="7">
        <v>39.4</v>
      </c>
      <c r="BE79" s="7">
        <v>60.6</v>
      </c>
      <c r="BF79" s="195">
        <v>0.65016501650165015</v>
      </c>
      <c r="BG79" s="79">
        <v>0.1</v>
      </c>
      <c r="BH79" s="80">
        <v>0.57471264367816099</v>
      </c>
      <c r="BI79" s="9" t="s">
        <v>121</v>
      </c>
      <c r="BJ79" s="7">
        <v>17.100000000000001</v>
      </c>
      <c r="BK79" s="48">
        <v>22.4</v>
      </c>
      <c r="BL79" s="81"/>
      <c r="BM79" s="80">
        <v>66.800000000000011</v>
      </c>
      <c r="BN79" s="49">
        <v>91.2</v>
      </c>
      <c r="BO79" s="86">
        <v>51030</v>
      </c>
      <c r="BP79" s="80">
        <v>8.7999999999999972</v>
      </c>
      <c r="BQ79" s="80">
        <v>3.5255999999999998</v>
      </c>
      <c r="BR79" s="84">
        <v>25.6</v>
      </c>
      <c r="BS79" s="84">
        <v>0.99840000000000007</v>
      </c>
      <c r="BT79" s="84">
        <v>41.2</v>
      </c>
      <c r="BU79" s="84">
        <v>1.6068</v>
      </c>
      <c r="BV79" s="84">
        <v>23.6</v>
      </c>
      <c r="BW79" s="84">
        <v>0.92040000000000011</v>
      </c>
      <c r="BX79" s="49">
        <v>0.09</v>
      </c>
      <c r="BY79" s="7"/>
      <c r="BZ79" s="7"/>
      <c r="CA79" s="7"/>
      <c r="CB79" s="7"/>
      <c r="CC79" s="7"/>
      <c r="CD79" s="7"/>
      <c r="CE79" s="7"/>
      <c r="CF79" s="45">
        <v>0.62135922330097082</v>
      </c>
      <c r="CG79" s="7"/>
      <c r="CH79" s="121">
        <v>5</v>
      </c>
      <c r="CI79" s="9" t="s">
        <v>1991</v>
      </c>
      <c r="CJ79" s="9" t="s">
        <v>1991</v>
      </c>
      <c r="CK79" s="251"/>
      <c r="CL79" s="112" t="s">
        <v>1997</v>
      </c>
      <c r="CM79" s="11"/>
      <c r="CN79" s="11"/>
      <c r="CO79" s="11"/>
      <c r="CP79" s="11"/>
      <c r="CQ79" s="10" t="s">
        <v>297</v>
      </c>
      <c r="CR79" s="123" t="s">
        <v>444</v>
      </c>
      <c r="CS79" s="9">
        <v>2</v>
      </c>
      <c r="CT79" s="7"/>
      <c r="CU79" s="49" t="s">
        <v>1212</v>
      </c>
      <c r="CV79" s="7"/>
      <c r="CW79" s="7"/>
      <c r="CX79" s="7"/>
      <c r="CY79" s="7"/>
      <c r="CZ79" s="11" t="s">
        <v>38</v>
      </c>
      <c r="DA79" s="11" t="s">
        <v>38</v>
      </c>
      <c r="DB79" s="11">
        <v>24870</v>
      </c>
      <c r="DC79" s="11">
        <v>80.099999999999994</v>
      </c>
      <c r="DD79" s="11">
        <v>19.899999999999999</v>
      </c>
      <c r="DE79" s="11">
        <v>4</v>
      </c>
      <c r="DF79" s="11" t="s">
        <v>2025</v>
      </c>
      <c r="DG79" s="11" t="s">
        <v>38</v>
      </c>
      <c r="DH79" s="11">
        <v>3.7</v>
      </c>
      <c r="DI79" s="11">
        <v>0</v>
      </c>
      <c r="DJ79" s="7"/>
      <c r="DK79" s="114"/>
      <c r="DL79" s="114"/>
      <c r="DM79" s="114"/>
      <c r="DN79" s="7">
        <v>55</v>
      </c>
      <c r="DO79" s="7">
        <v>3</v>
      </c>
      <c r="DP79" s="7">
        <v>1</v>
      </c>
      <c r="DQ79" s="7" t="s">
        <v>299</v>
      </c>
      <c r="DR79" s="7" t="s">
        <v>299</v>
      </c>
      <c r="DS79" s="115" t="s">
        <v>299</v>
      </c>
      <c r="DT79" s="116">
        <v>1</v>
      </c>
      <c r="DU79" s="7"/>
      <c r="DV79" s="116">
        <v>1</v>
      </c>
      <c r="DW79" s="116">
        <v>0</v>
      </c>
      <c r="DX79" s="557"/>
      <c r="DY79" s="114"/>
      <c r="DZ79" s="492">
        <v>10613</v>
      </c>
      <c r="EA79" s="953">
        <v>55</v>
      </c>
      <c r="EB79" s="920">
        <v>408411</v>
      </c>
      <c r="EC79" s="920">
        <v>2</v>
      </c>
      <c r="ED79" s="956">
        <v>14851.309090909092</v>
      </c>
      <c r="EE79" s="920">
        <v>366480</v>
      </c>
      <c r="EF79" s="507">
        <v>13326.545454545454</v>
      </c>
      <c r="EG79" s="959">
        <v>146592</v>
      </c>
      <c r="EH79" s="157">
        <v>89.733136472817819</v>
      </c>
      <c r="EI79" s="145">
        <v>13.326545454545455</v>
      </c>
      <c r="EJ79" s="114"/>
      <c r="EK79" s="157">
        <v>89.733136472817819</v>
      </c>
      <c r="EL79" s="145">
        <v>13.326545454545455</v>
      </c>
      <c r="EM79" s="147">
        <v>1.8662000654878848</v>
      </c>
      <c r="EN79" s="148" t="s">
        <v>423</v>
      </c>
      <c r="EO79" s="149" t="s">
        <v>579</v>
      </c>
      <c r="EP79" s="150" t="s">
        <v>423</v>
      </c>
      <c r="EQ79" s="149" t="s">
        <v>2202</v>
      </c>
      <c r="ER79" s="149" t="s">
        <v>2203</v>
      </c>
      <c r="ES79" s="987">
        <v>10613</v>
      </c>
      <c r="ET79" s="990" t="s">
        <v>426</v>
      </c>
      <c r="EU79" s="595">
        <v>42.971315243200003</v>
      </c>
      <c r="EV79" s="941">
        <v>2.5660729600000001</v>
      </c>
      <c r="EW79" s="595">
        <v>0.88177414800000176</v>
      </c>
      <c r="EX79" s="569">
        <v>2.17</v>
      </c>
      <c r="EY79" s="569">
        <v>0.88</v>
      </c>
      <c r="EZ79" s="569">
        <v>4810000</v>
      </c>
      <c r="FA79" s="561">
        <v>84.6</v>
      </c>
      <c r="FB79" s="561">
        <v>36.200000000000003</v>
      </c>
      <c r="FC79" s="569">
        <v>1860000</v>
      </c>
      <c r="FD79" s="959">
        <v>146592</v>
      </c>
      <c r="FE79" s="994">
        <v>53066.304000000004</v>
      </c>
      <c r="FF79" s="569">
        <v>2.91</v>
      </c>
      <c r="FG79" s="569">
        <v>1480000</v>
      </c>
      <c r="FH79" s="995">
        <v>33.290000000000006</v>
      </c>
      <c r="FI79" s="569">
        <v>380000</v>
      </c>
      <c r="FJ79" s="994">
        <v>19210.002048000002</v>
      </c>
      <c r="FK79" s="994">
        <v>1544.2294464000004</v>
      </c>
      <c r="FL79" s="994">
        <v>17665.772601600002</v>
      </c>
      <c r="FM79" s="946">
        <v>11</v>
      </c>
      <c r="FN79" s="994">
        <v>1746.3638225454547</v>
      </c>
      <c r="FO79" s="994">
        <v>140.38449512727277</v>
      </c>
      <c r="FP79" s="994">
        <v>4824.2094545454547</v>
      </c>
      <c r="FQ79" s="561">
        <v>85.4</v>
      </c>
      <c r="FR79" s="561">
        <v>95.6</v>
      </c>
      <c r="FS79" s="569">
        <v>3457</v>
      </c>
      <c r="FT79" s="569">
        <v>1.1499999999999999</v>
      </c>
      <c r="FU79" s="569">
        <v>2836</v>
      </c>
      <c r="FV79" s="569">
        <v>74.599999999999994</v>
      </c>
      <c r="FW79" s="569">
        <v>5090</v>
      </c>
      <c r="FX79" s="569">
        <v>0.63</v>
      </c>
      <c r="FY79" s="569">
        <v>21370</v>
      </c>
      <c r="FZ79" s="569">
        <v>94</v>
      </c>
      <c r="GA79" s="569">
        <v>2391</v>
      </c>
      <c r="GB79" s="569">
        <v>94.6</v>
      </c>
      <c r="GC79" s="569">
        <v>10101</v>
      </c>
      <c r="GD79" s="561">
        <v>10.9</v>
      </c>
      <c r="GE79" s="569">
        <v>1.89</v>
      </c>
      <c r="GF79" s="569">
        <v>75.8</v>
      </c>
      <c r="GG79" s="569">
        <v>9389</v>
      </c>
      <c r="GH79" s="569">
        <v>97.7</v>
      </c>
      <c r="GI79" s="569">
        <v>2793</v>
      </c>
      <c r="GJ79" s="569">
        <v>11.9</v>
      </c>
      <c r="GK79" s="569">
        <v>2743</v>
      </c>
      <c r="GL79" s="569">
        <v>83.7</v>
      </c>
      <c r="GM79" s="569">
        <v>15379</v>
      </c>
      <c r="GN79" s="569">
        <v>3.36</v>
      </c>
      <c r="GO79" s="569">
        <v>3061</v>
      </c>
      <c r="GP79" s="569">
        <v>2.76</v>
      </c>
      <c r="GQ79" s="569">
        <v>6882</v>
      </c>
      <c r="GR79" s="569">
        <v>3.15</v>
      </c>
    </row>
    <row r="80" spans="1:200" x14ac:dyDescent="0.3">
      <c r="A80" s="7">
        <v>135</v>
      </c>
      <c r="B80" s="7">
        <v>1</v>
      </c>
      <c r="C80" s="14">
        <v>10615</v>
      </c>
      <c r="D80" s="328" t="s">
        <v>1815</v>
      </c>
      <c r="E80" s="17" t="s">
        <v>456</v>
      </c>
      <c r="F80" s="17">
        <v>445716079</v>
      </c>
      <c r="G80" s="11">
        <v>75</v>
      </c>
      <c r="H80" s="17" t="s">
        <v>1816</v>
      </c>
      <c r="I80" s="469" t="s">
        <v>511</v>
      </c>
      <c r="J80" s="380" t="s">
        <v>35</v>
      </c>
      <c r="K80" s="17" t="s">
        <v>36</v>
      </c>
      <c r="L80" s="11">
        <v>35</v>
      </c>
      <c r="M80" s="565" t="s">
        <v>37</v>
      </c>
      <c r="N80" s="565" t="s">
        <v>38</v>
      </c>
      <c r="O80" s="550"/>
      <c r="P80" s="11" t="s">
        <v>678</v>
      </c>
      <c r="Q80" s="11"/>
      <c r="R80" s="454" t="s">
        <v>124</v>
      </c>
      <c r="S80" s="454" t="s">
        <v>123</v>
      </c>
      <c r="T80" s="454" t="s">
        <v>124</v>
      </c>
      <c r="U80" s="602" t="s">
        <v>125</v>
      </c>
      <c r="V80" s="454" t="s">
        <v>126</v>
      </c>
      <c r="W80" s="476" t="s">
        <v>124</v>
      </c>
      <c r="X80" s="475" t="s">
        <v>124</v>
      </c>
      <c r="Y80" s="552"/>
      <c r="Z80" s="550" t="s">
        <v>120</v>
      </c>
      <c r="AA80" s="11"/>
      <c r="AB80" s="558">
        <v>207806</v>
      </c>
      <c r="AC80" s="928">
        <v>51951</v>
      </c>
      <c r="AD80" s="558" t="s">
        <v>124</v>
      </c>
      <c r="AE80" s="558" t="s">
        <v>124</v>
      </c>
      <c r="AF80" s="930" t="s">
        <v>444</v>
      </c>
      <c r="AG80" s="59">
        <v>10000</v>
      </c>
      <c r="AH80" s="7"/>
      <c r="AI80" s="7"/>
      <c r="AJ80" s="37"/>
      <c r="AK80" s="7"/>
      <c r="AL80" s="7"/>
      <c r="AM80" s="7"/>
      <c r="AN80" s="411">
        <v>1.3</v>
      </c>
      <c r="AO80" s="39">
        <v>11.6</v>
      </c>
      <c r="AP80" s="40">
        <v>85.3</v>
      </c>
      <c r="AQ80" s="41">
        <v>98.2</v>
      </c>
      <c r="AR80" s="42">
        <v>0.11206896551724138</v>
      </c>
      <c r="AS80" s="43">
        <v>9.559482758620689</v>
      </c>
      <c r="AT80" s="44">
        <v>1.3415892672858618E-2</v>
      </c>
      <c r="AU80" s="46">
        <v>1.1817000000000002</v>
      </c>
      <c r="AV80" s="45">
        <v>90.9</v>
      </c>
      <c r="AW80" s="46">
        <v>5.33E-2</v>
      </c>
      <c r="AX80" s="45">
        <v>4.0999999999999996</v>
      </c>
      <c r="AY80" s="9" t="s">
        <v>121</v>
      </c>
      <c r="AZ80" s="65">
        <v>0</v>
      </c>
      <c r="BA80" s="48">
        <v>0</v>
      </c>
      <c r="BB80" s="317" t="s">
        <v>121</v>
      </c>
      <c r="BC80" s="48"/>
      <c r="BD80" s="9" t="s">
        <v>121</v>
      </c>
      <c r="BE80" s="9" t="s">
        <v>121</v>
      </c>
      <c r="BF80" s="195" t="s">
        <v>121</v>
      </c>
      <c r="BG80" s="79">
        <v>0.01</v>
      </c>
      <c r="BH80" s="80">
        <v>0.76923076923076916</v>
      </c>
      <c r="BI80" s="9" t="s">
        <v>121</v>
      </c>
      <c r="BJ80" s="9" t="s">
        <v>121</v>
      </c>
      <c r="BK80" s="187" t="s">
        <v>121</v>
      </c>
      <c r="BL80" s="81"/>
      <c r="BM80" s="80">
        <v>87</v>
      </c>
      <c r="BN80" s="49">
        <v>96.8</v>
      </c>
      <c r="BO80" s="86">
        <v>63280</v>
      </c>
      <c r="BP80" s="80">
        <v>3.2000000000000028</v>
      </c>
      <c r="BQ80" s="80">
        <v>11.008399999999998</v>
      </c>
      <c r="BR80" s="84">
        <v>43.4</v>
      </c>
      <c r="BS80" s="84">
        <v>5.0343999999999998</v>
      </c>
      <c r="BT80" s="84">
        <v>43.6</v>
      </c>
      <c r="BU80" s="84">
        <v>5.0575999999999999</v>
      </c>
      <c r="BV80" s="84">
        <v>7.9</v>
      </c>
      <c r="BW80" s="84">
        <v>0.91639999999999999</v>
      </c>
      <c r="BX80" s="49">
        <v>0.03</v>
      </c>
      <c r="BY80" s="7"/>
      <c r="BZ80" s="7"/>
      <c r="CA80" s="7"/>
      <c r="CB80" s="7"/>
      <c r="CC80" s="7"/>
      <c r="CD80" s="7"/>
      <c r="CE80" s="7"/>
      <c r="CF80" s="45">
        <v>0.99541284403669716</v>
      </c>
      <c r="CG80" s="7"/>
      <c r="CH80" s="121">
        <v>5</v>
      </c>
      <c r="CI80" s="9" t="s">
        <v>1993</v>
      </c>
      <c r="CJ80" s="9" t="s">
        <v>1993</v>
      </c>
      <c r="CK80" s="251"/>
      <c r="CL80" s="112" t="s">
        <v>1997</v>
      </c>
      <c r="CM80" s="11"/>
      <c r="CN80" s="11"/>
      <c r="CO80" s="11"/>
      <c r="CP80" s="11"/>
      <c r="CQ80" s="10" t="s">
        <v>294</v>
      </c>
      <c r="CR80" s="123" t="s">
        <v>444</v>
      </c>
      <c r="CS80" s="9">
        <v>2</v>
      </c>
      <c r="CT80" s="7"/>
      <c r="CU80" s="49"/>
      <c r="CV80" s="7"/>
      <c r="CW80" s="7"/>
      <c r="CX80" s="7"/>
      <c r="CY80" s="7"/>
      <c r="CZ80" s="11" t="s">
        <v>38</v>
      </c>
      <c r="DA80" s="11" t="s">
        <v>38</v>
      </c>
      <c r="DB80" s="11">
        <v>49025</v>
      </c>
      <c r="DC80" s="11">
        <v>82.2</v>
      </c>
      <c r="DD80" s="11">
        <v>17.8</v>
      </c>
      <c r="DE80" s="11" t="s">
        <v>38</v>
      </c>
      <c r="DF80" s="11" t="s">
        <v>38</v>
      </c>
      <c r="DG80" s="11" t="s">
        <v>38</v>
      </c>
      <c r="DH80" s="11" t="s">
        <v>38</v>
      </c>
      <c r="DI80" s="11">
        <v>0</v>
      </c>
      <c r="DJ80" s="7"/>
      <c r="DK80" s="114"/>
      <c r="DL80" s="114"/>
      <c r="DM80" s="114"/>
      <c r="DN80" s="7"/>
      <c r="DO80" s="7">
        <v>3</v>
      </c>
      <c r="DP80" s="7"/>
      <c r="DQ80" s="7"/>
      <c r="DR80" s="7"/>
      <c r="DS80" s="115"/>
      <c r="DT80" s="116"/>
      <c r="DU80" s="7"/>
      <c r="DV80" s="116"/>
      <c r="DW80" s="116"/>
      <c r="DX80" s="114"/>
      <c r="DY80" s="114"/>
      <c r="DZ80" s="492">
        <v>10615</v>
      </c>
      <c r="EA80" s="953">
        <v>51</v>
      </c>
      <c r="EB80" s="920">
        <v>659929</v>
      </c>
      <c r="EC80" s="920">
        <v>2</v>
      </c>
      <c r="ED80" s="956">
        <v>25879.568627450979</v>
      </c>
      <c r="EE80" s="920">
        <v>531782</v>
      </c>
      <c r="EF80" s="507">
        <v>20854.196078431374</v>
      </c>
      <c r="EG80" s="959">
        <v>729896.86274509807</v>
      </c>
      <c r="EH80" s="157">
        <v>80.581698940340559</v>
      </c>
      <c r="EI80" s="145">
        <v>20.854196078431375</v>
      </c>
      <c r="EJ80" s="114"/>
      <c r="EK80" s="157">
        <v>80.581698940340559</v>
      </c>
      <c r="EL80" s="145">
        <v>20.854196078431375</v>
      </c>
      <c r="EM80" s="147">
        <v>2.3508458353234971</v>
      </c>
      <c r="EN80" s="148"/>
      <c r="EO80" s="149"/>
      <c r="EP80" s="150"/>
      <c r="EQ80" s="149"/>
      <c r="ER80" s="149"/>
      <c r="ES80" s="988"/>
      <c r="ET80" s="989"/>
      <c r="EU80" s="599"/>
      <c r="EV80" s="154"/>
      <c r="EW80" s="599"/>
      <c r="EX80" s="554"/>
      <c r="EY80" s="554"/>
      <c r="EZ80" s="554"/>
      <c r="FA80" s="554"/>
      <c r="FB80" s="554"/>
      <c r="FC80" s="554"/>
      <c r="FD80" s="554"/>
      <c r="FE80" s="554"/>
      <c r="FF80" s="554"/>
      <c r="FG80" s="554"/>
      <c r="FH80" s="554"/>
      <c r="FI80" s="554"/>
      <c r="FJ80" s="554"/>
      <c r="FK80" s="554"/>
      <c r="FL80" s="554"/>
      <c r="FM80" s="554"/>
      <c r="FN80" s="554"/>
      <c r="FO80" s="554"/>
      <c r="FP80" s="554"/>
      <c r="FQ80" s="554"/>
      <c r="FR80" s="554"/>
      <c r="FS80" s="554"/>
      <c r="FT80" s="554"/>
      <c r="FU80" s="554"/>
      <c r="FV80" s="554"/>
      <c r="FW80" s="554"/>
      <c r="FX80" s="554"/>
      <c r="FY80" s="554"/>
      <c r="FZ80" s="554"/>
      <c r="GA80" s="554"/>
      <c r="GB80" s="554"/>
      <c r="GC80" s="554"/>
      <c r="GD80" s="554"/>
      <c r="GE80" s="554"/>
      <c r="GF80" s="554"/>
      <c r="GG80" s="554"/>
      <c r="GH80" s="554"/>
      <c r="GI80" s="554"/>
      <c r="GJ80" s="554"/>
      <c r="GK80" s="554"/>
      <c r="GL80" s="554"/>
      <c r="GM80" s="554"/>
      <c r="GN80" s="554"/>
      <c r="GO80" s="554"/>
      <c r="GP80" s="554"/>
      <c r="GQ80" s="554"/>
      <c r="GR80" s="554"/>
    </row>
    <row r="81" spans="1:200" x14ac:dyDescent="0.3">
      <c r="A81" s="7">
        <v>139</v>
      </c>
      <c r="B81" s="7">
        <v>2</v>
      </c>
      <c r="C81" s="14">
        <v>10628</v>
      </c>
      <c r="D81" s="328" t="s">
        <v>1602</v>
      </c>
      <c r="E81" s="17" t="s">
        <v>1603</v>
      </c>
      <c r="F81" s="17">
        <v>5403192949</v>
      </c>
      <c r="G81" s="11">
        <v>65</v>
      </c>
      <c r="H81" s="17" t="s">
        <v>1508</v>
      </c>
      <c r="I81" s="469" t="s">
        <v>511</v>
      </c>
      <c r="J81" s="380" t="s">
        <v>35</v>
      </c>
      <c r="K81" s="17" t="s">
        <v>36</v>
      </c>
      <c r="L81" s="11">
        <v>12</v>
      </c>
      <c r="M81" s="17" t="s">
        <v>37</v>
      </c>
      <c r="N81" s="17" t="s">
        <v>38</v>
      </c>
      <c r="O81" s="11"/>
      <c r="P81" s="11" t="s">
        <v>678</v>
      </c>
      <c r="Q81" s="11"/>
      <c r="R81" s="454" t="s">
        <v>124</v>
      </c>
      <c r="S81" s="454" t="s">
        <v>123</v>
      </c>
      <c r="T81" s="454" t="s">
        <v>124</v>
      </c>
      <c r="U81" s="602" t="s">
        <v>125</v>
      </c>
      <c r="V81" s="454" t="s">
        <v>126</v>
      </c>
      <c r="W81" s="1038" t="s">
        <v>572</v>
      </c>
      <c r="X81" s="475" t="s">
        <v>124</v>
      </c>
      <c r="Y81" s="596" t="s">
        <v>127</v>
      </c>
      <c r="Z81" s="550" t="s">
        <v>120</v>
      </c>
      <c r="AA81" s="11"/>
      <c r="AB81" s="558">
        <v>271500</v>
      </c>
      <c r="AC81" s="928">
        <v>67875</v>
      </c>
      <c r="AD81" s="558" t="s">
        <v>124</v>
      </c>
      <c r="AE81" s="558" t="s">
        <v>124</v>
      </c>
      <c r="AF81" s="930" t="s">
        <v>444</v>
      </c>
      <c r="AG81" s="59">
        <v>10000</v>
      </c>
      <c r="AH81" s="7"/>
      <c r="AI81" s="7"/>
      <c r="AJ81" s="37"/>
      <c r="AK81" s="7"/>
      <c r="AL81" s="7"/>
      <c r="AM81" s="7"/>
      <c r="AN81" s="411">
        <v>4</v>
      </c>
      <c r="AO81" s="39">
        <v>1.8</v>
      </c>
      <c r="AP81" s="40">
        <v>93.8</v>
      </c>
      <c r="AQ81" s="41">
        <v>99.6</v>
      </c>
      <c r="AR81" s="42">
        <v>2.2222222222222223</v>
      </c>
      <c r="AS81" s="43">
        <v>208.44444444444446</v>
      </c>
      <c r="AT81" s="44">
        <v>4.1841004184100423E-2</v>
      </c>
      <c r="AU81" s="45">
        <v>3.6760000000000002</v>
      </c>
      <c r="AV81" s="45">
        <v>91.9</v>
      </c>
      <c r="AW81" s="46">
        <v>0.124</v>
      </c>
      <c r="AX81" s="45">
        <v>3.1</v>
      </c>
      <c r="AY81" s="9" t="s">
        <v>121</v>
      </c>
      <c r="AZ81" s="47">
        <v>0</v>
      </c>
      <c r="BA81" s="48">
        <v>0.2</v>
      </c>
      <c r="BB81" s="49">
        <v>3.3</v>
      </c>
      <c r="BC81" s="48"/>
      <c r="BD81" s="7">
        <v>46.6</v>
      </c>
      <c r="BE81" s="7">
        <v>53.3</v>
      </c>
      <c r="BF81" s="195">
        <v>0.87429643527204515</v>
      </c>
      <c r="BG81" s="79">
        <v>0.2</v>
      </c>
      <c r="BH81" s="80">
        <v>5</v>
      </c>
      <c r="BI81" s="9" t="s">
        <v>121</v>
      </c>
      <c r="BJ81" s="7">
        <v>12.2</v>
      </c>
      <c r="BK81" s="48">
        <v>11.6</v>
      </c>
      <c r="BL81" s="81"/>
      <c r="BM81" s="80">
        <v>71.900000000000006</v>
      </c>
      <c r="BN81" s="49">
        <v>90.6</v>
      </c>
      <c r="BO81" s="86">
        <v>63996</v>
      </c>
      <c r="BP81" s="80">
        <v>9.4000000000000057</v>
      </c>
      <c r="BQ81" s="80">
        <v>1.5534000000000001</v>
      </c>
      <c r="BR81" s="49">
        <v>43.2</v>
      </c>
      <c r="BS81" s="84">
        <v>0.77760000000000007</v>
      </c>
      <c r="BT81" s="49">
        <v>28.7</v>
      </c>
      <c r="BU81" s="84">
        <v>0.51659999999999995</v>
      </c>
      <c r="BV81" s="49">
        <v>14.4</v>
      </c>
      <c r="BW81" s="84">
        <v>0.25920000000000004</v>
      </c>
      <c r="BX81" s="49">
        <v>7.0000000000000007E-2</v>
      </c>
      <c r="BY81" s="7"/>
      <c r="BZ81" s="7"/>
      <c r="CA81" s="7"/>
      <c r="CB81" s="7"/>
      <c r="CC81" s="7"/>
      <c r="CD81" s="7"/>
      <c r="CE81" s="7"/>
      <c r="CF81" s="45">
        <v>1.505226480836237</v>
      </c>
      <c r="CG81" s="7"/>
      <c r="CH81" s="121">
        <v>5</v>
      </c>
      <c r="CI81" s="9" t="s">
        <v>1991</v>
      </c>
      <c r="CJ81" s="9" t="s">
        <v>1991</v>
      </c>
      <c r="CK81" s="251"/>
      <c r="CL81" s="112" t="s">
        <v>1997</v>
      </c>
      <c r="CM81" s="11"/>
      <c r="CN81" s="11"/>
      <c r="CO81" s="11"/>
      <c r="CP81" s="11"/>
      <c r="CQ81" s="10" t="s">
        <v>297</v>
      </c>
      <c r="CR81" s="123" t="s">
        <v>444</v>
      </c>
      <c r="CS81" s="9">
        <v>2</v>
      </c>
      <c r="CT81" s="7"/>
      <c r="CU81" s="49" t="s">
        <v>511</v>
      </c>
      <c r="CV81" s="7"/>
      <c r="CW81" s="7"/>
      <c r="CX81" s="7"/>
      <c r="CY81" s="7"/>
      <c r="CZ81" s="11">
        <v>69.5</v>
      </c>
      <c r="DA81" s="11" t="s">
        <v>38</v>
      </c>
      <c r="DB81" s="11">
        <v>34030</v>
      </c>
      <c r="DC81" s="11">
        <v>91.4</v>
      </c>
      <c r="DD81" s="11">
        <v>8.6</v>
      </c>
      <c r="DE81" s="11" t="s">
        <v>38</v>
      </c>
      <c r="DF81" s="11" t="s">
        <v>38</v>
      </c>
      <c r="DG81" s="11" t="s">
        <v>38</v>
      </c>
      <c r="DH81" s="11" t="s">
        <v>38</v>
      </c>
      <c r="DI81" s="11">
        <v>0</v>
      </c>
      <c r="DJ81" s="7"/>
      <c r="DK81" s="114"/>
      <c r="DL81" s="114"/>
      <c r="DM81" s="114"/>
      <c r="DN81" s="7">
        <v>120</v>
      </c>
      <c r="DO81" s="7">
        <v>3</v>
      </c>
      <c r="DP81" s="7">
        <v>1</v>
      </c>
      <c r="DQ81" s="7">
        <v>182</v>
      </c>
      <c r="DR81" s="7">
        <v>100</v>
      </c>
      <c r="DS81" s="115">
        <v>30.189590629151066</v>
      </c>
      <c r="DT81" s="116">
        <v>2</v>
      </c>
      <c r="DU81" s="7"/>
      <c r="DV81" s="116">
        <v>3</v>
      </c>
      <c r="DW81" s="116">
        <v>2</v>
      </c>
      <c r="DX81" s="114"/>
      <c r="DY81" s="114"/>
      <c r="DZ81" s="492">
        <v>10628</v>
      </c>
      <c r="EA81" s="953">
        <v>55</v>
      </c>
      <c r="EB81" s="920">
        <v>526186</v>
      </c>
      <c r="EC81" s="920">
        <v>2</v>
      </c>
      <c r="ED81" s="956">
        <v>19134.036363636365</v>
      </c>
      <c r="EE81" s="920">
        <v>433382</v>
      </c>
      <c r="EF81" s="507">
        <v>15759.345454545455</v>
      </c>
      <c r="EG81" s="959">
        <v>189112.14545454545</v>
      </c>
      <c r="EH81" s="157">
        <v>82.362890688843862</v>
      </c>
      <c r="EI81" s="145">
        <v>15.759345454545455</v>
      </c>
      <c r="EJ81" s="114"/>
      <c r="EK81" s="157">
        <v>82.362890688843862</v>
      </c>
      <c r="EL81" s="145">
        <v>15.759345454545455</v>
      </c>
      <c r="EM81" s="147">
        <v>2.1593536418217645</v>
      </c>
      <c r="EN81" s="148" t="s">
        <v>421</v>
      </c>
      <c r="EO81" s="112" t="s">
        <v>1134</v>
      </c>
      <c r="EP81" s="49" t="s">
        <v>421</v>
      </c>
      <c r="EQ81" s="112" t="s">
        <v>2094</v>
      </c>
      <c r="ER81" s="112" t="s">
        <v>2095</v>
      </c>
      <c r="ES81" s="987">
        <v>10628</v>
      </c>
      <c r="ET81" s="990" t="s">
        <v>426</v>
      </c>
      <c r="EU81" s="595">
        <v>43.95683980750001</v>
      </c>
      <c r="EV81" s="161">
        <v>34.991255078822398</v>
      </c>
      <c r="EW81" s="595">
        <v>1.0770611770000009</v>
      </c>
      <c r="EX81" s="569">
        <v>1.75</v>
      </c>
      <c r="EY81" s="569">
        <v>0.61</v>
      </c>
      <c r="EZ81" s="569">
        <v>3520000</v>
      </c>
      <c r="FA81" s="561">
        <v>89.4</v>
      </c>
      <c r="FB81" s="561">
        <v>5.92</v>
      </c>
      <c r="FC81" s="569">
        <v>1420000</v>
      </c>
      <c r="FD81" s="959">
        <v>189112.14545454545</v>
      </c>
      <c r="FE81" s="994">
        <v>169066.25803636364</v>
      </c>
      <c r="FF81" s="569">
        <v>0.74</v>
      </c>
      <c r="FG81" s="569">
        <v>1190000</v>
      </c>
      <c r="FH81" s="995">
        <v>5.18</v>
      </c>
      <c r="FI81" s="569">
        <v>230000</v>
      </c>
      <c r="FJ81" s="994">
        <v>10008.722475752727</v>
      </c>
      <c r="FK81" s="994">
        <v>1251.0903094690909</v>
      </c>
      <c r="FL81" s="994">
        <v>8757.6321662836363</v>
      </c>
      <c r="FM81" s="946">
        <v>6</v>
      </c>
      <c r="FN81" s="994">
        <v>1668.1204126254545</v>
      </c>
      <c r="FO81" s="994">
        <v>208.51505157818181</v>
      </c>
      <c r="FP81" s="994">
        <v>28177.709672727273</v>
      </c>
      <c r="FQ81" s="561">
        <v>89.6</v>
      </c>
      <c r="FR81" s="561">
        <v>94.3</v>
      </c>
      <c r="FS81" s="569">
        <v>2888</v>
      </c>
      <c r="FT81" s="569">
        <v>1.1299999999999999</v>
      </c>
      <c r="FU81" s="569">
        <v>4125</v>
      </c>
      <c r="FV81" s="569">
        <v>75.7</v>
      </c>
      <c r="FW81" s="569">
        <v>5028</v>
      </c>
      <c r="FX81" s="569">
        <v>1.1100000000000001</v>
      </c>
      <c r="FY81" s="569">
        <v>14208</v>
      </c>
      <c r="FZ81" s="569">
        <v>92.8</v>
      </c>
      <c r="GA81" s="569">
        <v>4227</v>
      </c>
      <c r="GB81" s="569">
        <v>92.2</v>
      </c>
      <c r="GC81" s="569">
        <v>9709</v>
      </c>
      <c r="GD81" s="561">
        <v>6.81</v>
      </c>
      <c r="GE81" s="569">
        <v>1.81</v>
      </c>
      <c r="GF81" s="569">
        <v>72.099999999999994</v>
      </c>
      <c r="GG81" s="569">
        <v>6205</v>
      </c>
      <c r="GH81" s="569">
        <v>94</v>
      </c>
      <c r="GI81" s="569">
        <v>2010</v>
      </c>
      <c r="GJ81" s="569">
        <v>38</v>
      </c>
      <c r="GK81" s="569">
        <v>4125</v>
      </c>
      <c r="GL81" s="569">
        <v>81.099999999999994</v>
      </c>
      <c r="GM81" s="569">
        <v>8236</v>
      </c>
      <c r="GN81" s="569">
        <v>4.22</v>
      </c>
      <c r="GO81" s="569">
        <v>3553</v>
      </c>
      <c r="GP81" s="569">
        <v>3.06</v>
      </c>
      <c r="GQ81" s="569">
        <v>8236</v>
      </c>
      <c r="GR81" s="569">
        <v>2.87</v>
      </c>
    </row>
    <row r="82" spans="1:200" x14ac:dyDescent="0.3">
      <c r="A82" s="7">
        <v>141</v>
      </c>
      <c r="B82" s="7">
        <v>1</v>
      </c>
      <c r="C82" s="14">
        <v>10630</v>
      </c>
      <c r="D82" s="328" t="s">
        <v>1796</v>
      </c>
      <c r="E82" s="17" t="s">
        <v>516</v>
      </c>
      <c r="F82" s="17">
        <v>450726428</v>
      </c>
      <c r="G82" s="11">
        <v>74</v>
      </c>
      <c r="H82" s="17" t="s">
        <v>1508</v>
      </c>
      <c r="I82" s="469" t="s">
        <v>511</v>
      </c>
      <c r="J82" s="380" t="s">
        <v>35</v>
      </c>
      <c r="K82" s="17" t="s">
        <v>36</v>
      </c>
      <c r="L82" s="11">
        <v>12</v>
      </c>
      <c r="M82" s="17" t="s">
        <v>37</v>
      </c>
      <c r="N82" s="17" t="s">
        <v>38</v>
      </c>
      <c r="O82" s="11"/>
      <c r="P82" s="11" t="s">
        <v>494</v>
      </c>
      <c r="Q82" s="11"/>
      <c r="R82" s="454" t="s">
        <v>124</v>
      </c>
      <c r="S82" s="454" t="s">
        <v>123</v>
      </c>
      <c r="T82" s="454" t="s">
        <v>124</v>
      </c>
      <c r="U82" s="602" t="s">
        <v>125</v>
      </c>
      <c r="V82" s="454" t="s">
        <v>126</v>
      </c>
      <c r="W82" s="1038" t="s">
        <v>572</v>
      </c>
      <c r="X82" s="475" t="s">
        <v>124</v>
      </c>
      <c r="Y82" s="893" t="s">
        <v>127</v>
      </c>
      <c r="Z82" s="48" t="s">
        <v>120</v>
      </c>
      <c r="AA82" s="11"/>
      <c r="AB82" s="1040">
        <v>313771</v>
      </c>
      <c r="AC82" s="1044">
        <v>78442</v>
      </c>
      <c r="AD82" s="1040" t="s">
        <v>124</v>
      </c>
      <c r="AE82" s="1040" t="s">
        <v>124</v>
      </c>
      <c r="AF82" s="781" t="s">
        <v>444</v>
      </c>
      <c r="AG82" s="59">
        <v>10000</v>
      </c>
      <c r="AH82" s="7"/>
      <c r="AI82" s="7"/>
      <c r="AJ82" s="37"/>
      <c r="AK82" s="7"/>
      <c r="AL82" s="7"/>
      <c r="AM82" s="7"/>
      <c r="AN82" s="411">
        <v>0.6</v>
      </c>
      <c r="AO82" s="39">
        <v>10.5</v>
      </c>
      <c r="AP82" s="40">
        <v>86.9</v>
      </c>
      <c r="AQ82" s="41">
        <v>98</v>
      </c>
      <c r="AR82" s="42">
        <v>5.7142857142857141E-2</v>
      </c>
      <c r="AS82" s="43">
        <v>4.9657142857142862</v>
      </c>
      <c r="AT82" s="44">
        <v>6.1601642710472273E-3</v>
      </c>
      <c r="AU82" s="46">
        <v>0.52139999999999997</v>
      </c>
      <c r="AV82" s="45">
        <v>86.9</v>
      </c>
      <c r="AW82" s="46">
        <v>4.8599999999999997E-2</v>
      </c>
      <c r="AX82" s="45">
        <v>8.1</v>
      </c>
      <c r="AY82" s="9" t="s">
        <v>121</v>
      </c>
      <c r="AZ82" s="47" t="s">
        <v>121</v>
      </c>
      <c r="BA82" s="48">
        <v>7.0000000000000007E-2</v>
      </c>
      <c r="BB82" s="121">
        <v>24.2</v>
      </c>
      <c r="BC82" s="48"/>
      <c r="BD82" s="9" t="s">
        <v>121</v>
      </c>
      <c r="BE82" s="9" t="s">
        <v>121</v>
      </c>
      <c r="BF82" s="9" t="s">
        <v>121</v>
      </c>
      <c r="BG82" s="79">
        <v>0.08</v>
      </c>
      <c r="BH82" s="80">
        <v>13.333333333333334</v>
      </c>
      <c r="BI82" s="9" t="s">
        <v>121</v>
      </c>
      <c r="BJ82" s="9" t="s">
        <v>121</v>
      </c>
      <c r="BK82" s="187" t="s">
        <v>121</v>
      </c>
      <c r="BL82" s="81"/>
      <c r="BM82" s="80">
        <v>88.8</v>
      </c>
      <c r="BN82" s="49">
        <v>96.3</v>
      </c>
      <c r="BO82" s="86">
        <v>77693</v>
      </c>
      <c r="BP82" s="80">
        <v>3.7000000000000028</v>
      </c>
      <c r="BQ82" s="561">
        <v>10.038</v>
      </c>
      <c r="BR82" s="49">
        <v>47.4</v>
      </c>
      <c r="BS82" s="84">
        <v>4.9770000000000003</v>
      </c>
      <c r="BT82" s="49">
        <v>41.4</v>
      </c>
      <c r="BU82" s="84">
        <v>4.3469999999999995</v>
      </c>
      <c r="BV82" s="49">
        <v>6.8</v>
      </c>
      <c r="BW82" s="84">
        <v>0.71399999999999997</v>
      </c>
      <c r="BX82" s="49">
        <v>0</v>
      </c>
      <c r="BY82" s="7"/>
      <c r="BZ82" s="7"/>
      <c r="CA82" s="7"/>
      <c r="CB82" s="7"/>
      <c r="CC82" s="7"/>
      <c r="CD82" s="7"/>
      <c r="CE82" s="7"/>
      <c r="CF82" s="45">
        <v>1.144927536231884</v>
      </c>
      <c r="CG82" s="7"/>
      <c r="CH82" s="121">
        <v>5</v>
      </c>
      <c r="CI82" s="9" t="s">
        <v>1991</v>
      </c>
      <c r="CJ82" s="49" t="s">
        <v>1991</v>
      </c>
      <c r="CK82" s="251"/>
      <c r="CL82" s="112" t="s">
        <v>1997</v>
      </c>
      <c r="CM82" s="11"/>
      <c r="CN82" s="11"/>
      <c r="CO82" s="11"/>
      <c r="CP82" s="11"/>
      <c r="CQ82" s="10" t="s">
        <v>297</v>
      </c>
      <c r="CR82" s="123" t="s">
        <v>444</v>
      </c>
      <c r="CS82" s="9">
        <v>2</v>
      </c>
      <c r="CT82" s="7"/>
      <c r="CU82" s="49" t="s">
        <v>511</v>
      </c>
      <c r="CV82" s="7"/>
      <c r="CW82" s="7"/>
      <c r="CX82" s="7"/>
      <c r="CY82" s="7"/>
      <c r="CZ82" s="11" t="s">
        <v>38</v>
      </c>
      <c r="DA82" s="11" t="s">
        <v>38</v>
      </c>
      <c r="DB82" s="11">
        <v>49799</v>
      </c>
      <c r="DC82" s="11">
        <v>85.3</v>
      </c>
      <c r="DD82" s="11">
        <v>14.7</v>
      </c>
      <c r="DE82" s="11" t="s">
        <v>38</v>
      </c>
      <c r="DF82" s="11" t="s">
        <v>38</v>
      </c>
      <c r="DG82" s="11" t="s">
        <v>38</v>
      </c>
      <c r="DH82" s="11" t="s">
        <v>38</v>
      </c>
      <c r="DI82" s="11">
        <v>0</v>
      </c>
      <c r="DJ82" s="7"/>
      <c r="DK82" s="114"/>
      <c r="DL82" s="114"/>
      <c r="DM82" s="114"/>
      <c r="DN82" s="7">
        <v>10</v>
      </c>
      <c r="DO82" s="7">
        <v>2</v>
      </c>
      <c r="DP82" s="7">
        <v>0</v>
      </c>
      <c r="DQ82" s="7" t="s">
        <v>299</v>
      </c>
      <c r="DR82" s="7" t="s">
        <v>299</v>
      </c>
      <c r="DS82" s="115" t="s">
        <v>299</v>
      </c>
      <c r="DT82" s="116">
        <v>2</v>
      </c>
      <c r="DU82" s="7"/>
      <c r="DV82" s="116">
        <v>3</v>
      </c>
      <c r="DW82" s="116">
        <v>2</v>
      </c>
      <c r="DX82" s="114"/>
      <c r="DY82" s="114"/>
      <c r="DZ82" s="492">
        <v>10630</v>
      </c>
      <c r="EA82" s="955">
        <v>51</v>
      </c>
      <c r="EB82" s="780">
        <v>518323</v>
      </c>
      <c r="EC82" s="780">
        <v>2</v>
      </c>
      <c r="ED82" s="782">
        <v>20326.392156862745</v>
      </c>
      <c r="EE82" s="920">
        <v>394053</v>
      </c>
      <c r="EF82" s="507">
        <v>15453.058823529413</v>
      </c>
      <c r="EG82" s="959">
        <v>185436.70588235295</v>
      </c>
      <c r="EH82" s="157">
        <v>76.024602419726691</v>
      </c>
      <c r="EI82" s="145">
        <v>15.453058823529412</v>
      </c>
      <c r="EJ82" s="114"/>
      <c r="EK82" s="157">
        <v>76.024602419726691</v>
      </c>
      <c r="EL82" s="145">
        <v>15.453058823529412</v>
      </c>
      <c r="EM82" s="147">
        <v>3.2225982291722177</v>
      </c>
      <c r="EN82" s="148" t="s">
        <v>423</v>
      </c>
      <c r="EO82" s="149" t="s">
        <v>829</v>
      </c>
      <c r="EP82" s="150" t="s">
        <v>423</v>
      </c>
      <c r="EQ82" s="149" t="s">
        <v>2165</v>
      </c>
      <c r="ER82" s="149" t="s">
        <v>2166</v>
      </c>
      <c r="ES82" s="987">
        <v>10630</v>
      </c>
      <c r="ET82" s="990" t="s">
        <v>426</v>
      </c>
      <c r="EU82" s="569" t="s">
        <v>2079</v>
      </c>
      <c r="EV82" s="440">
        <v>12.088411975932159</v>
      </c>
      <c r="EW82" s="595">
        <v>2.9243625129999997</v>
      </c>
      <c r="EX82" s="569">
        <v>3.55</v>
      </c>
      <c r="EY82" s="569">
        <v>1.2</v>
      </c>
      <c r="EZ82" s="569">
        <v>2230000</v>
      </c>
      <c r="FA82" s="561">
        <v>90.5</v>
      </c>
      <c r="FB82" s="561">
        <v>6.46</v>
      </c>
      <c r="FC82" s="569">
        <v>1700000</v>
      </c>
      <c r="FD82" s="928">
        <v>185436.70588235295</v>
      </c>
      <c r="FE82" s="994">
        <v>167820.2188235294</v>
      </c>
      <c r="FF82" s="569">
        <v>1.81</v>
      </c>
      <c r="FG82" s="569">
        <v>1640000</v>
      </c>
      <c r="FH82" s="995">
        <v>4.6500000000000004</v>
      </c>
      <c r="FI82" s="569">
        <v>60000</v>
      </c>
      <c r="FJ82" s="994">
        <v>10841.186136</v>
      </c>
      <c r="FK82" s="994">
        <v>3037.545960705882</v>
      </c>
      <c r="FL82" s="994">
        <v>7803.6401752941183</v>
      </c>
      <c r="FM82" s="946">
        <v>5</v>
      </c>
      <c r="FN82" s="994">
        <v>2168.2372272000002</v>
      </c>
      <c r="FO82" s="994">
        <v>607.50919214117641</v>
      </c>
      <c r="FP82" s="994">
        <v>33564.043764705879</v>
      </c>
      <c r="FQ82" s="561">
        <v>96.5</v>
      </c>
      <c r="FR82" s="561">
        <v>98.3</v>
      </c>
      <c r="FS82" s="569">
        <v>5075</v>
      </c>
      <c r="FT82" s="569">
        <v>0.26</v>
      </c>
      <c r="FU82" s="569">
        <v>2644</v>
      </c>
      <c r="FV82" s="569">
        <v>72.3</v>
      </c>
      <c r="FW82" s="569">
        <v>5090</v>
      </c>
      <c r="FX82" s="569">
        <v>0.16</v>
      </c>
      <c r="FY82" s="569">
        <v>13166</v>
      </c>
      <c r="FZ82" s="569">
        <v>89.8</v>
      </c>
      <c r="GA82" s="569">
        <v>5200</v>
      </c>
      <c r="GB82" s="569">
        <v>88.4</v>
      </c>
      <c r="GC82" s="569">
        <v>15286</v>
      </c>
      <c r="GD82" s="561">
        <v>0.77</v>
      </c>
      <c r="GE82" s="569">
        <v>0.65</v>
      </c>
      <c r="GF82" s="569">
        <v>49.1</v>
      </c>
      <c r="GG82" s="569">
        <v>3155</v>
      </c>
      <c r="GH82" s="569">
        <v>4.91</v>
      </c>
      <c r="GI82" s="569">
        <v>1093</v>
      </c>
      <c r="GJ82" s="569">
        <v>7.36</v>
      </c>
      <c r="GK82" s="569">
        <v>3510</v>
      </c>
      <c r="GL82" s="569">
        <v>9.1999999999999993</v>
      </c>
      <c r="GM82" s="569">
        <v>2435</v>
      </c>
      <c r="GN82" s="569">
        <v>7.36</v>
      </c>
      <c r="GO82" s="569">
        <v>3905</v>
      </c>
      <c r="GP82" s="569">
        <v>6.13</v>
      </c>
      <c r="GQ82" s="569">
        <v>11727</v>
      </c>
      <c r="GR82" s="569">
        <v>1.44</v>
      </c>
    </row>
    <row r="83" spans="1:200" x14ac:dyDescent="0.3">
      <c r="A83" s="7">
        <v>145</v>
      </c>
      <c r="B83" s="7">
        <v>1</v>
      </c>
      <c r="C83" s="14">
        <v>10648</v>
      </c>
      <c r="D83" s="328" t="s">
        <v>1602</v>
      </c>
      <c r="E83" s="17" t="s">
        <v>1603</v>
      </c>
      <c r="F83" s="17">
        <v>5403192949</v>
      </c>
      <c r="G83" s="11">
        <v>65</v>
      </c>
      <c r="H83" s="17" t="s">
        <v>1000</v>
      </c>
      <c r="I83" s="469" t="s">
        <v>511</v>
      </c>
      <c r="J83" s="380" t="s">
        <v>35</v>
      </c>
      <c r="K83" s="17" t="s">
        <v>36</v>
      </c>
      <c r="L83" s="11">
        <v>6</v>
      </c>
      <c r="M83" s="17" t="s">
        <v>1604</v>
      </c>
      <c r="N83" s="17" t="s">
        <v>435</v>
      </c>
      <c r="O83" s="11"/>
      <c r="P83" s="11" t="s">
        <v>494</v>
      </c>
      <c r="Q83" s="11"/>
      <c r="R83" s="454" t="s">
        <v>124</v>
      </c>
      <c r="S83" s="454" t="s">
        <v>123</v>
      </c>
      <c r="T83" s="454" t="s">
        <v>124</v>
      </c>
      <c r="U83" s="602" t="s">
        <v>125</v>
      </c>
      <c r="V83" s="454" t="s">
        <v>126</v>
      </c>
      <c r="W83" s="1038" t="s">
        <v>572</v>
      </c>
      <c r="X83" s="476" t="s">
        <v>124</v>
      </c>
      <c r="Y83" s="893" t="s">
        <v>127</v>
      </c>
      <c r="Z83" s="48" t="s">
        <v>120</v>
      </c>
      <c r="AA83" s="11"/>
      <c r="AB83" s="1040">
        <v>288641</v>
      </c>
      <c r="AC83" s="1044">
        <v>72160</v>
      </c>
      <c r="AD83" s="1040">
        <v>4</v>
      </c>
      <c r="AE83" s="1040">
        <v>66387</v>
      </c>
      <c r="AF83" s="781" t="s">
        <v>444</v>
      </c>
      <c r="AG83" s="558">
        <v>10000</v>
      </c>
      <c r="AH83" s="7"/>
      <c r="AI83" s="7"/>
      <c r="AJ83" s="37"/>
      <c r="AK83" s="7"/>
      <c r="AL83" s="7"/>
      <c r="AM83" s="7"/>
      <c r="AN83" s="934">
        <v>3.1</v>
      </c>
      <c r="AO83" s="39">
        <v>0.8</v>
      </c>
      <c r="AP83" s="40">
        <v>95.6</v>
      </c>
      <c r="AQ83" s="41">
        <v>99.5</v>
      </c>
      <c r="AR83" s="42">
        <v>3.875</v>
      </c>
      <c r="AS83" s="43">
        <v>370.45</v>
      </c>
      <c r="AT83" s="44">
        <v>3.2157676348547722E-2</v>
      </c>
      <c r="AU83" s="45">
        <v>2.8024</v>
      </c>
      <c r="AV83" s="45">
        <v>90.4</v>
      </c>
      <c r="AW83" s="46">
        <v>0.1426</v>
      </c>
      <c r="AX83" s="45">
        <v>4.5999999999999996</v>
      </c>
      <c r="AY83" s="9" t="s">
        <v>121</v>
      </c>
      <c r="AZ83" s="47">
        <v>0</v>
      </c>
      <c r="BA83" s="48">
        <v>0.2</v>
      </c>
      <c r="BB83" s="49">
        <v>2.5</v>
      </c>
      <c r="BC83" s="48"/>
      <c r="BD83" s="7">
        <v>46.9</v>
      </c>
      <c r="BE83" s="7">
        <v>52.5</v>
      </c>
      <c r="BF83" s="195">
        <v>0.89333333333333331</v>
      </c>
      <c r="BG83" s="79">
        <v>0.1</v>
      </c>
      <c r="BH83" s="80">
        <v>3.225806451612903</v>
      </c>
      <c r="BI83" s="9" t="s">
        <v>121</v>
      </c>
      <c r="BJ83" s="7">
        <v>2.9</v>
      </c>
      <c r="BK83" s="48">
        <v>5.9</v>
      </c>
      <c r="BL83" s="81"/>
      <c r="BM83" s="80">
        <v>69.600000000000009</v>
      </c>
      <c r="BN83" s="49">
        <v>91.6</v>
      </c>
      <c r="BO83" s="86">
        <v>50254</v>
      </c>
      <c r="BP83" s="80">
        <v>8.4000000000000057</v>
      </c>
      <c r="BQ83" s="561">
        <v>0.72000000000000008</v>
      </c>
      <c r="BR83" s="49">
        <v>14.9</v>
      </c>
      <c r="BS83" s="84">
        <v>0.11920000000000001</v>
      </c>
      <c r="BT83" s="49">
        <v>54.7</v>
      </c>
      <c r="BU83" s="84">
        <v>0.43760000000000004</v>
      </c>
      <c r="BV83" s="49">
        <v>20.399999999999999</v>
      </c>
      <c r="BW83" s="84">
        <v>0.16320000000000001</v>
      </c>
      <c r="BX83" s="49">
        <v>0.05</v>
      </c>
      <c r="BY83" s="7"/>
      <c r="BZ83" s="7"/>
      <c r="CA83" s="7"/>
      <c r="CB83" s="7"/>
      <c r="CC83" s="7"/>
      <c r="CD83" s="7"/>
      <c r="CE83" s="7"/>
      <c r="CF83" s="45">
        <v>0.27239488117001825</v>
      </c>
      <c r="CG83" s="7"/>
      <c r="CH83" s="121">
        <v>5</v>
      </c>
      <c r="CI83" s="9" t="s">
        <v>1991</v>
      </c>
      <c r="CJ83" s="9" t="s">
        <v>1991</v>
      </c>
      <c r="CK83" s="251"/>
      <c r="CL83" s="112" t="s">
        <v>1997</v>
      </c>
      <c r="CM83" s="11"/>
      <c r="CN83" s="11"/>
      <c r="CO83" s="11"/>
      <c r="CP83" s="11"/>
      <c r="CQ83" s="10" t="s">
        <v>297</v>
      </c>
      <c r="CR83" s="123" t="s">
        <v>444</v>
      </c>
      <c r="CS83" s="9">
        <v>2</v>
      </c>
      <c r="CT83" s="7"/>
      <c r="CU83" s="49" t="s">
        <v>511</v>
      </c>
      <c r="CV83" s="7"/>
      <c r="CW83" s="7"/>
      <c r="CX83" s="7"/>
      <c r="CY83" s="7"/>
      <c r="CZ83" s="11">
        <v>86.9</v>
      </c>
      <c r="DA83" s="11" t="s">
        <v>38</v>
      </c>
      <c r="DB83" s="11">
        <v>39282</v>
      </c>
      <c r="DC83" s="11">
        <v>94.9</v>
      </c>
      <c r="DD83" s="11">
        <v>5.0999999999999996</v>
      </c>
      <c r="DE83" s="11" t="s">
        <v>38</v>
      </c>
      <c r="DF83" s="11" t="s">
        <v>38</v>
      </c>
      <c r="DG83" s="11" t="s">
        <v>38</v>
      </c>
      <c r="DH83" s="11" t="s">
        <v>38</v>
      </c>
      <c r="DI83" s="11">
        <v>0</v>
      </c>
      <c r="DJ83" s="7"/>
      <c r="DK83" s="114"/>
      <c r="DL83" s="114"/>
      <c r="DM83" s="114"/>
      <c r="DN83" s="7">
        <v>60</v>
      </c>
      <c r="DO83" s="7">
        <v>3</v>
      </c>
      <c r="DP83" s="7">
        <v>1</v>
      </c>
      <c r="DQ83" s="7">
        <v>182</v>
      </c>
      <c r="DR83" s="7">
        <v>100</v>
      </c>
      <c r="DS83" s="115">
        <v>30.189590629151066</v>
      </c>
      <c r="DT83" s="116">
        <v>2</v>
      </c>
      <c r="DU83" s="7"/>
      <c r="DV83" s="116">
        <v>3</v>
      </c>
      <c r="DW83" s="116">
        <v>2</v>
      </c>
      <c r="DX83" s="557"/>
      <c r="DY83" s="114"/>
      <c r="DZ83" s="492">
        <v>10648</v>
      </c>
      <c r="EA83" s="955">
        <v>71</v>
      </c>
      <c r="EB83" s="780">
        <v>870095</v>
      </c>
      <c r="EC83" s="780">
        <v>2</v>
      </c>
      <c r="ED83" s="782">
        <v>24509.718309859156</v>
      </c>
      <c r="EE83" s="920">
        <v>727100</v>
      </c>
      <c r="EF83" s="507">
        <v>20481.690140845072</v>
      </c>
      <c r="EG83" s="959">
        <v>122890.14084507043</v>
      </c>
      <c r="EH83" s="157">
        <v>83.565587665714659</v>
      </c>
      <c r="EI83" s="145">
        <v>20.481690140845071</v>
      </c>
      <c r="EJ83" s="114"/>
      <c r="EK83" s="157">
        <v>83.565587665714659</v>
      </c>
      <c r="EL83" s="145">
        <v>20.481690140845071</v>
      </c>
      <c r="EM83" s="147">
        <v>1.9179081281804427</v>
      </c>
      <c r="EN83" s="148" t="s">
        <v>421</v>
      </c>
      <c r="EO83" s="1174" t="s">
        <v>1134</v>
      </c>
      <c r="EP83" s="49" t="s">
        <v>421</v>
      </c>
      <c r="EQ83" s="112" t="s">
        <v>2094</v>
      </c>
      <c r="ER83" s="112" t="s">
        <v>2095</v>
      </c>
      <c r="ES83" s="987">
        <v>10648</v>
      </c>
      <c r="ET83" s="990" t="s">
        <v>426</v>
      </c>
      <c r="EU83" s="569" t="s">
        <v>2079</v>
      </c>
      <c r="EV83" s="161">
        <v>42.932668899999989</v>
      </c>
      <c r="EW83" s="595">
        <v>2.013235624999997</v>
      </c>
      <c r="EX83" s="569">
        <v>0.9</v>
      </c>
      <c r="EY83" s="569">
        <v>3.01</v>
      </c>
      <c r="EZ83" s="569">
        <v>2460000</v>
      </c>
      <c r="FA83" s="561">
        <v>92.4</v>
      </c>
      <c r="FB83" s="561">
        <v>19.100000000000001</v>
      </c>
      <c r="FC83" s="569">
        <v>1470000</v>
      </c>
      <c r="FD83" s="959">
        <v>122890.14084507043</v>
      </c>
      <c r="FE83" s="994">
        <v>113550.49014084508</v>
      </c>
      <c r="FF83" s="569">
        <v>0.66</v>
      </c>
      <c r="FG83" s="569">
        <v>1090000</v>
      </c>
      <c r="FH83" s="995">
        <v>18.440000000000001</v>
      </c>
      <c r="FI83" s="569">
        <v>380000</v>
      </c>
      <c r="FJ83" s="994">
        <v>21688.143616901412</v>
      </c>
      <c r="FK83" s="994">
        <v>749.43323492957757</v>
      </c>
      <c r="FL83" s="994">
        <v>20938.710381971836</v>
      </c>
      <c r="FM83" s="946">
        <v>5</v>
      </c>
      <c r="FN83" s="994">
        <v>4337.6287233802823</v>
      </c>
      <c r="FO83" s="994">
        <v>149.88664698591552</v>
      </c>
      <c r="FP83" s="994">
        <v>22710.098028169017</v>
      </c>
      <c r="FQ83" s="561">
        <v>95.5</v>
      </c>
      <c r="FR83" s="561">
        <v>90</v>
      </c>
      <c r="FS83" s="569">
        <v>3641</v>
      </c>
      <c r="FT83" s="569">
        <v>0.63</v>
      </c>
      <c r="FU83" s="569">
        <v>2924</v>
      </c>
      <c r="FV83" s="569">
        <v>69.3</v>
      </c>
      <c r="FW83" s="569">
        <v>4318</v>
      </c>
      <c r="FX83" s="569">
        <v>0.67</v>
      </c>
      <c r="FY83" s="569">
        <v>13951</v>
      </c>
      <c r="FZ83" s="569">
        <v>96</v>
      </c>
      <c r="GA83" s="569">
        <v>3965</v>
      </c>
      <c r="GB83" s="569">
        <v>95.8</v>
      </c>
      <c r="GC83" s="569">
        <v>10382</v>
      </c>
      <c r="GD83" s="561">
        <v>2.81</v>
      </c>
      <c r="GE83" s="569">
        <v>0.74</v>
      </c>
      <c r="GF83" s="569">
        <v>75.7</v>
      </c>
      <c r="GG83" s="569">
        <v>9504</v>
      </c>
      <c r="GH83" s="569">
        <v>88.8</v>
      </c>
      <c r="GI83" s="569">
        <v>1974</v>
      </c>
      <c r="GJ83" s="569">
        <v>27.1</v>
      </c>
      <c r="GK83" s="569">
        <v>2526</v>
      </c>
      <c r="GL83" s="569">
        <v>81.5</v>
      </c>
      <c r="GM83" s="569">
        <v>9389</v>
      </c>
      <c r="GN83" s="569">
        <v>7.79</v>
      </c>
      <c r="GO83" s="569">
        <v>3343</v>
      </c>
      <c r="GP83" s="569">
        <v>6.41</v>
      </c>
      <c r="GQ83" s="569">
        <v>8674</v>
      </c>
      <c r="GR83" s="569">
        <v>1.18</v>
      </c>
    </row>
    <row r="84" spans="1:200" x14ac:dyDescent="0.3">
      <c r="A84" s="550">
        <v>146</v>
      </c>
      <c r="B84" s="7">
        <v>1</v>
      </c>
      <c r="C84" s="14">
        <v>10649</v>
      </c>
      <c r="D84" s="328" t="s">
        <v>1685</v>
      </c>
      <c r="E84" s="17" t="s">
        <v>803</v>
      </c>
      <c r="F84" s="17">
        <v>5710071180</v>
      </c>
      <c r="G84" s="11">
        <v>62</v>
      </c>
      <c r="H84" s="17" t="s">
        <v>1000</v>
      </c>
      <c r="I84" s="469" t="s">
        <v>432</v>
      </c>
      <c r="J84" s="380" t="s">
        <v>35</v>
      </c>
      <c r="K84" s="17" t="s">
        <v>36</v>
      </c>
      <c r="L84" s="11">
        <v>24</v>
      </c>
      <c r="M84" s="17" t="s">
        <v>434</v>
      </c>
      <c r="N84" s="17" t="s">
        <v>435</v>
      </c>
      <c r="O84" s="11"/>
      <c r="P84" s="11" t="s">
        <v>494</v>
      </c>
      <c r="Q84" s="11"/>
      <c r="R84" s="454" t="s">
        <v>124</v>
      </c>
      <c r="S84" s="454" t="s">
        <v>123</v>
      </c>
      <c r="T84" s="454" t="s">
        <v>124</v>
      </c>
      <c r="U84" s="602" t="s">
        <v>125</v>
      </c>
      <c r="V84" s="454" t="s">
        <v>126</v>
      </c>
      <c r="W84" s="1038" t="s">
        <v>572</v>
      </c>
      <c r="X84" s="475" t="s">
        <v>124</v>
      </c>
      <c r="Y84" s="596" t="s">
        <v>127</v>
      </c>
      <c r="Z84" s="550" t="s">
        <v>120</v>
      </c>
      <c r="AA84" s="11"/>
      <c r="AB84" s="558">
        <v>221595</v>
      </c>
      <c r="AC84" s="928">
        <v>55398</v>
      </c>
      <c r="AD84" s="558">
        <v>4</v>
      </c>
      <c r="AE84" s="558">
        <v>50966</v>
      </c>
      <c r="AF84" s="930" t="s">
        <v>444</v>
      </c>
      <c r="AG84" s="558">
        <v>10000</v>
      </c>
      <c r="AH84" s="550"/>
      <c r="AI84" s="550"/>
      <c r="AJ84" s="556"/>
      <c r="AK84" s="550"/>
      <c r="AL84" s="550"/>
      <c r="AM84" s="550"/>
      <c r="AN84" s="934">
        <v>3.7</v>
      </c>
      <c r="AO84" s="936">
        <v>2</v>
      </c>
      <c r="AP84" s="559">
        <v>93</v>
      </c>
      <c r="AQ84" s="41">
        <v>98.7</v>
      </c>
      <c r="AR84" s="42">
        <v>1.85</v>
      </c>
      <c r="AS84" s="43">
        <v>172.05</v>
      </c>
      <c r="AT84" s="44">
        <v>3.8947368421052633E-2</v>
      </c>
      <c r="AU84" s="581">
        <v>3.4484000000000004</v>
      </c>
      <c r="AV84" s="45">
        <v>93.2</v>
      </c>
      <c r="AW84" s="582">
        <v>6.6600000000000006E-2</v>
      </c>
      <c r="AX84" s="581">
        <v>1.8</v>
      </c>
      <c r="AY84" s="565" t="s">
        <v>121</v>
      </c>
      <c r="AZ84" s="47">
        <v>8.9</v>
      </c>
      <c r="BA84" s="48">
        <v>0.06</v>
      </c>
      <c r="BB84" s="569">
        <v>14.8</v>
      </c>
      <c r="BC84" s="48"/>
      <c r="BD84" s="550">
        <v>76</v>
      </c>
      <c r="BE84" s="550">
        <v>24.3</v>
      </c>
      <c r="BF84" s="1009">
        <v>3.1275720164609053</v>
      </c>
      <c r="BG84" s="583">
        <v>0.05</v>
      </c>
      <c r="BH84" s="80">
        <v>1.3513513513513513</v>
      </c>
      <c r="BI84" s="565" t="s">
        <v>121</v>
      </c>
      <c r="BJ84" s="550">
        <v>15.2</v>
      </c>
      <c r="BK84" s="48">
        <v>21.8</v>
      </c>
      <c r="BL84" s="939"/>
      <c r="BM84" s="561">
        <v>53</v>
      </c>
      <c r="BN84" s="569">
        <v>92.5</v>
      </c>
      <c r="BO84" s="940">
        <v>56870</v>
      </c>
      <c r="BP84" s="561">
        <v>7.5</v>
      </c>
      <c r="BQ84" s="561">
        <v>1.796</v>
      </c>
      <c r="BR84" s="569">
        <v>18</v>
      </c>
      <c r="BS84" s="564">
        <v>0.36</v>
      </c>
      <c r="BT84" s="569">
        <v>35</v>
      </c>
      <c r="BU84" s="564">
        <v>0.7</v>
      </c>
      <c r="BV84" s="569">
        <v>36.799999999999997</v>
      </c>
      <c r="BW84" s="564">
        <v>0.73599999999999999</v>
      </c>
      <c r="BX84" s="569">
        <v>0.08</v>
      </c>
      <c r="BY84" s="550"/>
      <c r="BZ84" s="550"/>
      <c r="CA84" s="550"/>
      <c r="CB84" s="550"/>
      <c r="CC84" s="550"/>
      <c r="CD84" s="550"/>
      <c r="CE84" s="550"/>
      <c r="CF84" s="45">
        <v>0.51428571428571423</v>
      </c>
      <c r="CG84" s="550"/>
      <c r="CH84" s="585">
        <v>5</v>
      </c>
      <c r="CI84" s="565" t="s">
        <v>1991</v>
      </c>
      <c r="CJ84" s="565" t="s">
        <v>1991</v>
      </c>
      <c r="CK84" s="1212"/>
      <c r="CL84" s="944" t="s">
        <v>1997</v>
      </c>
      <c r="CM84" s="11"/>
      <c r="CN84" s="11"/>
      <c r="CO84" s="11"/>
      <c r="CP84" s="11"/>
      <c r="CQ84" s="10" t="s">
        <v>297</v>
      </c>
      <c r="CR84" s="930" t="s">
        <v>444</v>
      </c>
      <c r="CS84" s="565">
        <v>2</v>
      </c>
      <c r="CT84" s="550"/>
      <c r="CU84" s="49" t="s">
        <v>432</v>
      </c>
      <c r="CV84" s="550"/>
      <c r="CW84" s="550"/>
      <c r="CX84" s="550"/>
      <c r="CY84" s="550"/>
      <c r="CZ84" s="11">
        <v>290.10000000000002</v>
      </c>
      <c r="DA84" s="11" t="s">
        <v>38</v>
      </c>
      <c r="DB84" s="11">
        <v>18365</v>
      </c>
      <c r="DC84" s="11">
        <v>89.4</v>
      </c>
      <c r="DD84" s="11">
        <v>10.6</v>
      </c>
      <c r="DE84" s="11" t="s">
        <v>38</v>
      </c>
      <c r="DF84" s="11" t="s">
        <v>38</v>
      </c>
      <c r="DG84" s="11" t="s">
        <v>38</v>
      </c>
      <c r="DH84" s="11" t="s">
        <v>38</v>
      </c>
      <c r="DI84" s="11">
        <v>0</v>
      </c>
      <c r="DJ84" s="550"/>
      <c r="DK84" s="557"/>
      <c r="DL84" s="557"/>
      <c r="DM84" s="557"/>
      <c r="DN84" s="550">
        <v>45</v>
      </c>
      <c r="DO84" s="550">
        <v>3</v>
      </c>
      <c r="DP84" s="550">
        <v>0</v>
      </c>
      <c r="DQ84" s="550">
        <v>170</v>
      </c>
      <c r="DR84" s="550">
        <v>80</v>
      </c>
      <c r="DS84" s="115">
        <v>27.681660899653977</v>
      </c>
      <c r="DT84" s="566">
        <v>1</v>
      </c>
      <c r="DU84" s="550"/>
      <c r="DV84" s="566">
        <v>1</v>
      </c>
      <c r="DW84" s="566">
        <v>1</v>
      </c>
      <c r="DX84" s="557"/>
      <c r="DY84" s="557"/>
      <c r="DZ84" s="492">
        <v>10649</v>
      </c>
      <c r="EA84" s="953">
        <v>71</v>
      </c>
      <c r="EB84" s="920">
        <v>454062</v>
      </c>
      <c r="EC84" s="920">
        <v>2</v>
      </c>
      <c r="ED84" s="956">
        <v>12790.478873239437</v>
      </c>
      <c r="EE84" s="920">
        <v>376672</v>
      </c>
      <c r="EF84" s="507">
        <v>10610.478873239437</v>
      </c>
      <c r="EG84" s="959">
        <v>254651.49295774649</v>
      </c>
      <c r="EH84" s="157">
        <v>82.956072078262437</v>
      </c>
      <c r="EI84" s="595">
        <v>10.610478873239437</v>
      </c>
      <c r="EJ84" s="557"/>
      <c r="EK84" s="594">
        <v>82.956072078262437</v>
      </c>
      <c r="EL84" s="595">
        <v>10.610478873239437</v>
      </c>
      <c r="EM84" s="986">
        <v>1.7308361120550504</v>
      </c>
      <c r="EN84" s="1084" t="s">
        <v>421</v>
      </c>
      <c r="EO84" s="988" t="s">
        <v>2124</v>
      </c>
      <c r="EP84" s="599" t="s">
        <v>421</v>
      </c>
      <c r="EQ84" s="988" t="s">
        <v>2125</v>
      </c>
      <c r="ER84" s="988" t="s">
        <v>425</v>
      </c>
      <c r="ES84" s="987">
        <v>10649</v>
      </c>
      <c r="ET84" s="990" t="s">
        <v>426</v>
      </c>
      <c r="EU84" s="595">
        <v>45.615868026700007</v>
      </c>
      <c r="EV84" s="772">
        <v>84.489937950399977</v>
      </c>
      <c r="EW84" s="595">
        <v>1.4779022879999988</v>
      </c>
      <c r="EX84" s="569">
        <v>1.59</v>
      </c>
      <c r="EY84" s="569">
        <v>1.1499999999999999</v>
      </c>
      <c r="EZ84" s="569">
        <v>3010000</v>
      </c>
      <c r="FA84" s="561">
        <v>89.4</v>
      </c>
      <c r="FB84" s="561">
        <v>39.299999999999997</v>
      </c>
      <c r="FC84" s="569">
        <v>2060000</v>
      </c>
      <c r="FD84" s="959">
        <v>254651.49295774649</v>
      </c>
      <c r="FE84" s="994">
        <v>100078.03673239436</v>
      </c>
      <c r="FF84" s="569">
        <v>1.05</v>
      </c>
      <c r="FG84" s="569">
        <v>989000</v>
      </c>
      <c r="FH84" s="995">
        <v>38.25</v>
      </c>
      <c r="FI84" s="569">
        <v>1071000</v>
      </c>
      <c r="FJ84" s="994">
        <v>39330.668435830979</v>
      </c>
      <c r="FK84" s="994">
        <v>1050.819385690141</v>
      </c>
      <c r="FL84" s="994">
        <v>38279.849050140838</v>
      </c>
      <c r="FM84" s="946">
        <v>24</v>
      </c>
      <c r="FN84" s="994">
        <v>1638.7778514929576</v>
      </c>
      <c r="FO84" s="994">
        <v>43.784141070422542</v>
      </c>
      <c r="FP84" s="994">
        <v>4169.9181971830985</v>
      </c>
      <c r="FQ84" s="561">
        <v>94.2</v>
      </c>
      <c r="FR84" s="561">
        <v>90.6</v>
      </c>
      <c r="FS84" s="569">
        <v>2960</v>
      </c>
      <c r="FT84" s="569">
        <v>0.85</v>
      </c>
      <c r="FU84" s="569">
        <v>2726</v>
      </c>
      <c r="FV84" s="569">
        <v>76.400000000000006</v>
      </c>
      <c r="FW84" s="569">
        <v>6129</v>
      </c>
      <c r="FX84" s="569">
        <v>2.2799999999999998</v>
      </c>
      <c r="FY84" s="569">
        <v>17319</v>
      </c>
      <c r="FZ84" s="569">
        <v>85.9</v>
      </c>
      <c r="GA84" s="569">
        <v>6018</v>
      </c>
      <c r="GB84" s="569">
        <v>84.4</v>
      </c>
      <c r="GC84" s="569">
        <v>16748</v>
      </c>
      <c r="GD84" s="561">
        <v>3.15</v>
      </c>
      <c r="GE84" s="569">
        <v>1.01</v>
      </c>
      <c r="GF84" s="569">
        <v>86.9</v>
      </c>
      <c r="GG84" s="569">
        <v>7472</v>
      </c>
      <c r="GH84" s="569">
        <v>90.3</v>
      </c>
      <c r="GI84" s="569">
        <v>1753</v>
      </c>
      <c r="GJ84" s="569">
        <v>21.1</v>
      </c>
      <c r="GK84" s="569">
        <v>3108</v>
      </c>
      <c r="GL84" s="569">
        <v>93.3</v>
      </c>
      <c r="GM84" s="569">
        <v>17746</v>
      </c>
      <c r="GN84" s="569">
        <v>3.86</v>
      </c>
      <c r="GO84" s="569">
        <v>4113</v>
      </c>
      <c r="GP84" s="569">
        <v>2.21</v>
      </c>
      <c r="GQ84" s="569">
        <v>11835</v>
      </c>
      <c r="GR84" s="569">
        <v>2.04</v>
      </c>
    </row>
    <row r="85" spans="1:200" x14ac:dyDescent="0.3">
      <c r="A85" s="7">
        <v>151</v>
      </c>
      <c r="B85" s="7">
        <v>1</v>
      </c>
      <c r="C85" s="14">
        <v>10699</v>
      </c>
      <c r="D85" s="328" t="s">
        <v>1185</v>
      </c>
      <c r="E85" s="17" t="s">
        <v>784</v>
      </c>
      <c r="F85" s="17" t="s">
        <v>1704</v>
      </c>
      <c r="G85" s="11">
        <v>12</v>
      </c>
      <c r="H85" s="17" t="s">
        <v>468</v>
      </c>
      <c r="I85" s="469" t="s">
        <v>1705</v>
      </c>
      <c r="J85" s="849" t="s">
        <v>433</v>
      </c>
      <c r="K85" s="17" t="s">
        <v>36</v>
      </c>
      <c r="L85" s="11">
        <v>66</v>
      </c>
      <c r="M85" s="17" t="s">
        <v>37</v>
      </c>
      <c r="N85" s="17" t="s">
        <v>435</v>
      </c>
      <c r="O85" s="11"/>
      <c r="P85" s="11" t="s">
        <v>494</v>
      </c>
      <c r="Q85" s="381"/>
      <c r="R85" s="617"/>
      <c r="S85" s="617"/>
      <c r="T85" s="617"/>
      <c r="U85" s="632" t="s">
        <v>498</v>
      </c>
      <c r="V85" s="632"/>
      <c r="W85" s="617"/>
      <c r="X85" s="483"/>
      <c r="Y85" s="552"/>
      <c r="Z85" s="550" t="s">
        <v>120</v>
      </c>
      <c r="AA85" s="11"/>
      <c r="AB85" s="556">
        <v>21212</v>
      </c>
      <c r="AC85" s="924">
        <v>1400000</v>
      </c>
      <c r="AD85" s="556" t="s">
        <v>124</v>
      </c>
      <c r="AE85" s="556" t="s">
        <v>124</v>
      </c>
      <c r="AF85" s="930" t="s">
        <v>444</v>
      </c>
      <c r="AG85" s="37"/>
      <c r="AH85" s="7"/>
      <c r="AI85" s="7"/>
      <c r="AJ85" s="37"/>
      <c r="AK85" s="7"/>
      <c r="AL85" s="7"/>
      <c r="AM85" s="7"/>
      <c r="AN85" s="411">
        <v>4.7</v>
      </c>
      <c r="AO85" s="39">
        <v>3.2</v>
      </c>
      <c r="AP85" s="40">
        <v>91.9</v>
      </c>
      <c r="AQ85" s="41">
        <v>99.800000000000011</v>
      </c>
      <c r="AR85" s="42">
        <v>1.46875</v>
      </c>
      <c r="AS85" s="43">
        <v>134.97812500000001</v>
      </c>
      <c r="AT85" s="44">
        <v>4.9421661409043111E-2</v>
      </c>
      <c r="AU85" s="45">
        <v>4.3850999999999996</v>
      </c>
      <c r="AV85" s="45">
        <v>93.3</v>
      </c>
      <c r="AW85" s="46">
        <v>7.9899999999999999E-2</v>
      </c>
      <c r="AX85" s="45">
        <v>1.7</v>
      </c>
      <c r="AY85" s="9" t="s">
        <v>121</v>
      </c>
      <c r="AZ85" s="47">
        <v>13.3</v>
      </c>
      <c r="BA85" s="187" t="s">
        <v>121</v>
      </c>
      <c r="BB85" s="49">
        <v>1.4</v>
      </c>
      <c r="BC85" s="48"/>
      <c r="BD85" s="7">
        <v>70.7</v>
      </c>
      <c r="BE85" s="7">
        <v>29.3</v>
      </c>
      <c r="BF85" s="195">
        <v>2.4129692832764507</v>
      </c>
      <c r="BG85" s="79">
        <v>0.2</v>
      </c>
      <c r="BH85" s="80">
        <v>4.2553191489361701</v>
      </c>
      <c r="BI85" s="9" t="s">
        <v>121</v>
      </c>
      <c r="BJ85" s="7">
        <v>23.4</v>
      </c>
      <c r="BK85" s="48">
        <v>15.6</v>
      </c>
      <c r="BL85" s="81"/>
      <c r="BM85" s="80">
        <v>81.599999999999994</v>
      </c>
      <c r="BN85" s="49">
        <v>91.5</v>
      </c>
      <c r="BO85" s="226">
        <v>26384</v>
      </c>
      <c r="BP85" s="80">
        <v>8.5</v>
      </c>
      <c r="BQ85" s="561">
        <v>2.86144</v>
      </c>
      <c r="BR85" s="84">
        <v>70</v>
      </c>
      <c r="BS85" s="84">
        <v>2.2400000000000002</v>
      </c>
      <c r="BT85" s="84">
        <v>11.6</v>
      </c>
      <c r="BU85" s="84">
        <v>0.37119999999999997</v>
      </c>
      <c r="BV85" s="84">
        <v>7.82</v>
      </c>
      <c r="BW85" s="84">
        <v>0.25024000000000002</v>
      </c>
      <c r="BX85" s="49">
        <v>0.04</v>
      </c>
      <c r="BY85" s="7"/>
      <c r="BZ85" s="7"/>
      <c r="CA85" s="7"/>
      <c r="CB85" s="7"/>
      <c r="CC85" s="7"/>
      <c r="CD85" s="7"/>
      <c r="CE85" s="7"/>
      <c r="CF85" s="45">
        <v>6.0344827586206895</v>
      </c>
      <c r="CG85" s="7"/>
      <c r="CH85" s="121">
        <v>5</v>
      </c>
      <c r="CI85" s="9" t="s">
        <v>1993</v>
      </c>
      <c r="CJ85" s="9" t="s">
        <v>1993</v>
      </c>
      <c r="CK85" s="251"/>
      <c r="CL85" s="112" t="s">
        <v>1997</v>
      </c>
      <c r="CM85" s="11"/>
      <c r="CN85" s="11"/>
      <c r="CO85" s="11"/>
      <c r="CP85" s="11"/>
      <c r="CQ85" s="565" t="s">
        <v>294</v>
      </c>
      <c r="CR85" s="123" t="s">
        <v>444</v>
      </c>
      <c r="CS85" s="9">
        <v>2</v>
      </c>
      <c r="CT85" s="7"/>
      <c r="CU85" s="7"/>
      <c r="CV85" s="7"/>
      <c r="CW85" s="7"/>
      <c r="CX85" s="7"/>
      <c r="CY85" s="7"/>
      <c r="CZ85" s="11" t="s">
        <v>38</v>
      </c>
      <c r="DA85" s="11" t="s">
        <v>38</v>
      </c>
      <c r="DB85" s="11" t="s">
        <v>38</v>
      </c>
      <c r="DC85" s="11" t="s">
        <v>38</v>
      </c>
      <c r="DD85" s="11" t="s">
        <v>38</v>
      </c>
      <c r="DE85" s="11" t="s">
        <v>38</v>
      </c>
      <c r="DF85" s="11" t="s">
        <v>38</v>
      </c>
      <c r="DG85" s="11" t="s">
        <v>38</v>
      </c>
      <c r="DH85" s="11" t="s">
        <v>38</v>
      </c>
      <c r="DI85" s="11">
        <v>0</v>
      </c>
      <c r="DJ85" s="7"/>
      <c r="DK85" s="114"/>
      <c r="DL85" s="114"/>
      <c r="DM85" s="114"/>
      <c r="DN85" s="114"/>
      <c r="DO85" s="212">
        <v>3</v>
      </c>
      <c r="DP85" s="114"/>
      <c r="DQ85" s="114"/>
      <c r="DR85" s="114"/>
      <c r="DS85" s="114"/>
      <c r="DT85" s="114"/>
      <c r="DU85" s="114"/>
      <c r="DV85" s="114"/>
      <c r="DW85" s="114"/>
      <c r="DX85" s="114"/>
      <c r="DY85" s="114"/>
      <c r="DZ85" s="485">
        <v>10699</v>
      </c>
      <c r="EA85" s="954">
        <v>75</v>
      </c>
      <c r="EB85" s="954">
        <v>188727</v>
      </c>
      <c r="EC85" s="954">
        <v>4085</v>
      </c>
      <c r="ED85" s="954">
        <v>38220</v>
      </c>
      <c r="EE85" s="954">
        <v>175431</v>
      </c>
      <c r="EF85" s="715">
        <v>21884.856205630356</v>
      </c>
      <c r="EG85" s="959">
        <v>1444400.5095716035</v>
      </c>
      <c r="EH85" s="121">
        <v>94.6</v>
      </c>
      <c r="EI85" s="145">
        <v>21.212</v>
      </c>
      <c r="EJ85" s="114"/>
      <c r="EK85" s="43">
        <v>92.954903114021846</v>
      </c>
      <c r="EL85" s="146">
        <v>21.884856205630356</v>
      </c>
      <c r="EM85" s="217" t="s">
        <v>2130</v>
      </c>
      <c r="EN85" s="114"/>
      <c r="EO85" s="114"/>
      <c r="EP85" s="114"/>
      <c r="EQ85" s="114"/>
      <c r="ER85" s="114"/>
      <c r="ES85" s="557"/>
      <c r="ET85" s="989"/>
      <c r="EU85" s="550"/>
      <c r="EV85" s="550"/>
      <c r="EW85" s="550"/>
      <c r="EX85" s="554"/>
      <c r="EY85" s="554"/>
      <c r="EZ85" s="554"/>
      <c r="FA85" s="554"/>
      <c r="FB85" s="554"/>
      <c r="FC85" s="554"/>
      <c r="FD85" s="554"/>
      <c r="FE85" s="554"/>
      <c r="FF85" s="554"/>
      <c r="FG85" s="554"/>
      <c r="FH85" s="554"/>
      <c r="FI85" s="554"/>
      <c r="FJ85" s="554"/>
      <c r="FK85" s="554"/>
      <c r="FL85" s="554"/>
      <c r="FM85" s="554"/>
      <c r="FN85" s="554"/>
      <c r="FO85" s="554"/>
      <c r="FP85" s="554"/>
      <c r="FQ85" s="554"/>
      <c r="FR85" s="554"/>
      <c r="FS85" s="554"/>
      <c r="FT85" s="554"/>
      <c r="FU85" s="554"/>
      <c r="FV85" s="554"/>
      <c r="FW85" s="554"/>
      <c r="FX85" s="554"/>
      <c r="FY85" s="554"/>
      <c r="FZ85" s="554"/>
      <c r="GA85" s="554"/>
      <c r="GB85" s="554"/>
      <c r="GC85" s="554"/>
      <c r="GD85" s="554"/>
      <c r="GE85" s="554"/>
      <c r="GF85" s="554"/>
      <c r="GG85" s="554"/>
      <c r="GH85" s="554"/>
      <c r="GI85" s="554"/>
      <c r="GJ85" s="554"/>
      <c r="GK85" s="554"/>
      <c r="GL85" s="554"/>
      <c r="GM85" s="554"/>
      <c r="GN85" s="554"/>
      <c r="GO85" s="554"/>
      <c r="GP85" s="554"/>
      <c r="GQ85" s="554"/>
      <c r="GR85" s="554"/>
    </row>
    <row r="86" spans="1:200" x14ac:dyDescent="0.3">
      <c r="A86" s="7">
        <v>154</v>
      </c>
      <c r="B86" s="7">
        <v>1</v>
      </c>
      <c r="C86" s="14">
        <v>10711</v>
      </c>
      <c r="D86" s="328" t="s">
        <v>1911</v>
      </c>
      <c r="E86" s="17" t="s">
        <v>929</v>
      </c>
      <c r="F86" s="17">
        <v>6502251811</v>
      </c>
      <c r="G86" s="11">
        <v>54</v>
      </c>
      <c r="H86" s="17" t="s">
        <v>468</v>
      </c>
      <c r="I86" s="469" t="s">
        <v>511</v>
      </c>
      <c r="J86" s="380" t="s">
        <v>35</v>
      </c>
      <c r="K86" s="17" t="s">
        <v>36</v>
      </c>
      <c r="L86" s="11">
        <v>4</v>
      </c>
      <c r="M86" s="17" t="s">
        <v>37</v>
      </c>
      <c r="N86" s="17" t="s">
        <v>38</v>
      </c>
      <c r="O86" s="11"/>
      <c r="P86" s="11" t="s">
        <v>494</v>
      </c>
      <c r="Q86" s="381"/>
      <c r="R86" s="617"/>
      <c r="S86" s="617"/>
      <c r="T86" s="617"/>
      <c r="U86" s="632" t="s">
        <v>498</v>
      </c>
      <c r="V86" s="632"/>
      <c r="W86" s="617"/>
      <c r="X86" s="483"/>
      <c r="Y86" s="552"/>
      <c r="Z86" s="550" t="s">
        <v>120</v>
      </c>
      <c r="AA86" s="11"/>
      <c r="AB86" s="556">
        <v>12989</v>
      </c>
      <c r="AC86" s="924">
        <v>52000</v>
      </c>
      <c r="AD86" s="556" t="s">
        <v>124</v>
      </c>
      <c r="AE86" s="556" t="s">
        <v>124</v>
      </c>
      <c r="AF86" s="930" t="s">
        <v>128</v>
      </c>
      <c r="AG86" s="37"/>
      <c r="AH86" s="7"/>
      <c r="AI86" s="7"/>
      <c r="AJ86" s="37"/>
      <c r="AK86" s="7"/>
      <c r="AL86" s="7"/>
      <c r="AM86" s="7"/>
      <c r="AN86" s="411">
        <v>14.1</v>
      </c>
      <c r="AO86" s="39">
        <v>8.6</v>
      </c>
      <c r="AP86" s="40">
        <v>76.3</v>
      </c>
      <c r="AQ86" s="41">
        <v>99</v>
      </c>
      <c r="AR86" s="42">
        <v>1.6395348837209303</v>
      </c>
      <c r="AS86" s="43">
        <v>125.09651162790698</v>
      </c>
      <c r="AT86" s="44">
        <v>0.16607773851590107</v>
      </c>
      <c r="AU86" s="45">
        <v>13.0848</v>
      </c>
      <c r="AV86" s="45">
        <v>92.8</v>
      </c>
      <c r="AW86" s="46">
        <v>0.31020000000000003</v>
      </c>
      <c r="AX86" s="45">
        <v>2.2000000000000002</v>
      </c>
      <c r="AY86" s="9" t="s">
        <v>121</v>
      </c>
      <c r="AZ86" s="47">
        <v>49.5</v>
      </c>
      <c r="BA86" s="187" t="s">
        <v>121</v>
      </c>
      <c r="BB86" s="49">
        <v>1.1000000000000001</v>
      </c>
      <c r="BC86" s="48"/>
      <c r="BD86" s="7">
        <v>70.400000000000006</v>
      </c>
      <c r="BE86" s="7">
        <v>29</v>
      </c>
      <c r="BF86" s="195">
        <v>2.4275862068965521</v>
      </c>
      <c r="BG86" s="79">
        <v>0.5</v>
      </c>
      <c r="BH86" s="80">
        <v>3.5460992907801421</v>
      </c>
      <c r="BI86" s="9" t="s">
        <v>121</v>
      </c>
      <c r="BJ86" s="7">
        <v>40.6</v>
      </c>
      <c r="BK86" s="48">
        <v>23.1</v>
      </c>
      <c r="BL86" s="81"/>
      <c r="BM86" s="80">
        <v>76</v>
      </c>
      <c r="BN86" s="49">
        <v>89.6</v>
      </c>
      <c r="BO86" s="226">
        <v>17696</v>
      </c>
      <c r="BP86" s="80">
        <v>10.400000000000006</v>
      </c>
      <c r="BQ86" s="561">
        <v>7.4561999999999991</v>
      </c>
      <c r="BR86" s="84">
        <v>43.6</v>
      </c>
      <c r="BS86" s="84">
        <v>3.7495999999999996</v>
      </c>
      <c r="BT86" s="84">
        <v>32.4</v>
      </c>
      <c r="BU86" s="84">
        <v>2.7864</v>
      </c>
      <c r="BV86" s="84">
        <v>10.7</v>
      </c>
      <c r="BW86" s="84">
        <v>0.92019999999999991</v>
      </c>
      <c r="BX86" s="49">
        <v>0.02</v>
      </c>
      <c r="BY86" s="7"/>
      <c r="BZ86" s="7"/>
      <c r="CA86" s="7"/>
      <c r="CB86" s="7"/>
      <c r="CC86" s="7"/>
      <c r="CD86" s="7"/>
      <c r="CE86" s="7"/>
      <c r="CF86" s="45">
        <v>1.3456790123456792</v>
      </c>
      <c r="CG86" s="7"/>
      <c r="CH86" s="121">
        <v>5</v>
      </c>
      <c r="CI86" s="9" t="s">
        <v>1991</v>
      </c>
      <c r="CJ86" s="9" t="s">
        <v>1991</v>
      </c>
      <c r="CK86" s="251"/>
      <c r="CL86" s="112" t="s">
        <v>1997</v>
      </c>
      <c r="CM86" s="11"/>
      <c r="CN86" s="11"/>
      <c r="CO86" s="11"/>
      <c r="CP86" s="11"/>
      <c r="CQ86" s="565" t="s">
        <v>297</v>
      </c>
      <c r="CR86" s="123" t="s">
        <v>128</v>
      </c>
      <c r="CS86" s="9">
        <v>2</v>
      </c>
      <c r="CT86" s="7"/>
      <c r="CU86" s="7"/>
      <c r="CV86" s="7"/>
      <c r="CW86" s="7"/>
      <c r="CX86" s="7"/>
      <c r="CY86" s="7"/>
      <c r="CZ86" s="11" t="s">
        <v>38</v>
      </c>
      <c r="DA86" s="11" t="s">
        <v>38</v>
      </c>
      <c r="DB86" s="11">
        <v>19356</v>
      </c>
      <c r="DC86" s="11">
        <v>79.400000000000006</v>
      </c>
      <c r="DD86" s="11">
        <v>20.6</v>
      </c>
      <c r="DE86" s="11" t="s">
        <v>38</v>
      </c>
      <c r="DF86" s="11" t="s">
        <v>38</v>
      </c>
      <c r="DG86" s="11" t="s">
        <v>38</v>
      </c>
      <c r="DH86" s="11" t="s">
        <v>38</v>
      </c>
      <c r="DI86" s="11">
        <v>0</v>
      </c>
      <c r="DJ86" s="7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485">
        <v>10711</v>
      </c>
      <c r="EA86" s="954">
        <v>75</v>
      </c>
      <c r="EB86" s="954">
        <v>152853</v>
      </c>
      <c r="EC86" s="954">
        <v>4001</v>
      </c>
      <c r="ED86" s="954">
        <v>38220</v>
      </c>
      <c r="EE86" s="954">
        <v>62099</v>
      </c>
      <c r="EF86" s="715">
        <v>7909.4352411897034</v>
      </c>
      <c r="EG86" s="959">
        <v>31637.740964758814</v>
      </c>
      <c r="EH86" s="125">
        <v>46.9</v>
      </c>
      <c r="EI86" s="145">
        <v>12.989000000000001</v>
      </c>
      <c r="EJ86" s="114"/>
      <c r="EK86" s="43">
        <v>40.626615113867572</v>
      </c>
      <c r="EL86" s="146">
        <v>7.9094352411897031</v>
      </c>
      <c r="EM86" s="147">
        <v>2.4472038027696845</v>
      </c>
      <c r="EN86" s="114"/>
      <c r="EO86" s="114"/>
      <c r="EP86" s="114"/>
      <c r="EQ86" s="114"/>
      <c r="ER86" s="114"/>
      <c r="ES86" s="557"/>
      <c r="ET86" s="989"/>
      <c r="EU86" s="550"/>
      <c r="EV86" s="550"/>
      <c r="EW86" s="550"/>
      <c r="EX86" s="554"/>
      <c r="EY86" s="554"/>
      <c r="EZ86" s="554"/>
      <c r="FA86" s="554"/>
      <c r="FB86" s="554"/>
      <c r="FC86" s="554"/>
      <c r="FD86" s="554"/>
      <c r="FE86" s="554"/>
      <c r="FF86" s="554"/>
      <c r="FG86" s="554"/>
      <c r="FH86" s="554"/>
      <c r="FI86" s="554"/>
      <c r="FJ86" s="554"/>
      <c r="FK86" s="554"/>
      <c r="FL86" s="554"/>
      <c r="FM86" s="554"/>
      <c r="FN86" s="554"/>
      <c r="FO86" s="554"/>
      <c r="FP86" s="554"/>
      <c r="FQ86" s="554"/>
      <c r="FR86" s="554"/>
      <c r="FS86" s="554"/>
      <c r="FT86" s="554"/>
      <c r="FU86" s="554"/>
      <c r="FV86" s="554"/>
      <c r="FW86" s="554"/>
      <c r="FX86" s="554"/>
      <c r="FY86" s="554"/>
      <c r="FZ86" s="554"/>
      <c r="GA86" s="554"/>
      <c r="GB86" s="554"/>
      <c r="GC86" s="554"/>
      <c r="GD86" s="554"/>
      <c r="GE86" s="554"/>
      <c r="GF86" s="554"/>
      <c r="GG86" s="554"/>
      <c r="GH86" s="554"/>
      <c r="GI86" s="554"/>
      <c r="GJ86" s="554"/>
      <c r="GK86" s="554"/>
      <c r="GL86" s="554"/>
      <c r="GM86" s="554"/>
      <c r="GN86" s="554"/>
      <c r="GO86" s="554"/>
      <c r="GP86" s="554"/>
      <c r="GQ86" s="554"/>
      <c r="GR86" s="554"/>
    </row>
    <row r="87" spans="1:200" x14ac:dyDescent="0.3">
      <c r="A87" s="7">
        <v>162</v>
      </c>
      <c r="B87" s="7">
        <v>1</v>
      </c>
      <c r="C87" s="14">
        <v>10754</v>
      </c>
      <c r="D87" s="328" t="s">
        <v>1930</v>
      </c>
      <c r="E87" s="17" t="s">
        <v>1931</v>
      </c>
      <c r="F87" s="17">
        <v>8508056128</v>
      </c>
      <c r="G87" s="11">
        <v>34</v>
      </c>
      <c r="H87" s="17" t="s">
        <v>1395</v>
      </c>
      <c r="I87" s="469" t="s">
        <v>1932</v>
      </c>
      <c r="J87" s="380" t="s">
        <v>35</v>
      </c>
      <c r="K87" s="17" t="s">
        <v>36</v>
      </c>
      <c r="L87" s="11">
        <v>5</v>
      </c>
      <c r="M87" s="17" t="s">
        <v>37</v>
      </c>
      <c r="N87" s="17" t="s">
        <v>38</v>
      </c>
      <c r="O87" s="11"/>
      <c r="P87" s="11" t="s">
        <v>494</v>
      </c>
      <c r="Q87" s="381"/>
      <c r="R87" s="617"/>
      <c r="S87" s="886" t="s">
        <v>1396</v>
      </c>
      <c r="T87" s="617"/>
      <c r="U87" s="632" t="s">
        <v>498</v>
      </c>
      <c r="V87" s="632"/>
      <c r="W87" s="617"/>
      <c r="X87" s="483"/>
      <c r="Y87" s="552"/>
      <c r="Z87" s="550" t="s">
        <v>120</v>
      </c>
      <c r="AA87" s="11"/>
      <c r="AB87" s="556">
        <v>3703</v>
      </c>
      <c r="AC87" s="924">
        <v>18000</v>
      </c>
      <c r="AD87" s="556"/>
      <c r="AE87" s="556"/>
      <c r="AF87" s="930" t="s">
        <v>128</v>
      </c>
      <c r="AG87" s="37">
        <v>2000</v>
      </c>
      <c r="AH87" s="7"/>
      <c r="AI87" s="7"/>
      <c r="AJ87" s="37"/>
      <c r="AK87" s="7"/>
      <c r="AL87" s="7"/>
      <c r="AM87" s="7"/>
      <c r="AN87" s="411">
        <v>14.5</v>
      </c>
      <c r="AO87" s="39">
        <v>11</v>
      </c>
      <c r="AP87" s="40">
        <v>73.900000000000006</v>
      </c>
      <c r="AQ87" s="41">
        <v>99.4</v>
      </c>
      <c r="AR87" s="42">
        <v>1.3181818181818181</v>
      </c>
      <c r="AS87" s="43">
        <v>97.413636363636371</v>
      </c>
      <c r="AT87" s="44">
        <v>0.17078916372202591</v>
      </c>
      <c r="AU87" s="45">
        <v>13.311</v>
      </c>
      <c r="AV87" s="45">
        <v>91.8</v>
      </c>
      <c r="AW87" s="46">
        <v>0.46400000000000008</v>
      </c>
      <c r="AX87" s="45">
        <v>3.2</v>
      </c>
      <c r="AY87" s="7" t="s">
        <v>121</v>
      </c>
      <c r="AZ87" s="47">
        <v>20.5</v>
      </c>
      <c r="BA87" s="48" t="s">
        <v>121</v>
      </c>
      <c r="BB87" s="49">
        <v>1.2</v>
      </c>
      <c r="BC87" s="48"/>
      <c r="BD87" s="7">
        <v>71.099999999999994</v>
      </c>
      <c r="BE87" s="7">
        <v>28.9</v>
      </c>
      <c r="BF87" s="78">
        <v>2.4602076124567471</v>
      </c>
      <c r="BG87" s="79">
        <v>0.1</v>
      </c>
      <c r="BH87" s="80">
        <v>0.68965517241379315</v>
      </c>
      <c r="BI87" s="7" t="s">
        <v>121</v>
      </c>
      <c r="BJ87" s="7">
        <v>69.2</v>
      </c>
      <c r="BK87" s="48">
        <v>23.4</v>
      </c>
      <c r="BL87" s="81"/>
      <c r="BM87" s="80">
        <v>37.6</v>
      </c>
      <c r="BN87" s="49">
        <v>90.7</v>
      </c>
      <c r="BO87" s="49">
        <v>11351</v>
      </c>
      <c r="BP87" s="80">
        <v>9.2999999999999972</v>
      </c>
      <c r="BQ87" s="346">
        <v>10.791</v>
      </c>
      <c r="BR87" s="49">
        <v>19.100000000000001</v>
      </c>
      <c r="BS87" s="84">
        <v>2.1010000000000004</v>
      </c>
      <c r="BT87" s="49">
        <v>18.5</v>
      </c>
      <c r="BU87" s="84">
        <v>2.0350000000000001</v>
      </c>
      <c r="BV87" s="49">
        <v>60.5</v>
      </c>
      <c r="BW87" s="84">
        <v>6.6550000000000002</v>
      </c>
      <c r="BX87" s="49">
        <v>0.6</v>
      </c>
      <c r="BY87" s="7"/>
      <c r="BZ87" s="7"/>
      <c r="CA87" s="7"/>
      <c r="CB87" s="7"/>
      <c r="CC87" s="7"/>
      <c r="CD87" s="7"/>
      <c r="CE87" s="7"/>
      <c r="CF87" s="45">
        <v>1.0324324324324325</v>
      </c>
      <c r="CG87" s="7"/>
      <c r="CH87" s="7"/>
      <c r="CI87" s="7" t="s">
        <v>1511</v>
      </c>
      <c r="CJ87" s="111" t="s">
        <v>1511</v>
      </c>
      <c r="CK87" s="251"/>
      <c r="CL87" s="112" t="s">
        <v>2065</v>
      </c>
      <c r="CM87" s="11"/>
      <c r="CN87" s="11"/>
      <c r="CO87" s="11"/>
      <c r="CP87" s="11"/>
      <c r="CQ87" s="10" t="s">
        <v>297</v>
      </c>
      <c r="CR87" s="123" t="s">
        <v>128</v>
      </c>
      <c r="CS87" s="9">
        <v>2</v>
      </c>
      <c r="CT87" s="7"/>
      <c r="CU87" s="113"/>
      <c r="CV87" s="7"/>
      <c r="CW87" s="7"/>
      <c r="CX87" s="7"/>
      <c r="CY87" s="7"/>
      <c r="CZ87" s="11" t="s">
        <v>38</v>
      </c>
      <c r="DA87" s="11" t="s">
        <v>38</v>
      </c>
      <c r="DB87" s="11">
        <v>5688</v>
      </c>
      <c r="DC87" s="11">
        <v>75.400000000000006</v>
      </c>
      <c r="DD87" s="11">
        <v>24.6</v>
      </c>
      <c r="DE87" s="11" t="s">
        <v>38</v>
      </c>
      <c r="DF87" s="11" t="s">
        <v>38</v>
      </c>
      <c r="DG87" s="11" t="s">
        <v>38</v>
      </c>
      <c r="DH87" s="11" t="s">
        <v>38</v>
      </c>
      <c r="DI87" s="11">
        <v>0</v>
      </c>
      <c r="DJ87" s="7"/>
      <c r="DK87" s="114"/>
      <c r="DL87" s="114"/>
      <c r="DM87" s="114"/>
      <c r="DN87" s="7"/>
      <c r="DO87" s="7"/>
      <c r="DP87" s="7"/>
      <c r="DQ87" s="7"/>
      <c r="DR87" s="7"/>
      <c r="DS87" s="115"/>
      <c r="DT87" s="116"/>
      <c r="DU87" s="7"/>
      <c r="DV87" s="116"/>
      <c r="DW87" s="116"/>
      <c r="DX87" s="114"/>
      <c r="DY87" s="114"/>
      <c r="DZ87" s="485">
        <v>10754</v>
      </c>
      <c r="EA87" s="954">
        <v>75</v>
      </c>
      <c r="EB87" s="954">
        <v>45268</v>
      </c>
      <c r="EC87" s="954">
        <v>4000</v>
      </c>
      <c r="ED87" s="954">
        <v>38220</v>
      </c>
      <c r="EE87" s="954">
        <v>30121</v>
      </c>
      <c r="EF87" s="715">
        <v>3837.4153999999994</v>
      </c>
      <c r="EG87" s="959">
        <v>19187.076999999997</v>
      </c>
      <c r="EH87" s="7"/>
      <c r="EI87" s="145">
        <v>3.7029999999999998</v>
      </c>
      <c r="EJ87" s="114"/>
      <c r="EK87" s="43">
        <v>66.539277193602544</v>
      </c>
      <c r="EL87" s="146">
        <v>3.8374153999999994</v>
      </c>
      <c r="EM87" s="147">
        <v>1.4822476607562478</v>
      </c>
      <c r="EN87" s="148"/>
      <c r="EO87" s="112"/>
      <c r="EP87" s="49"/>
      <c r="EQ87" s="112"/>
      <c r="ER87" s="112"/>
      <c r="ES87" s="944"/>
      <c r="ET87" s="989"/>
      <c r="EU87" s="569"/>
      <c r="EV87" s="569"/>
      <c r="EW87" s="569"/>
      <c r="EX87" s="554"/>
      <c r="EY87" s="554"/>
      <c r="EZ87" s="554"/>
      <c r="FA87" s="554"/>
      <c r="FB87" s="554"/>
      <c r="FC87" s="554"/>
      <c r="FD87" s="554"/>
      <c r="FE87" s="554"/>
      <c r="FF87" s="554"/>
      <c r="FG87" s="554"/>
      <c r="FH87" s="554"/>
      <c r="FI87" s="554"/>
      <c r="FJ87" s="554"/>
      <c r="FK87" s="554"/>
      <c r="FL87" s="554"/>
      <c r="FM87" s="554"/>
      <c r="FN87" s="554"/>
      <c r="FO87" s="554"/>
      <c r="FP87" s="554"/>
      <c r="FQ87" s="554"/>
      <c r="FR87" s="554"/>
      <c r="FS87" s="554"/>
      <c r="FT87" s="554"/>
      <c r="FU87" s="554"/>
      <c r="FV87" s="554"/>
      <c r="FW87" s="554"/>
      <c r="FX87" s="554"/>
      <c r="FY87" s="554"/>
      <c r="FZ87" s="554"/>
      <c r="GA87" s="554"/>
      <c r="GB87" s="554"/>
      <c r="GC87" s="554"/>
      <c r="GD87" s="554"/>
      <c r="GE87" s="554"/>
      <c r="GF87" s="554"/>
      <c r="GG87" s="554"/>
      <c r="GH87" s="554"/>
      <c r="GI87" s="554"/>
      <c r="GJ87" s="554"/>
      <c r="GK87" s="554"/>
      <c r="GL87" s="554"/>
      <c r="GM87" s="554"/>
      <c r="GN87" s="554"/>
      <c r="GO87" s="554"/>
      <c r="GP87" s="554"/>
      <c r="GQ87" s="554"/>
      <c r="GR87" s="554"/>
    </row>
    <row r="88" spans="1:200" x14ac:dyDescent="0.3">
      <c r="A88" s="7">
        <v>167</v>
      </c>
      <c r="B88" s="7">
        <v>1</v>
      </c>
      <c r="C88" s="14">
        <v>10781</v>
      </c>
      <c r="D88" s="328" t="s">
        <v>1841</v>
      </c>
      <c r="E88" s="17" t="s">
        <v>1842</v>
      </c>
      <c r="F88" s="17">
        <v>9211265712</v>
      </c>
      <c r="G88" s="11">
        <v>27</v>
      </c>
      <c r="H88" s="17" t="s">
        <v>1843</v>
      </c>
      <c r="I88" s="469" t="s">
        <v>1844</v>
      </c>
      <c r="J88" s="380" t="s">
        <v>35</v>
      </c>
      <c r="K88" s="17" t="s">
        <v>36</v>
      </c>
      <c r="L88" s="11">
        <v>23</v>
      </c>
      <c r="M88" s="17" t="s">
        <v>653</v>
      </c>
      <c r="N88" s="17" t="s">
        <v>38</v>
      </c>
      <c r="O88" s="11"/>
      <c r="P88" s="11" t="s">
        <v>494</v>
      </c>
      <c r="Q88" s="381"/>
      <c r="R88" s="617"/>
      <c r="S88" s="617"/>
      <c r="T88" s="617"/>
      <c r="U88" s="632" t="s">
        <v>498</v>
      </c>
      <c r="V88" s="632"/>
      <c r="W88" s="617"/>
      <c r="X88" s="483"/>
      <c r="Y88" s="552"/>
      <c r="Z88" s="550" t="s">
        <v>958</v>
      </c>
      <c r="AA88" s="11"/>
      <c r="AB88" s="924">
        <v>5705</v>
      </c>
      <c r="AC88" s="556">
        <v>131000</v>
      </c>
      <c r="AD88" s="550"/>
      <c r="AE88" s="550"/>
      <c r="AF88" s="550" t="s">
        <v>444</v>
      </c>
      <c r="AG88" s="37">
        <v>10000</v>
      </c>
      <c r="AH88" s="7"/>
      <c r="AI88" s="7"/>
      <c r="AJ88" s="37"/>
      <c r="AK88" s="7"/>
      <c r="AL88" s="7"/>
      <c r="AM88" s="7"/>
      <c r="AN88" s="411">
        <v>3</v>
      </c>
      <c r="AO88" s="39">
        <v>13.2</v>
      </c>
      <c r="AP88" s="40">
        <v>83.6</v>
      </c>
      <c r="AQ88" s="41">
        <v>99.8</v>
      </c>
      <c r="AR88" s="42">
        <v>0.22727272727272729</v>
      </c>
      <c r="AS88" s="43">
        <v>19</v>
      </c>
      <c r="AT88" s="44">
        <v>3.0991735537190084E-2</v>
      </c>
      <c r="AU88" s="45">
        <v>2.5350000000000001</v>
      </c>
      <c r="AV88" s="45">
        <v>84.5</v>
      </c>
      <c r="AW88" s="46">
        <v>0.315</v>
      </c>
      <c r="AX88" s="45">
        <v>10.5</v>
      </c>
      <c r="AY88" s="7" t="s">
        <v>121</v>
      </c>
      <c r="AZ88" s="47">
        <v>57.1</v>
      </c>
      <c r="BA88" s="48" t="s">
        <v>121</v>
      </c>
      <c r="BB88" s="49">
        <v>0.5</v>
      </c>
      <c r="BC88" s="48"/>
      <c r="BD88" s="7">
        <v>64.2</v>
      </c>
      <c r="BE88" s="7">
        <v>35.799999999999997</v>
      </c>
      <c r="BF88" s="195">
        <v>1.793296089385475</v>
      </c>
      <c r="BG88" s="79">
        <v>0</v>
      </c>
      <c r="BH88" s="80">
        <v>0</v>
      </c>
      <c r="BI88" s="7" t="s">
        <v>121</v>
      </c>
      <c r="BJ88" s="7">
        <v>42.1</v>
      </c>
      <c r="BK88" s="48">
        <v>36.299999999999997</v>
      </c>
      <c r="BL88" s="81"/>
      <c r="BM88" s="80">
        <v>80.099999999999994</v>
      </c>
      <c r="BN88" s="49">
        <v>97.4</v>
      </c>
      <c r="BO88" s="49">
        <v>16042</v>
      </c>
      <c r="BP88" s="80">
        <v>2.5999999999999943</v>
      </c>
      <c r="BQ88" s="561">
        <v>12.988799999999999</v>
      </c>
      <c r="BR88" s="49">
        <v>35.5</v>
      </c>
      <c r="BS88" s="84">
        <v>4.6859999999999999</v>
      </c>
      <c r="BT88" s="49">
        <v>44.6</v>
      </c>
      <c r="BU88" s="84">
        <v>5.8872</v>
      </c>
      <c r="BV88" s="49">
        <v>18.3</v>
      </c>
      <c r="BW88" s="84">
        <v>2.4156</v>
      </c>
      <c r="BX88" s="49">
        <v>0.2</v>
      </c>
      <c r="BY88" s="7"/>
      <c r="BZ88" s="7"/>
      <c r="CA88" s="7"/>
      <c r="CB88" s="7"/>
      <c r="CC88" s="7"/>
      <c r="CD88" s="7"/>
      <c r="CE88" s="7"/>
      <c r="CF88" s="45">
        <v>0.79596412556053808</v>
      </c>
      <c r="CG88" s="7"/>
      <c r="CH88" s="7"/>
      <c r="CI88" s="7" t="s">
        <v>1991</v>
      </c>
      <c r="CJ88" s="111" t="s">
        <v>1991</v>
      </c>
      <c r="CK88" s="251"/>
      <c r="CL88" s="112" t="s">
        <v>1997</v>
      </c>
      <c r="CM88" s="11"/>
      <c r="CN88" s="11"/>
      <c r="CO88" s="11"/>
      <c r="CP88" s="11"/>
      <c r="CQ88" s="565" t="s">
        <v>297</v>
      </c>
      <c r="CR88" s="7" t="s">
        <v>444</v>
      </c>
      <c r="CS88" s="9">
        <v>2</v>
      </c>
      <c r="CT88" s="7"/>
      <c r="CU88" s="113"/>
      <c r="CV88" s="7"/>
      <c r="CW88" s="7"/>
      <c r="CX88" s="7"/>
      <c r="CY88" s="7"/>
      <c r="CZ88" s="11" t="s">
        <v>38</v>
      </c>
      <c r="DA88" s="11" t="s">
        <v>38</v>
      </c>
      <c r="DB88" s="11" t="s">
        <v>38</v>
      </c>
      <c r="DC88" s="11" t="s">
        <v>38</v>
      </c>
      <c r="DD88" s="11" t="s">
        <v>38</v>
      </c>
      <c r="DE88" s="11" t="s">
        <v>38</v>
      </c>
      <c r="DF88" s="11" t="s">
        <v>38</v>
      </c>
      <c r="DG88" s="11" t="s">
        <v>38</v>
      </c>
      <c r="DH88" s="11" t="s">
        <v>38</v>
      </c>
      <c r="DI88" s="11" t="s">
        <v>38</v>
      </c>
      <c r="DJ88" s="7"/>
      <c r="DK88" s="114"/>
      <c r="DL88" s="114"/>
      <c r="DM88" s="114"/>
      <c r="DN88" s="7"/>
      <c r="DO88" s="7"/>
      <c r="DP88" s="7"/>
      <c r="DQ88" s="7"/>
      <c r="DR88" s="7"/>
      <c r="DS88" s="115"/>
      <c r="DT88" s="116"/>
      <c r="DU88" s="7"/>
      <c r="DV88" s="116"/>
      <c r="DW88" s="116"/>
      <c r="DX88" s="114"/>
      <c r="DY88" s="114"/>
      <c r="DZ88" s="485">
        <v>10781</v>
      </c>
      <c r="EA88" s="954">
        <v>75</v>
      </c>
      <c r="EB88" s="954">
        <v>161979</v>
      </c>
      <c r="EC88" s="954">
        <v>4000</v>
      </c>
      <c r="ED88" s="954">
        <v>38220</v>
      </c>
      <c r="EE88" s="954">
        <v>43637</v>
      </c>
      <c r="EF88" s="715">
        <v>5559.3538000000008</v>
      </c>
      <c r="EG88" s="959">
        <v>127865.13740000002</v>
      </c>
      <c r="EH88" s="7"/>
      <c r="EI88" s="145">
        <v>5.7050000000000001</v>
      </c>
      <c r="EJ88" s="114"/>
      <c r="EK88" s="43">
        <v>26.939911963896556</v>
      </c>
      <c r="EL88" s="146">
        <v>5.5593538000000011</v>
      </c>
      <c r="EM88" s="147"/>
      <c r="EN88" s="148"/>
      <c r="EO88" s="112"/>
      <c r="EP88" s="49"/>
      <c r="EQ88" s="112"/>
      <c r="ER88" s="112"/>
      <c r="ES88" s="944"/>
      <c r="ET88" s="989"/>
      <c r="EU88" s="569"/>
      <c r="EV88" s="163"/>
      <c r="EW88" s="569"/>
      <c r="EX88" s="554"/>
      <c r="EY88" s="554"/>
      <c r="EZ88" s="554"/>
      <c r="FA88" s="554"/>
      <c r="FB88" s="554"/>
      <c r="FC88" s="554"/>
      <c r="FD88" s="554"/>
      <c r="FE88" s="554"/>
      <c r="FF88" s="554"/>
      <c r="FG88" s="554"/>
      <c r="FH88" s="554"/>
      <c r="FI88" s="554"/>
      <c r="FJ88" s="554"/>
      <c r="FK88" s="554"/>
      <c r="FL88" s="554"/>
      <c r="FM88" s="554"/>
      <c r="FN88" s="554"/>
      <c r="FO88" s="554"/>
      <c r="FP88" s="554"/>
      <c r="FQ88" s="554"/>
      <c r="FR88" s="554"/>
      <c r="FS88" s="554"/>
      <c r="FT88" s="554"/>
      <c r="FU88" s="554"/>
      <c r="FV88" s="554"/>
      <c r="FW88" s="554"/>
      <c r="FX88" s="554"/>
      <c r="FY88" s="554"/>
      <c r="FZ88" s="554"/>
      <c r="GA88" s="554"/>
      <c r="GB88" s="554"/>
      <c r="GC88" s="554"/>
      <c r="GD88" s="554"/>
      <c r="GE88" s="554"/>
      <c r="GF88" s="554"/>
      <c r="GG88" s="554"/>
      <c r="GH88" s="554"/>
      <c r="GI88" s="554"/>
      <c r="GJ88" s="554"/>
      <c r="GK88" s="554"/>
      <c r="GL88" s="554"/>
      <c r="GM88" s="554"/>
      <c r="GN88" s="554"/>
      <c r="GO88" s="554"/>
      <c r="GP88" s="554"/>
      <c r="GQ88" s="554"/>
      <c r="GR88" s="554"/>
    </row>
    <row r="89" spans="1:200" x14ac:dyDescent="0.3">
      <c r="A89" s="7">
        <v>169</v>
      </c>
      <c r="B89" s="7">
        <v>1</v>
      </c>
      <c r="C89" s="14">
        <v>10786</v>
      </c>
      <c r="D89" s="328" t="s">
        <v>1855</v>
      </c>
      <c r="E89" s="17" t="s">
        <v>589</v>
      </c>
      <c r="F89" s="17">
        <v>480417168</v>
      </c>
      <c r="G89" s="11">
        <v>71</v>
      </c>
      <c r="H89" s="17" t="s">
        <v>1852</v>
      </c>
      <c r="I89" s="469" t="s">
        <v>513</v>
      </c>
      <c r="J89" s="445" t="s">
        <v>553</v>
      </c>
      <c r="K89" s="17" t="s">
        <v>36</v>
      </c>
      <c r="L89" s="11">
        <v>10</v>
      </c>
      <c r="M89" s="17" t="s">
        <v>873</v>
      </c>
      <c r="N89" s="17" t="s">
        <v>38</v>
      </c>
      <c r="O89" s="11"/>
      <c r="P89" s="11" t="s">
        <v>494</v>
      </c>
      <c r="Q89" s="381"/>
      <c r="R89" s="617"/>
      <c r="S89" s="617"/>
      <c r="T89" s="617"/>
      <c r="U89" s="632" t="s">
        <v>498</v>
      </c>
      <c r="V89" s="632"/>
      <c r="W89" s="617"/>
      <c r="X89" s="483"/>
      <c r="Y89" s="552"/>
      <c r="Z89" s="550" t="s">
        <v>603</v>
      </c>
      <c r="AA89" s="11"/>
      <c r="AB89" s="924">
        <v>217</v>
      </c>
      <c r="AC89" s="556">
        <v>2200</v>
      </c>
      <c r="AD89" s="550"/>
      <c r="AE89" s="550"/>
      <c r="AF89" s="550" t="s">
        <v>918</v>
      </c>
      <c r="AG89" s="37">
        <v>300</v>
      </c>
      <c r="AH89" s="7"/>
      <c r="AI89" s="7"/>
      <c r="AJ89" s="37"/>
      <c r="AK89" s="7"/>
      <c r="AL89" s="7"/>
      <c r="AM89" s="7"/>
      <c r="AN89" s="411">
        <v>6.6</v>
      </c>
      <c r="AO89" s="39">
        <v>9.8000000000000007</v>
      </c>
      <c r="AP89" s="40">
        <v>82.7</v>
      </c>
      <c r="AQ89" s="41">
        <v>99.1</v>
      </c>
      <c r="AR89" s="42">
        <v>0.6734693877551019</v>
      </c>
      <c r="AS89" s="43">
        <v>55.695918367346927</v>
      </c>
      <c r="AT89" s="44">
        <v>7.1351351351351344E-2</v>
      </c>
      <c r="AU89" s="45">
        <v>5.9201999999999995</v>
      </c>
      <c r="AV89" s="45">
        <v>89.7</v>
      </c>
      <c r="AW89" s="46">
        <v>0.34979999999999994</v>
      </c>
      <c r="AX89" s="45">
        <v>5.3</v>
      </c>
      <c r="AY89" s="7" t="s">
        <v>121</v>
      </c>
      <c r="AZ89" s="47">
        <v>35.4</v>
      </c>
      <c r="BA89" s="48" t="s">
        <v>121</v>
      </c>
      <c r="BB89" s="49">
        <v>1</v>
      </c>
      <c r="BC89" s="48"/>
      <c r="BD89" s="7">
        <v>51.4</v>
      </c>
      <c r="BE89" s="7">
        <v>48.6</v>
      </c>
      <c r="BF89" s="195">
        <v>1.0576131687242798</v>
      </c>
      <c r="BG89" s="79">
        <v>0.1</v>
      </c>
      <c r="BH89" s="80">
        <v>1.5151515151515151</v>
      </c>
      <c r="BI89" s="7" t="s">
        <v>121</v>
      </c>
      <c r="BJ89" s="7">
        <v>48.8</v>
      </c>
      <c r="BK89" s="48">
        <v>37</v>
      </c>
      <c r="BL89" s="81"/>
      <c r="BM89" s="80">
        <v>51</v>
      </c>
      <c r="BN89" s="49">
        <v>93.6</v>
      </c>
      <c r="BO89" s="49">
        <v>12467</v>
      </c>
      <c r="BP89" s="80">
        <v>6.4000000000000057</v>
      </c>
      <c r="BQ89" s="346">
        <v>9.6235999999999997</v>
      </c>
      <c r="BR89" s="49">
        <v>26.7</v>
      </c>
      <c r="BS89" s="84">
        <v>2.6166</v>
      </c>
      <c r="BT89" s="49">
        <v>24.3</v>
      </c>
      <c r="BU89" s="84">
        <v>2.3814000000000002</v>
      </c>
      <c r="BV89" s="49">
        <v>47.2</v>
      </c>
      <c r="BW89" s="84">
        <v>4.6256000000000004</v>
      </c>
      <c r="BX89" s="49">
        <v>0.4</v>
      </c>
      <c r="BY89" s="7"/>
      <c r="BZ89" s="7"/>
      <c r="CA89" s="7"/>
      <c r="CB89" s="7"/>
      <c r="CC89" s="7"/>
      <c r="CD89" s="7"/>
      <c r="CE89" s="7"/>
      <c r="CF89" s="45">
        <v>1.0987654320987654</v>
      </c>
      <c r="CG89" s="7"/>
      <c r="CH89" s="121">
        <v>3</v>
      </c>
      <c r="CI89" s="7" t="s">
        <v>1991</v>
      </c>
      <c r="CJ89" s="111" t="s">
        <v>1991</v>
      </c>
      <c r="CK89" s="251"/>
      <c r="CL89" s="35"/>
      <c r="CM89" s="11"/>
      <c r="CN89" s="11"/>
      <c r="CO89" s="11"/>
      <c r="CP89" s="11"/>
      <c r="CQ89" s="10" t="s">
        <v>297</v>
      </c>
      <c r="CR89" s="7" t="s">
        <v>918</v>
      </c>
      <c r="CS89" s="9">
        <v>2</v>
      </c>
      <c r="CT89" s="7"/>
      <c r="CU89" s="113"/>
      <c r="CV89" s="7"/>
      <c r="CW89" s="7"/>
      <c r="CX89" s="7"/>
      <c r="CY89" s="7"/>
      <c r="CZ89" s="11">
        <v>8</v>
      </c>
      <c r="DA89" s="11" t="s">
        <v>38</v>
      </c>
      <c r="DB89" s="11" t="s">
        <v>38</v>
      </c>
      <c r="DC89" s="11" t="s">
        <v>38</v>
      </c>
      <c r="DD89" s="11" t="s">
        <v>38</v>
      </c>
      <c r="DE89" s="11" t="s">
        <v>38</v>
      </c>
      <c r="DF89" s="11" t="s">
        <v>38</v>
      </c>
      <c r="DG89" s="11" t="s">
        <v>38</v>
      </c>
      <c r="DH89" s="11" t="s">
        <v>38</v>
      </c>
      <c r="DI89" s="11" t="s">
        <v>38</v>
      </c>
      <c r="DJ89" s="7"/>
      <c r="DK89" s="114"/>
      <c r="DL89" s="114"/>
      <c r="DM89" s="114"/>
      <c r="DN89" s="7"/>
      <c r="DO89" s="7"/>
      <c r="DP89" s="7"/>
      <c r="DQ89" s="7"/>
      <c r="DR89" s="7"/>
      <c r="DS89" s="115"/>
      <c r="DT89" s="116"/>
      <c r="DU89" s="7"/>
      <c r="DV89" s="116"/>
      <c r="DW89" s="116"/>
      <c r="DX89" s="114"/>
      <c r="DY89" s="114"/>
      <c r="DZ89" s="485">
        <v>10786</v>
      </c>
      <c r="EA89" s="954">
        <v>75</v>
      </c>
      <c r="EB89" s="954">
        <v>5316</v>
      </c>
      <c r="EC89" s="954">
        <v>4000</v>
      </c>
      <c r="ED89" s="954">
        <v>38220</v>
      </c>
      <c r="EE89" s="954">
        <v>1426</v>
      </c>
      <c r="EF89" s="715">
        <v>181.67239999999998</v>
      </c>
      <c r="EG89" s="959">
        <v>1816.7239999999997</v>
      </c>
      <c r="EH89" s="7"/>
      <c r="EI89" s="145">
        <v>0.217</v>
      </c>
      <c r="EJ89" s="114"/>
      <c r="EK89" s="43">
        <v>26.824680210684726</v>
      </c>
      <c r="EL89" s="146">
        <v>0.18167239999999998</v>
      </c>
      <c r="EM89" s="147"/>
      <c r="EN89" s="148"/>
      <c r="EO89" s="112"/>
      <c r="EP89" s="49"/>
      <c r="EQ89" s="112"/>
      <c r="ER89" s="112"/>
      <c r="ES89" s="944"/>
      <c r="ET89" s="989"/>
      <c r="EU89" s="569"/>
      <c r="EV89" s="163"/>
      <c r="EW89" s="569"/>
      <c r="EX89" s="554"/>
      <c r="EY89" s="554"/>
      <c r="EZ89" s="554"/>
      <c r="FA89" s="554"/>
      <c r="FB89" s="554"/>
      <c r="FC89" s="554"/>
      <c r="FD89" s="554"/>
      <c r="FE89" s="554"/>
      <c r="FF89" s="554"/>
      <c r="FG89" s="554"/>
      <c r="FH89" s="554"/>
      <c r="FI89" s="554"/>
      <c r="FJ89" s="554"/>
      <c r="FK89" s="554"/>
      <c r="FL89" s="554"/>
      <c r="FM89" s="554"/>
      <c r="FN89" s="554"/>
      <c r="FO89" s="554"/>
      <c r="FP89" s="554"/>
      <c r="FQ89" s="554"/>
      <c r="FR89" s="554"/>
      <c r="FS89" s="554"/>
      <c r="FT89" s="554"/>
      <c r="FU89" s="554"/>
      <c r="FV89" s="554"/>
      <c r="FW89" s="554"/>
      <c r="FX89" s="554"/>
      <c r="FY89" s="554"/>
      <c r="FZ89" s="554"/>
      <c r="GA89" s="554"/>
      <c r="GB89" s="554"/>
      <c r="GC89" s="554"/>
      <c r="GD89" s="554"/>
      <c r="GE89" s="554"/>
      <c r="GF89" s="554"/>
      <c r="GG89" s="554"/>
      <c r="GH89" s="554"/>
      <c r="GI89" s="554"/>
      <c r="GJ89" s="554"/>
      <c r="GK89" s="554"/>
      <c r="GL89" s="554"/>
      <c r="GM89" s="554"/>
      <c r="GN89" s="554"/>
      <c r="GO89" s="554"/>
      <c r="GP89" s="554"/>
      <c r="GQ89" s="554"/>
      <c r="GR89" s="554"/>
    </row>
    <row r="90" spans="1:200" x14ac:dyDescent="0.3">
      <c r="A90" s="7">
        <v>170</v>
      </c>
      <c r="B90" s="7">
        <v>1</v>
      </c>
      <c r="C90" s="14">
        <v>10787</v>
      </c>
      <c r="D90" s="328" t="s">
        <v>1851</v>
      </c>
      <c r="E90" s="17" t="s">
        <v>1005</v>
      </c>
      <c r="F90" s="17">
        <v>450514432</v>
      </c>
      <c r="G90" s="11">
        <v>74</v>
      </c>
      <c r="H90" s="17" t="s">
        <v>1852</v>
      </c>
      <c r="I90" s="469" t="s">
        <v>511</v>
      </c>
      <c r="J90" s="380" t="s">
        <v>35</v>
      </c>
      <c r="K90" s="17" t="s">
        <v>36</v>
      </c>
      <c r="L90" s="11">
        <v>12</v>
      </c>
      <c r="M90" s="17">
        <v>8</v>
      </c>
      <c r="N90" s="17" t="s">
        <v>435</v>
      </c>
      <c r="O90" s="11"/>
      <c r="P90" s="11" t="s">
        <v>595</v>
      </c>
      <c r="Q90" s="381"/>
      <c r="R90" s="617"/>
      <c r="S90" s="617"/>
      <c r="T90" s="617"/>
      <c r="U90" s="632" t="s">
        <v>498</v>
      </c>
      <c r="V90" s="632"/>
      <c r="W90" s="617"/>
      <c r="X90" s="483"/>
      <c r="Y90" s="552"/>
      <c r="Z90" s="550" t="s">
        <v>603</v>
      </c>
      <c r="AA90" s="11"/>
      <c r="AB90" s="924">
        <v>731</v>
      </c>
      <c r="AC90" s="556">
        <v>8800</v>
      </c>
      <c r="AD90" s="550"/>
      <c r="AE90" s="550"/>
      <c r="AF90" s="550" t="s">
        <v>128</v>
      </c>
      <c r="AG90" s="37">
        <v>900</v>
      </c>
      <c r="AH90" s="7"/>
      <c r="AI90" s="7"/>
      <c r="AJ90" s="37"/>
      <c r="AK90" s="7"/>
      <c r="AL90" s="7"/>
      <c r="AM90" s="7"/>
      <c r="AN90" s="411">
        <v>8.3000000000000007</v>
      </c>
      <c r="AO90" s="39">
        <v>7.8</v>
      </c>
      <c r="AP90" s="40">
        <v>82.8</v>
      </c>
      <c r="AQ90" s="41">
        <v>98.9</v>
      </c>
      <c r="AR90" s="42">
        <v>1.0641025641025643</v>
      </c>
      <c r="AS90" s="43">
        <v>88.107692307692318</v>
      </c>
      <c r="AT90" s="44">
        <v>9.1611479028697582E-2</v>
      </c>
      <c r="AU90" s="45">
        <v>7.6194000000000006</v>
      </c>
      <c r="AV90" s="45">
        <v>91.8</v>
      </c>
      <c r="AW90" s="46">
        <v>0.2656</v>
      </c>
      <c r="AX90" s="45">
        <v>3.2</v>
      </c>
      <c r="AY90" s="7" t="s">
        <v>121</v>
      </c>
      <c r="AZ90" s="47">
        <v>37</v>
      </c>
      <c r="BA90" s="48" t="s">
        <v>121</v>
      </c>
      <c r="BB90" s="121">
        <v>10</v>
      </c>
      <c r="BC90" s="48"/>
      <c r="BD90" s="7">
        <v>34.799999999999997</v>
      </c>
      <c r="BE90" s="7">
        <v>65.3</v>
      </c>
      <c r="BF90" s="78">
        <v>0.53292496171516079</v>
      </c>
      <c r="BG90" s="79">
        <v>0.1</v>
      </c>
      <c r="BH90" s="80">
        <v>1.2048192771084336</v>
      </c>
      <c r="BI90" s="7" t="s">
        <v>121</v>
      </c>
      <c r="BJ90" s="7">
        <v>62.7</v>
      </c>
      <c r="BK90" s="48">
        <v>28.4</v>
      </c>
      <c r="BL90" s="81"/>
      <c r="BM90" s="80">
        <v>43.7</v>
      </c>
      <c r="BN90" s="49">
        <v>91.5</v>
      </c>
      <c r="BO90" s="49">
        <v>10435</v>
      </c>
      <c r="BP90" s="80">
        <v>8.5</v>
      </c>
      <c r="BQ90" s="561">
        <v>7.5114000000000001</v>
      </c>
      <c r="BR90" s="49">
        <v>16.100000000000001</v>
      </c>
      <c r="BS90" s="84">
        <v>1.2558</v>
      </c>
      <c r="BT90" s="49">
        <v>27.6</v>
      </c>
      <c r="BU90" s="84">
        <v>2.1528</v>
      </c>
      <c r="BV90" s="49">
        <v>52.6</v>
      </c>
      <c r="BW90" s="84">
        <v>4.1028000000000002</v>
      </c>
      <c r="BX90" s="49">
        <v>0.12</v>
      </c>
      <c r="BY90" s="7"/>
      <c r="BZ90" s="7"/>
      <c r="CA90" s="7"/>
      <c r="CB90" s="7"/>
      <c r="CC90" s="7"/>
      <c r="CD90" s="7"/>
      <c r="CE90" s="7"/>
      <c r="CF90" s="45">
        <v>0.58333333333333337</v>
      </c>
      <c r="CG90" s="7"/>
      <c r="CH90" s="121">
        <v>3</v>
      </c>
      <c r="CI90" s="7" t="s">
        <v>1991</v>
      </c>
      <c r="CJ90" s="111" t="s">
        <v>1991</v>
      </c>
      <c r="CK90" s="251"/>
      <c r="CL90" s="112" t="s">
        <v>2046</v>
      </c>
      <c r="CM90" s="11"/>
      <c r="CN90" s="11"/>
      <c r="CO90" s="11"/>
      <c r="CP90" s="11"/>
      <c r="CQ90" s="565" t="s">
        <v>297</v>
      </c>
      <c r="CR90" s="7" t="s">
        <v>128</v>
      </c>
      <c r="CS90" s="9">
        <v>2</v>
      </c>
      <c r="CT90" s="7"/>
      <c r="CU90" s="7" t="s">
        <v>511</v>
      </c>
      <c r="CV90" s="7"/>
      <c r="CW90" s="7"/>
      <c r="CX90" s="7"/>
      <c r="CY90" s="7"/>
      <c r="CZ90" s="11" t="s">
        <v>38</v>
      </c>
      <c r="DA90" s="11" t="s">
        <v>38</v>
      </c>
      <c r="DB90" s="11">
        <v>1023</v>
      </c>
      <c r="DC90" s="11">
        <v>65.400000000000006</v>
      </c>
      <c r="DD90" s="11">
        <v>34.6</v>
      </c>
      <c r="DE90" s="11" t="s">
        <v>38</v>
      </c>
      <c r="DF90" s="11" t="s">
        <v>38</v>
      </c>
      <c r="DG90" s="11" t="s">
        <v>38</v>
      </c>
      <c r="DH90" s="11" t="s">
        <v>38</v>
      </c>
      <c r="DI90" s="11">
        <v>0</v>
      </c>
      <c r="DJ90" s="7"/>
      <c r="DK90" s="114"/>
      <c r="DL90" s="114"/>
      <c r="DM90" s="114"/>
      <c r="DN90" s="7">
        <v>40</v>
      </c>
      <c r="DO90" s="7">
        <v>3</v>
      </c>
      <c r="DP90" s="7">
        <v>0</v>
      </c>
      <c r="DQ90" s="7">
        <v>172</v>
      </c>
      <c r="DR90" s="7">
        <v>96</v>
      </c>
      <c r="DS90" s="115">
        <v>32.449972958355865</v>
      </c>
      <c r="DT90" s="116">
        <v>2</v>
      </c>
      <c r="DU90" s="7"/>
      <c r="DV90" s="116" t="s">
        <v>299</v>
      </c>
      <c r="DW90" s="116">
        <v>2</v>
      </c>
      <c r="DX90" s="114"/>
      <c r="DY90" s="114"/>
      <c r="DZ90" s="485">
        <v>10787</v>
      </c>
      <c r="EA90" s="954">
        <v>75</v>
      </c>
      <c r="EB90" s="954">
        <v>181542</v>
      </c>
      <c r="EC90" s="954">
        <v>4000</v>
      </c>
      <c r="ED90" s="954">
        <v>38220</v>
      </c>
      <c r="EE90" s="954">
        <v>4869</v>
      </c>
      <c r="EF90" s="715">
        <v>620.31060000000002</v>
      </c>
      <c r="EG90" s="959">
        <v>7443.7272000000003</v>
      </c>
      <c r="EH90" s="7"/>
      <c r="EI90" s="145">
        <v>0.73099999999999998</v>
      </c>
      <c r="EJ90" s="114"/>
      <c r="EK90" s="43">
        <v>2.6820239944475657</v>
      </c>
      <c r="EL90" s="146">
        <v>0.62031060000000005</v>
      </c>
      <c r="EM90" s="147">
        <v>1.6491738171167798</v>
      </c>
      <c r="EN90" s="148" t="s">
        <v>421</v>
      </c>
      <c r="EO90" s="149" t="s">
        <v>829</v>
      </c>
      <c r="EP90" s="150" t="s">
        <v>423</v>
      </c>
      <c r="EQ90" s="149" t="s">
        <v>1288</v>
      </c>
      <c r="ER90" s="149" t="s">
        <v>2185</v>
      </c>
      <c r="ES90" s="987">
        <v>10787</v>
      </c>
      <c r="ET90" s="990" t="s">
        <v>1137</v>
      </c>
      <c r="EU90" s="941"/>
      <c r="EV90" s="941"/>
      <c r="EW90" s="569"/>
      <c r="EX90" s="569"/>
      <c r="EY90" s="569"/>
      <c r="EZ90" s="569"/>
      <c r="FA90" s="569"/>
      <c r="FB90" s="569"/>
      <c r="FC90" s="569"/>
      <c r="FD90" s="569"/>
      <c r="FE90" s="569"/>
      <c r="FF90" s="569"/>
      <c r="FG90" s="569"/>
      <c r="FH90" s="569"/>
      <c r="FI90" s="569"/>
      <c r="FJ90" s="569"/>
      <c r="FK90" s="569"/>
      <c r="FL90" s="569"/>
      <c r="FM90" s="946"/>
      <c r="FN90" s="569"/>
      <c r="FO90" s="569"/>
      <c r="FP90" s="569"/>
      <c r="FQ90" s="569"/>
      <c r="FR90" s="569"/>
      <c r="FS90" s="569"/>
      <c r="FT90" s="569"/>
      <c r="FU90" s="569"/>
      <c r="FV90" s="569"/>
      <c r="FW90" s="569"/>
      <c r="FX90" s="569"/>
      <c r="FY90" s="569"/>
      <c r="FZ90" s="569"/>
      <c r="GA90" s="569"/>
      <c r="GB90" s="569"/>
      <c r="GC90" s="569"/>
      <c r="GD90" s="569"/>
      <c r="GE90" s="569"/>
      <c r="GF90" s="569"/>
      <c r="GG90" s="569"/>
      <c r="GH90" s="569"/>
      <c r="GI90" s="569"/>
      <c r="GJ90" s="569"/>
      <c r="GK90" s="569"/>
      <c r="GL90" s="569"/>
      <c r="GM90" s="569"/>
      <c r="GN90" s="569"/>
      <c r="GO90" s="569"/>
      <c r="GP90" s="569"/>
      <c r="GQ90" s="569"/>
      <c r="GR90" s="569"/>
    </row>
    <row r="91" spans="1:200" x14ac:dyDescent="0.3">
      <c r="A91" s="7">
        <v>176</v>
      </c>
      <c r="B91" s="7">
        <v>1</v>
      </c>
      <c r="C91" s="14">
        <v>10808</v>
      </c>
      <c r="D91" s="328" t="s">
        <v>1738</v>
      </c>
      <c r="E91" s="17" t="s">
        <v>616</v>
      </c>
      <c r="F91" s="17">
        <v>5801291914</v>
      </c>
      <c r="G91" s="11">
        <v>61</v>
      </c>
      <c r="H91" s="17" t="s">
        <v>1739</v>
      </c>
      <c r="I91" s="469" t="s">
        <v>513</v>
      </c>
      <c r="J91" s="380" t="s">
        <v>35</v>
      </c>
      <c r="K91" s="17" t="s">
        <v>36</v>
      </c>
      <c r="L91" s="11">
        <v>10</v>
      </c>
      <c r="M91" s="17" t="s">
        <v>434</v>
      </c>
      <c r="N91" s="17" t="s">
        <v>38</v>
      </c>
      <c r="O91" s="11"/>
      <c r="P91" s="11" t="s">
        <v>595</v>
      </c>
      <c r="Q91" s="381" t="s">
        <v>749</v>
      </c>
      <c r="R91" s="617"/>
      <c r="S91" s="617"/>
      <c r="T91" s="617"/>
      <c r="U91" s="632" t="s">
        <v>498</v>
      </c>
      <c r="V91" s="632"/>
      <c r="W91" s="617"/>
      <c r="X91" s="483"/>
      <c r="Y91" s="596" t="s">
        <v>127</v>
      </c>
      <c r="Z91" s="550" t="s">
        <v>503</v>
      </c>
      <c r="AA91" s="11"/>
      <c r="AB91" s="924">
        <v>23186</v>
      </c>
      <c r="AC91" s="556">
        <v>231000</v>
      </c>
      <c r="AD91" s="550"/>
      <c r="AE91" s="550"/>
      <c r="AF91" s="550" t="s">
        <v>444</v>
      </c>
      <c r="AG91" s="37">
        <v>10000</v>
      </c>
      <c r="AH91" s="7"/>
      <c r="AI91" s="7"/>
      <c r="AJ91" s="37"/>
      <c r="AK91" s="7"/>
      <c r="AL91" s="7"/>
      <c r="AM91" s="7"/>
      <c r="AN91" s="411">
        <v>6.6</v>
      </c>
      <c r="AO91" s="39">
        <v>2.9</v>
      </c>
      <c r="AP91" s="40">
        <v>90.3</v>
      </c>
      <c r="AQ91" s="41">
        <v>99.8</v>
      </c>
      <c r="AR91" s="42">
        <v>2.2758620689655173</v>
      </c>
      <c r="AS91" s="43">
        <v>205.51034482758621</v>
      </c>
      <c r="AT91" s="44">
        <v>7.0815450643776812E-2</v>
      </c>
      <c r="AU91" s="45">
        <v>5.9003999999999994</v>
      </c>
      <c r="AV91" s="45">
        <v>89.4</v>
      </c>
      <c r="AW91" s="46">
        <v>0.36959999999999993</v>
      </c>
      <c r="AX91" s="45">
        <v>5.6</v>
      </c>
      <c r="AY91" s="7" t="s">
        <v>121</v>
      </c>
      <c r="AZ91" s="47">
        <v>38.4</v>
      </c>
      <c r="BA91" s="48" t="s">
        <v>121</v>
      </c>
      <c r="BB91" s="121">
        <v>4.3</v>
      </c>
      <c r="BC91" s="48"/>
      <c r="BD91" s="7">
        <v>82.9</v>
      </c>
      <c r="BE91" s="7">
        <v>17.100000000000001</v>
      </c>
      <c r="BF91" s="78">
        <v>4.8479532163742691</v>
      </c>
      <c r="BG91" s="79">
        <v>0.3</v>
      </c>
      <c r="BH91" s="80">
        <v>4.5454545454545459</v>
      </c>
      <c r="BI91" s="7" t="s">
        <v>121</v>
      </c>
      <c r="BJ91" s="7">
        <v>45</v>
      </c>
      <c r="BK91" s="48">
        <v>14.3</v>
      </c>
      <c r="BL91" s="81"/>
      <c r="BM91" s="80">
        <v>54.7</v>
      </c>
      <c r="BN91" s="49">
        <v>90.6</v>
      </c>
      <c r="BO91" s="49">
        <v>11854</v>
      </c>
      <c r="BP91" s="80">
        <v>9.4000000000000057</v>
      </c>
      <c r="BQ91" s="346">
        <v>2.8767999999999994</v>
      </c>
      <c r="BR91" s="49">
        <v>28.5</v>
      </c>
      <c r="BS91" s="84">
        <v>0.8264999999999999</v>
      </c>
      <c r="BT91" s="49">
        <v>26.2</v>
      </c>
      <c r="BU91" s="84">
        <v>0.75979999999999992</v>
      </c>
      <c r="BV91" s="49">
        <v>44.5</v>
      </c>
      <c r="BW91" s="84">
        <v>1.2904999999999998</v>
      </c>
      <c r="BX91" s="49">
        <v>0</v>
      </c>
      <c r="BY91" s="7"/>
      <c r="BZ91" s="7"/>
      <c r="CA91" s="7"/>
      <c r="CB91" s="7"/>
      <c r="CC91" s="7"/>
      <c r="CD91" s="7"/>
      <c r="CE91" s="7"/>
      <c r="CF91" s="45">
        <v>1.0877862595419847</v>
      </c>
      <c r="CG91" s="7"/>
      <c r="CH91" s="121">
        <v>5</v>
      </c>
      <c r="CI91" s="7" t="s">
        <v>1991</v>
      </c>
      <c r="CJ91" s="7" t="s">
        <v>1991</v>
      </c>
      <c r="CK91" s="251"/>
      <c r="CL91" s="112" t="s">
        <v>1997</v>
      </c>
      <c r="CM91" s="11"/>
      <c r="CN91" s="11"/>
      <c r="CO91" s="11"/>
      <c r="CP91" s="11"/>
      <c r="CQ91" s="565" t="s">
        <v>297</v>
      </c>
      <c r="CR91" s="7" t="s">
        <v>444</v>
      </c>
      <c r="CS91" s="9">
        <v>2</v>
      </c>
      <c r="CT91" s="7"/>
      <c r="CU91" s="49" t="s">
        <v>513</v>
      </c>
      <c r="CV91" s="7"/>
      <c r="CW91" s="7"/>
      <c r="CX91" s="7"/>
      <c r="CY91" s="7"/>
      <c r="CZ91" s="11" t="s">
        <v>38</v>
      </c>
      <c r="DA91" s="11" t="s">
        <v>38</v>
      </c>
      <c r="DB91" s="11">
        <v>26596</v>
      </c>
      <c r="DC91" s="11">
        <v>88.6</v>
      </c>
      <c r="DD91" s="11">
        <v>11.4</v>
      </c>
      <c r="DE91" s="11" t="s">
        <v>38</v>
      </c>
      <c r="DF91" s="11" t="s">
        <v>38</v>
      </c>
      <c r="DG91" s="11" t="s">
        <v>38</v>
      </c>
      <c r="DH91" s="11" t="s">
        <v>38</v>
      </c>
      <c r="DI91" s="11">
        <v>0</v>
      </c>
      <c r="DJ91" s="7"/>
      <c r="DK91" s="114"/>
      <c r="DL91" s="114"/>
      <c r="DM91" s="114"/>
      <c r="DN91" s="7">
        <v>60</v>
      </c>
      <c r="DO91" s="7">
        <v>3</v>
      </c>
      <c r="DP91" s="7">
        <v>1</v>
      </c>
      <c r="DQ91" s="7">
        <v>189</v>
      </c>
      <c r="DR91" s="7">
        <v>90</v>
      </c>
      <c r="DS91" s="115">
        <v>25.195263290501387</v>
      </c>
      <c r="DT91" s="116">
        <v>2</v>
      </c>
      <c r="DU91" s="7"/>
      <c r="DV91" s="116">
        <v>2</v>
      </c>
      <c r="DW91" s="116">
        <v>2</v>
      </c>
      <c r="DX91" s="114"/>
      <c r="DY91" s="114"/>
      <c r="DZ91" s="485">
        <v>10808</v>
      </c>
      <c r="EA91" s="954">
        <v>75</v>
      </c>
      <c r="EB91" s="954">
        <v>255898</v>
      </c>
      <c r="EC91" s="954">
        <v>3999</v>
      </c>
      <c r="ED91" s="954">
        <v>38220</v>
      </c>
      <c r="EE91" s="954">
        <v>202811</v>
      </c>
      <c r="EF91" s="715">
        <v>25844.582545636411</v>
      </c>
      <c r="EG91" s="959">
        <v>258445.82545636411</v>
      </c>
      <c r="EH91" s="7"/>
      <c r="EI91" s="145">
        <v>23.186</v>
      </c>
      <c r="EJ91" s="114"/>
      <c r="EK91" s="43">
        <v>79.254624889604457</v>
      </c>
      <c r="EL91" s="146">
        <v>25.84458254563641</v>
      </c>
      <c r="EM91" s="147">
        <v>1.0290744666909104</v>
      </c>
      <c r="EN91" s="148" t="s">
        <v>423</v>
      </c>
      <c r="EO91" s="149" t="s">
        <v>1134</v>
      </c>
      <c r="EP91" s="150" t="s">
        <v>423</v>
      </c>
      <c r="EQ91" s="149" t="s">
        <v>2142</v>
      </c>
      <c r="ER91" s="149" t="s">
        <v>2143</v>
      </c>
      <c r="ES91" s="987">
        <v>10808</v>
      </c>
      <c r="ET91" s="990" t="s">
        <v>712</v>
      </c>
      <c r="EU91" s="569" t="s">
        <v>2079</v>
      </c>
      <c r="EV91" s="941">
        <v>9.296753188985992</v>
      </c>
      <c r="EW91" s="595">
        <v>1.6096234169999983</v>
      </c>
      <c r="EX91" s="569" t="s">
        <v>121</v>
      </c>
      <c r="EY91" s="569" t="s">
        <v>121</v>
      </c>
      <c r="EZ91" s="569" t="s">
        <v>121</v>
      </c>
      <c r="FA91" s="569" t="s">
        <v>121</v>
      </c>
      <c r="FB91" s="569" t="s">
        <v>121</v>
      </c>
      <c r="FC91" s="569" t="s">
        <v>121</v>
      </c>
      <c r="FD91" s="591">
        <v>258445.82545636411</v>
      </c>
      <c r="FE91" s="994">
        <v>11552.528397899476</v>
      </c>
      <c r="FF91" s="569"/>
      <c r="FG91" s="569"/>
      <c r="FH91" s="569"/>
      <c r="FI91" s="569"/>
      <c r="FJ91" s="569"/>
      <c r="FK91" s="569"/>
      <c r="FL91" s="569"/>
      <c r="FM91" s="946">
        <v>12</v>
      </c>
      <c r="FN91" s="561"/>
      <c r="FO91" s="561"/>
      <c r="FP91" s="569"/>
      <c r="FQ91" s="561">
        <v>87.9</v>
      </c>
      <c r="FR91" s="561">
        <v>85.8</v>
      </c>
      <c r="FS91" s="569">
        <v>3532</v>
      </c>
      <c r="FT91" s="569">
        <v>0.6</v>
      </c>
      <c r="FU91" s="569">
        <v>3005</v>
      </c>
      <c r="FV91" s="569">
        <v>81</v>
      </c>
      <c r="FW91" s="569">
        <v>3384</v>
      </c>
      <c r="FX91" s="569">
        <v>0.46</v>
      </c>
      <c r="FY91" s="569">
        <v>16954</v>
      </c>
      <c r="FZ91" s="569">
        <v>62.7</v>
      </c>
      <c r="GA91" s="569">
        <v>4425</v>
      </c>
      <c r="GB91" s="569">
        <v>86.7</v>
      </c>
      <c r="GC91" s="569">
        <v>8861</v>
      </c>
      <c r="GD91" s="561">
        <v>5.78</v>
      </c>
      <c r="GE91" s="569">
        <v>2.5</v>
      </c>
      <c r="GF91" s="569"/>
      <c r="GG91" s="569"/>
      <c r="GH91" s="569"/>
      <c r="GI91" s="569"/>
      <c r="GJ91" s="569"/>
      <c r="GK91" s="569"/>
      <c r="GL91" s="569"/>
      <c r="GM91" s="569"/>
      <c r="GN91" s="569"/>
      <c r="GO91" s="569"/>
      <c r="GP91" s="569"/>
      <c r="GQ91" s="569"/>
      <c r="GR91" s="569">
        <v>4.47</v>
      </c>
    </row>
    <row r="92" spans="1:200" x14ac:dyDescent="0.3">
      <c r="A92" s="7">
        <v>193</v>
      </c>
      <c r="B92" s="7">
        <v>1</v>
      </c>
      <c r="C92" s="14">
        <v>10885</v>
      </c>
      <c r="D92" s="328" t="s">
        <v>1590</v>
      </c>
      <c r="E92" s="17" t="s">
        <v>636</v>
      </c>
      <c r="F92" s="17">
        <v>6704290626</v>
      </c>
      <c r="G92" s="11">
        <v>52</v>
      </c>
      <c r="H92" s="17" t="s">
        <v>1240</v>
      </c>
      <c r="I92" s="469" t="s">
        <v>511</v>
      </c>
      <c r="J92" s="380" t="s">
        <v>35</v>
      </c>
      <c r="K92" s="17" t="s">
        <v>36</v>
      </c>
      <c r="L92" s="11">
        <v>12</v>
      </c>
      <c r="M92" s="17" t="s">
        <v>434</v>
      </c>
      <c r="N92" s="17" t="s">
        <v>38</v>
      </c>
      <c r="O92" s="11"/>
      <c r="P92" s="11" t="s">
        <v>595</v>
      </c>
      <c r="Q92" s="381"/>
      <c r="R92" s="617"/>
      <c r="S92" s="617"/>
      <c r="T92" s="617"/>
      <c r="U92" s="632" t="s">
        <v>602</v>
      </c>
      <c r="V92" s="632"/>
      <c r="W92" s="617"/>
      <c r="X92" s="483"/>
      <c r="Y92" s="794" t="s">
        <v>127</v>
      </c>
      <c r="Z92" s="347" t="s">
        <v>958</v>
      </c>
      <c r="AA92" s="11"/>
      <c r="AB92" s="556">
        <v>40858</v>
      </c>
      <c r="AC92" s="556">
        <v>490300</v>
      </c>
      <c r="AD92" s="554"/>
      <c r="AE92" s="554"/>
      <c r="AF92" s="554" t="s">
        <v>444</v>
      </c>
      <c r="AG92" s="556">
        <v>10000</v>
      </c>
      <c r="AH92" t="s">
        <v>604</v>
      </c>
      <c r="AI92" s="7"/>
      <c r="AJ92" s="37"/>
      <c r="AK92" s="7"/>
      <c r="AL92" s="7"/>
      <c r="AM92" s="7"/>
      <c r="AN92" s="934">
        <v>1.8</v>
      </c>
      <c r="AO92" s="39">
        <v>1.7</v>
      </c>
      <c r="AP92" s="40">
        <v>96</v>
      </c>
      <c r="AQ92" s="41">
        <v>99.5</v>
      </c>
      <c r="AR92" s="42">
        <v>1.0588235294117647</v>
      </c>
      <c r="AS92" s="43">
        <v>101.64705882352942</v>
      </c>
      <c r="AT92" s="44">
        <v>1.8423746161719549E-2</v>
      </c>
      <c r="AU92" s="45">
        <v>1.6865999999999999</v>
      </c>
      <c r="AV92" s="45">
        <v>93.7</v>
      </c>
      <c r="AW92" s="46">
        <v>2.3400000000000004E-2</v>
      </c>
      <c r="AX92" s="45">
        <v>1.3</v>
      </c>
      <c r="AY92" s="7" t="s">
        <v>121</v>
      </c>
      <c r="AZ92" s="47">
        <v>26.1</v>
      </c>
      <c r="BA92" s="48" t="s">
        <v>121</v>
      </c>
      <c r="BB92" s="49">
        <v>1.3</v>
      </c>
      <c r="BC92" s="48"/>
      <c r="BD92" s="7">
        <v>85.4</v>
      </c>
      <c r="BE92" s="7">
        <v>14.6</v>
      </c>
      <c r="BF92" s="78">
        <v>5.8493150684931514</v>
      </c>
      <c r="BG92" s="79">
        <v>0.2</v>
      </c>
      <c r="BH92" s="80">
        <v>11.111111111111111</v>
      </c>
      <c r="BI92" s="7" t="s">
        <v>121</v>
      </c>
      <c r="BJ92" s="7">
        <v>10.4</v>
      </c>
      <c r="BK92" s="48">
        <v>4.4000000000000004</v>
      </c>
      <c r="BL92" s="81"/>
      <c r="BM92" s="80">
        <v>71</v>
      </c>
      <c r="BN92" s="49">
        <v>94</v>
      </c>
      <c r="BO92" s="49">
        <v>22184</v>
      </c>
      <c r="BP92" s="80">
        <v>6</v>
      </c>
      <c r="BQ92" s="561">
        <v>1.6659999999999999</v>
      </c>
      <c r="BR92" s="49">
        <v>29.7</v>
      </c>
      <c r="BS92" s="84">
        <v>0.5048999999999999</v>
      </c>
      <c r="BT92" s="49">
        <v>41.3</v>
      </c>
      <c r="BU92" s="84">
        <v>0.70209999999999995</v>
      </c>
      <c r="BV92" s="49">
        <v>27</v>
      </c>
      <c r="BW92" s="84">
        <v>0.45899999999999996</v>
      </c>
      <c r="BX92" s="49">
        <v>0.01</v>
      </c>
      <c r="BY92" s="7"/>
      <c r="BZ92" s="7"/>
      <c r="CA92" s="7"/>
      <c r="CB92" s="7"/>
      <c r="CC92" s="7"/>
      <c r="CD92" s="7"/>
      <c r="CE92" s="7"/>
      <c r="CF92" s="45">
        <v>0.71912832929782089</v>
      </c>
      <c r="CG92" s="7"/>
      <c r="CH92" s="121">
        <v>5</v>
      </c>
      <c r="CI92" s="7" t="s">
        <v>1991</v>
      </c>
      <c r="CJ92" s="111" t="s">
        <v>1991</v>
      </c>
      <c r="CK92" s="251"/>
      <c r="CL92" s="122" t="s">
        <v>1997</v>
      </c>
      <c r="CM92" s="11"/>
      <c r="CN92" s="11"/>
      <c r="CO92" s="11"/>
      <c r="CP92" s="11"/>
      <c r="CQ92" s="10" t="s">
        <v>297</v>
      </c>
      <c r="CR92" t="s">
        <v>444</v>
      </c>
      <c r="CS92" s="9">
        <v>2</v>
      </c>
      <c r="CT92" s="7"/>
      <c r="CU92" s="49" t="s">
        <v>511</v>
      </c>
      <c r="CV92" s="7"/>
      <c r="CW92" s="7"/>
      <c r="CX92" s="7"/>
      <c r="CY92" s="7"/>
      <c r="CZ92" s="11">
        <v>81.3</v>
      </c>
      <c r="DA92" s="11" t="s">
        <v>38</v>
      </c>
      <c r="DB92" s="11">
        <v>44629</v>
      </c>
      <c r="DC92" s="11">
        <v>94.9</v>
      </c>
      <c r="DD92" s="11">
        <v>5.0999999999999996</v>
      </c>
      <c r="DE92" s="11" t="s">
        <v>38</v>
      </c>
      <c r="DF92" s="11" t="s">
        <v>38</v>
      </c>
      <c r="DG92" s="11" t="s">
        <v>38</v>
      </c>
      <c r="DH92" s="11" t="s">
        <v>38</v>
      </c>
      <c r="DI92" s="11">
        <v>0</v>
      </c>
      <c r="DJ92" s="7"/>
      <c r="DK92" s="114"/>
      <c r="DL92" s="114"/>
      <c r="DM92" s="114"/>
      <c r="DN92" s="7">
        <v>70</v>
      </c>
      <c r="DO92" s="7">
        <v>3</v>
      </c>
      <c r="DP92" s="7">
        <v>1</v>
      </c>
      <c r="DQ92" s="7">
        <v>190</v>
      </c>
      <c r="DR92" s="7">
        <v>98</v>
      </c>
      <c r="DS92" s="115">
        <v>27.146814404432135</v>
      </c>
      <c r="DT92" s="116">
        <v>2</v>
      </c>
      <c r="DU92" s="7"/>
      <c r="DV92" s="116">
        <v>2</v>
      </c>
      <c r="DW92" s="116">
        <v>2</v>
      </c>
      <c r="DX92" s="557"/>
      <c r="DY92" s="114"/>
      <c r="DZ92" s="485">
        <v>10885</v>
      </c>
      <c r="EA92" s="790">
        <v>75</v>
      </c>
      <c r="EB92" s="790">
        <v>381466</v>
      </c>
      <c r="EC92" s="790">
        <v>4000</v>
      </c>
      <c r="ED92" s="790">
        <v>38220</v>
      </c>
      <c r="EE92" s="790">
        <v>320998</v>
      </c>
      <c r="EF92" s="791">
        <v>40895.145199999999</v>
      </c>
      <c r="EG92" s="792">
        <v>490741.74239999999</v>
      </c>
      <c r="EH92" s="7"/>
      <c r="EI92" s="145">
        <v>40.857999999999997</v>
      </c>
      <c r="EJ92" s="114"/>
      <c r="EK92" s="43">
        <v>84.148521755543086</v>
      </c>
      <c r="EL92" s="146">
        <v>40.895145200000002</v>
      </c>
      <c r="EM92" s="147">
        <v>1.0913031310132137</v>
      </c>
      <c r="EN92" s="148" t="s">
        <v>421</v>
      </c>
      <c r="EO92" s="149" t="s">
        <v>2088</v>
      </c>
      <c r="EP92" s="150" t="s">
        <v>421</v>
      </c>
      <c r="EQ92" s="149" t="s">
        <v>2089</v>
      </c>
      <c r="ER92" s="149" t="s">
        <v>2090</v>
      </c>
      <c r="ES92" s="987">
        <v>10885</v>
      </c>
      <c r="ET92" s="990" t="s">
        <v>2091</v>
      </c>
      <c r="EU92" s="941" t="s">
        <v>2079</v>
      </c>
      <c r="EV92" s="161">
        <v>35.9622278139176</v>
      </c>
      <c r="EW92" s="595">
        <v>0.85880575999999886</v>
      </c>
      <c r="EX92" s="569" t="s">
        <v>121</v>
      </c>
      <c r="EY92" s="569" t="s">
        <v>121</v>
      </c>
      <c r="EZ92" s="569" t="s">
        <v>121</v>
      </c>
      <c r="FA92" s="569" t="s">
        <v>121</v>
      </c>
      <c r="FB92" s="569" t="s">
        <v>121</v>
      </c>
      <c r="FC92" s="569" t="s">
        <v>121</v>
      </c>
      <c r="FD92" s="591">
        <v>490741.74239999999</v>
      </c>
      <c r="FE92" s="994">
        <v>9324.093105599999</v>
      </c>
      <c r="FF92" s="569"/>
      <c r="FG92" s="569"/>
      <c r="FH92" s="569"/>
      <c r="FI92" s="569"/>
      <c r="FJ92" s="569"/>
      <c r="FK92" s="569"/>
      <c r="FL92" s="569"/>
      <c r="FM92" s="946">
        <v>12</v>
      </c>
      <c r="FN92" s="561"/>
      <c r="FO92" s="561"/>
      <c r="FP92" s="569"/>
      <c r="FQ92" s="561">
        <v>96.4</v>
      </c>
      <c r="FR92" s="561">
        <v>99.5</v>
      </c>
      <c r="FS92" s="569">
        <v>4760</v>
      </c>
      <c r="FT92" s="569">
        <v>1.62</v>
      </c>
      <c r="FU92" s="569">
        <v>2278</v>
      </c>
      <c r="FV92" s="569">
        <v>88.2</v>
      </c>
      <c r="FW92" s="569">
        <v>5248</v>
      </c>
      <c r="FX92" s="569">
        <v>0.62</v>
      </c>
      <c r="FY92" s="569">
        <v>18074</v>
      </c>
      <c r="FZ92" s="569">
        <v>97</v>
      </c>
      <c r="GA92" s="569">
        <v>4892</v>
      </c>
      <c r="GB92" s="569">
        <v>97.1</v>
      </c>
      <c r="GC92" s="569">
        <v>12053</v>
      </c>
      <c r="GD92" s="561">
        <v>1.26</v>
      </c>
      <c r="GE92" s="569">
        <v>0.7</v>
      </c>
      <c r="GF92" s="569"/>
      <c r="GG92" s="569"/>
      <c r="GH92" s="569"/>
      <c r="GI92" s="569"/>
      <c r="GJ92" s="569"/>
      <c r="GK92" s="569"/>
      <c r="GL92" s="569"/>
      <c r="GM92" s="569"/>
      <c r="GN92" s="569"/>
      <c r="GO92" s="569"/>
      <c r="GP92" s="569"/>
      <c r="GQ92" s="569"/>
      <c r="GR92" s="569">
        <v>1.9</v>
      </c>
    </row>
    <row r="93" spans="1:200" x14ac:dyDescent="0.3">
      <c r="A93" s="7">
        <v>195</v>
      </c>
      <c r="B93" s="7">
        <v>2</v>
      </c>
      <c r="C93" s="14">
        <v>10899</v>
      </c>
      <c r="D93" s="328" t="s">
        <v>1590</v>
      </c>
      <c r="E93" s="17" t="s">
        <v>636</v>
      </c>
      <c r="F93" s="17">
        <v>6704290626</v>
      </c>
      <c r="G93" s="11">
        <v>52</v>
      </c>
      <c r="H93" s="17" t="s">
        <v>1936</v>
      </c>
      <c r="I93" s="469" t="s">
        <v>511</v>
      </c>
      <c r="J93" s="380" t="s">
        <v>35</v>
      </c>
      <c r="K93" s="17" t="s">
        <v>36</v>
      </c>
      <c r="L93" s="11">
        <v>10</v>
      </c>
      <c r="M93" s="17" t="s">
        <v>37</v>
      </c>
      <c r="N93" s="17" t="s">
        <v>38</v>
      </c>
      <c r="O93" s="11"/>
      <c r="P93" s="11" t="s">
        <v>595</v>
      </c>
      <c r="Q93" s="381"/>
      <c r="R93" s="617"/>
      <c r="S93" s="617"/>
      <c r="T93" s="617"/>
      <c r="U93" s="632" t="s">
        <v>602</v>
      </c>
      <c r="V93" s="632"/>
      <c r="W93" s="617"/>
      <c r="X93" s="483"/>
      <c r="Y93" s="794" t="s">
        <v>127</v>
      </c>
      <c r="Z93" s="347" t="s">
        <v>120</v>
      </c>
      <c r="AA93" s="11"/>
      <c r="AB93" s="788">
        <v>7164.3</v>
      </c>
      <c r="AC93" s="788">
        <v>7160</v>
      </c>
      <c r="AD93" s="789"/>
      <c r="AE93" s="789"/>
      <c r="AF93" s="789" t="s">
        <v>444</v>
      </c>
      <c r="AG93" s="556">
        <v>10000</v>
      </c>
      <c r="AH93" t="s">
        <v>604</v>
      </c>
      <c r="AI93" s="7"/>
      <c r="AJ93" s="37"/>
      <c r="AK93" s="7"/>
      <c r="AL93" s="7"/>
      <c r="AM93" s="7"/>
      <c r="AN93" s="411">
        <v>19.899999999999999</v>
      </c>
      <c r="AO93" s="39">
        <v>5.6</v>
      </c>
      <c r="AP93" s="40">
        <v>73.7</v>
      </c>
      <c r="AQ93" s="41">
        <v>99.2</v>
      </c>
      <c r="AR93" s="42">
        <v>3.5535714285714284</v>
      </c>
      <c r="AS93" s="43">
        <v>261.89821428571429</v>
      </c>
      <c r="AT93" s="44">
        <v>0.25094577553593944</v>
      </c>
      <c r="AU93" s="45">
        <v>18.387599999999999</v>
      </c>
      <c r="AV93" s="45">
        <v>92.4</v>
      </c>
      <c r="AW93" s="46">
        <v>0.51739999999999997</v>
      </c>
      <c r="AX93" s="45">
        <v>2.6</v>
      </c>
      <c r="AY93" s="7" t="s">
        <v>121</v>
      </c>
      <c r="AZ93" s="47">
        <v>16.899999999999999</v>
      </c>
      <c r="BA93" s="48" t="s">
        <v>121</v>
      </c>
      <c r="BB93" s="49">
        <v>0.9</v>
      </c>
      <c r="BC93" s="48"/>
      <c r="BD93" s="7">
        <v>85.8</v>
      </c>
      <c r="BE93" s="7">
        <v>14.2</v>
      </c>
      <c r="BF93" s="78">
        <v>6.042253521126761</v>
      </c>
      <c r="BG93" s="79">
        <v>0.7</v>
      </c>
      <c r="BH93" s="80">
        <v>3.5175879396984926</v>
      </c>
      <c r="BI93" s="7" t="s">
        <v>121</v>
      </c>
      <c r="BJ93" s="7">
        <v>15.5</v>
      </c>
      <c r="BK93" s="48">
        <v>14.1</v>
      </c>
      <c r="BL93" s="81"/>
      <c r="BM93" s="80">
        <v>39.1</v>
      </c>
      <c r="BN93" s="49">
        <v>64.8</v>
      </c>
      <c r="BO93" s="49">
        <v>8993</v>
      </c>
      <c r="BP93" s="80">
        <v>35.200000000000003</v>
      </c>
      <c r="BQ93" s="346">
        <v>5.4935999999999989</v>
      </c>
      <c r="BR93" s="49">
        <v>12</v>
      </c>
      <c r="BS93" s="84">
        <v>0.67199999999999993</v>
      </c>
      <c r="BT93" s="49">
        <v>27.1</v>
      </c>
      <c r="BU93" s="84">
        <v>1.5175999999999998</v>
      </c>
      <c r="BV93" s="49">
        <v>59</v>
      </c>
      <c r="BW93" s="84">
        <v>3.3039999999999998</v>
      </c>
      <c r="BX93" s="49">
        <v>0.6</v>
      </c>
      <c r="BY93" s="7"/>
      <c r="BZ93" s="7"/>
      <c r="CA93" s="7"/>
      <c r="CB93" s="7"/>
      <c r="CC93" s="7"/>
      <c r="CD93" s="7"/>
      <c r="CE93" s="7"/>
      <c r="CF93" s="45">
        <v>0.44280442804428044</v>
      </c>
      <c r="CG93" s="7"/>
      <c r="CH93" s="121">
        <v>5</v>
      </c>
      <c r="CI93" s="7" t="s">
        <v>1991</v>
      </c>
      <c r="CJ93" s="111" t="s">
        <v>1511</v>
      </c>
      <c r="CK93" s="251"/>
      <c r="CL93" s="122" t="s">
        <v>2066</v>
      </c>
      <c r="CM93" s="11"/>
      <c r="CN93" s="11"/>
      <c r="CO93" s="11"/>
      <c r="CP93" s="11"/>
      <c r="CQ93" s="565" t="s">
        <v>297</v>
      </c>
      <c r="CR93" t="s">
        <v>444</v>
      </c>
      <c r="CS93" s="9">
        <v>2</v>
      </c>
      <c r="CT93" s="7"/>
      <c r="CU93" s="49" t="s">
        <v>511</v>
      </c>
      <c r="CV93" s="7"/>
      <c r="CW93" s="7"/>
      <c r="CX93" s="7"/>
      <c r="CY93" s="7"/>
      <c r="CZ93" s="11">
        <v>6.8</v>
      </c>
      <c r="DA93" s="11" t="s">
        <v>38</v>
      </c>
      <c r="DB93" s="11">
        <v>49037</v>
      </c>
      <c r="DC93" s="11">
        <v>94.5</v>
      </c>
      <c r="DD93" s="11">
        <v>5.5</v>
      </c>
      <c r="DE93" s="11" t="s">
        <v>38</v>
      </c>
      <c r="DF93" s="11" t="s">
        <v>38</v>
      </c>
      <c r="DG93" s="11" t="s">
        <v>38</v>
      </c>
      <c r="DH93" s="11" t="s">
        <v>38</v>
      </c>
      <c r="DI93" s="11" t="s">
        <v>38</v>
      </c>
      <c r="DJ93" s="7"/>
      <c r="DK93" s="114"/>
      <c r="DL93" s="114"/>
      <c r="DM93" s="114"/>
      <c r="DN93" s="7">
        <v>20</v>
      </c>
      <c r="DO93" s="7">
        <v>2</v>
      </c>
      <c r="DP93" s="7">
        <v>1</v>
      </c>
      <c r="DQ93" s="7">
        <v>190</v>
      </c>
      <c r="DR93" s="7">
        <v>98</v>
      </c>
      <c r="DS93" s="115">
        <v>27.146814404432135</v>
      </c>
      <c r="DT93" s="116">
        <v>2</v>
      </c>
      <c r="DU93" s="7"/>
      <c r="DV93" s="116">
        <v>2</v>
      </c>
      <c r="DW93" s="116">
        <v>2</v>
      </c>
      <c r="DX93" s="114"/>
      <c r="DY93" s="114"/>
      <c r="DZ93" s="485">
        <v>10899</v>
      </c>
      <c r="EA93" s="790">
        <v>75</v>
      </c>
      <c r="EB93" s="790">
        <v>250815</v>
      </c>
      <c r="EC93" s="790">
        <v>4000</v>
      </c>
      <c r="ED93" s="790">
        <v>38220</v>
      </c>
      <c r="EE93" s="790">
        <v>154826</v>
      </c>
      <c r="EF93" s="791">
        <v>19724.832399999999</v>
      </c>
      <c r="EG93" s="792">
        <v>197248.32399999999</v>
      </c>
      <c r="EH93" s="7"/>
      <c r="EI93" s="145">
        <v>7.1642999999999999</v>
      </c>
      <c r="EJ93" s="114"/>
      <c r="EK93" s="43">
        <v>61.729162928851942</v>
      </c>
      <c r="EL93" s="146">
        <v>19.7248324</v>
      </c>
      <c r="EM93" s="147">
        <v>2.4860540766876174</v>
      </c>
      <c r="EN93" s="148" t="s">
        <v>421</v>
      </c>
      <c r="EO93" s="112"/>
      <c r="EP93" s="49" t="s">
        <v>421</v>
      </c>
      <c r="EQ93" s="112" t="s">
        <v>2207</v>
      </c>
      <c r="ER93" s="112" t="s">
        <v>2090</v>
      </c>
      <c r="ES93" s="987">
        <v>10899</v>
      </c>
      <c r="ET93" s="990" t="s">
        <v>2208</v>
      </c>
      <c r="EU93" s="941">
        <v>28.3212225264</v>
      </c>
      <c r="EV93" s="161">
        <v>25.519101265305601</v>
      </c>
      <c r="EW93" s="595">
        <v>1.0497536849999993</v>
      </c>
      <c r="EX93" s="569" t="s">
        <v>121</v>
      </c>
      <c r="EY93" s="569" t="s">
        <v>121</v>
      </c>
      <c r="EZ93" s="569" t="s">
        <v>121</v>
      </c>
      <c r="FA93" s="569" t="s">
        <v>121</v>
      </c>
      <c r="FB93" s="569" t="s">
        <v>121</v>
      </c>
      <c r="FC93" s="569" t="s">
        <v>121</v>
      </c>
      <c r="FD93" s="591">
        <v>197248.32399999999</v>
      </c>
      <c r="FE93" s="994">
        <v>5305.9799155999999</v>
      </c>
      <c r="FF93" s="569"/>
      <c r="FG93" s="569"/>
      <c r="FH93" s="569"/>
      <c r="FI93" s="569"/>
      <c r="FJ93" s="569"/>
      <c r="FK93" s="569"/>
      <c r="FL93" s="569"/>
      <c r="FM93" s="946">
        <v>4</v>
      </c>
      <c r="FN93" s="561"/>
      <c r="FO93" s="561"/>
      <c r="FP93" s="569"/>
      <c r="FQ93" s="561">
        <v>78</v>
      </c>
      <c r="FR93" s="561">
        <v>88.2</v>
      </c>
      <c r="FS93" s="569">
        <v>3395</v>
      </c>
      <c r="FT93" s="569">
        <v>1.92</v>
      </c>
      <c r="FU93" s="569">
        <v>3343</v>
      </c>
      <c r="FV93" s="569">
        <v>69</v>
      </c>
      <c r="FW93" s="569">
        <v>7181</v>
      </c>
      <c r="FX93" s="569">
        <v>1.81</v>
      </c>
      <c r="FY93" s="569">
        <v>16647</v>
      </c>
      <c r="FZ93" s="569">
        <v>79</v>
      </c>
      <c r="GA93" s="569">
        <v>4660</v>
      </c>
      <c r="GB93" s="569">
        <v>78.900000000000006</v>
      </c>
      <c r="GC93" s="569">
        <v>12617</v>
      </c>
      <c r="GD93" s="561">
        <v>9.24</v>
      </c>
      <c r="GE93" s="569">
        <v>1.75</v>
      </c>
      <c r="GF93" s="569"/>
      <c r="GG93" s="569"/>
      <c r="GH93" s="569"/>
      <c r="GI93" s="569"/>
      <c r="GJ93" s="569"/>
      <c r="GK93" s="569"/>
      <c r="GL93" s="569"/>
      <c r="GM93" s="569"/>
      <c r="GN93" s="569"/>
      <c r="GO93" s="569"/>
      <c r="GP93" s="569"/>
      <c r="GQ93" s="569"/>
      <c r="GR93" s="569">
        <v>2.69</v>
      </c>
    </row>
    <row r="94" spans="1:200" x14ac:dyDescent="0.3">
      <c r="A94" s="7">
        <v>200</v>
      </c>
      <c r="B94" s="7">
        <v>2</v>
      </c>
      <c r="C94" s="14">
        <v>11044</v>
      </c>
      <c r="D94" s="328" t="s">
        <v>1797</v>
      </c>
      <c r="E94" s="17" t="s">
        <v>1798</v>
      </c>
      <c r="F94" s="17">
        <v>6601090188</v>
      </c>
      <c r="G94" s="11">
        <v>53</v>
      </c>
      <c r="H94" s="17" t="s">
        <v>1168</v>
      </c>
      <c r="I94" s="469" t="s">
        <v>511</v>
      </c>
      <c r="J94" s="380" t="s">
        <v>35</v>
      </c>
      <c r="K94" s="17" t="s">
        <v>36</v>
      </c>
      <c r="L94" s="11">
        <v>32</v>
      </c>
      <c r="M94" s="17" t="s">
        <v>37</v>
      </c>
      <c r="N94" s="17" t="s">
        <v>38</v>
      </c>
      <c r="O94" s="11"/>
      <c r="P94" s="11" t="s">
        <v>39</v>
      </c>
      <c r="Q94" s="381"/>
      <c r="R94" s="617"/>
      <c r="S94" s="617"/>
      <c r="T94" s="617"/>
      <c r="U94" s="632" t="s">
        <v>917</v>
      </c>
      <c r="V94" s="632"/>
      <c r="W94" s="617"/>
      <c r="X94" s="483"/>
      <c r="Y94" s="794" t="s">
        <v>127</v>
      </c>
      <c r="Z94" s="347" t="s">
        <v>120</v>
      </c>
      <c r="AA94" s="11"/>
      <c r="AB94" s="788">
        <v>2530</v>
      </c>
      <c r="AC94" s="788">
        <v>80900</v>
      </c>
      <c r="AD94" s="789"/>
      <c r="AE94" s="789"/>
      <c r="AF94" s="178" t="s">
        <v>444</v>
      </c>
      <c r="AG94" s="556">
        <v>10000</v>
      </c>
      <c r="AH94" t="s">
        <v>604</v>
      </c>
      <c r="AI94" s="7"/>
      <c r="AJ94" s="37"/>
      <c r="AK94" s="7"/>
      <c r="AL94" s="7"/>
      <c r="AM94" s="7"/>
      <c r="AN94" s="411">
        <v>11.6</v>
      </c>
      <c r="AO94" s="39">
        <v>5.0999999999999996</v>
      </c>
      <c r="AP94" s="40">
        <v>82.9</v>
      </c>
      <c r="AQ94" s="41">
        <v>99.600000000000009</v>
      </c>
      <c r="AR94" s="42">
        <v>2.2745098039215685</v>
      </c>
      <c r="AS94" s="43">
        <v>188.55686274509804</v>
      </c>
      <c r="AT94" s="44">
        <v>0.13181818181818181</v>
      </c>
      <c r="AU94" s="45">
        <v>10.903999999999998</v>
      </c>
      <c r="AV94" s="45">
        <v>94</v>
      </c>
      <c r="AW94" s="46">
        <v>0.11599999999999999</v>
      </c>
      <c r="AX94" s="45">
        <v>1</v>
      </c>
      <c r="AY94" s="7" t="s">
        <v>121</v>
      </c>
      <c r="AZ94" s="47">
        <v>44.1</v>
      </c>
      <c r="BA94" s="48" t="s">
        <v>121</v>
      </c>
      <c r="BB94" s="49">
        <v>0.3</v>
      </c>
      <c r="BC94" s="48"/>
      <c r="BD94" s="7">
        <v>64.599999999999994</v>
      </c>
      <c r="BE94" s="7">
        <v>35.4</v>
      </c>
      <c r="BF94" s="195">
        <v>1.8248587570621468</v>
      </c>
      <c r="BG94" s="79">
        <v>0.4</v>
      </c>
      <c r="BH94" s="80">
        <v>3.4482758620689657</v>
      </c>
      <c r="BI94" s="7" t="s">
        <v>121</v>
      </c>
      <c r="BJ94" s="7">
        <v>23.9</v>
      </c>
      <c r="BK94" s="48">
        <v>37.700000000000003</v>
      </c>
      <c r="BL94" s="81"/>
      <c r="BM94" s="80">
        <v>75.3</v>
      </c>
      <c r="BN94" s="49">
        <v>90.6</v>
      </c>
      <c r="BO94" s="49">
        <v>15709</v>
      </c>
      <c r="BP94" s="80">
        <v>9.4000000000000057</v>
      </c>
      <c r="BQ94" s="346">
        <v>4.9979999999999993</v>
      </c>
      <c r="BR94" s="49">
        <v>45</v>
      </c>
      <c r="BS94" s="84">
        <v>2.2949999999999999</v>
      </c>
      <c r="BT94" s="49">
        <v>30.3</v>
      </c>
      <c r="BU94" s="84">
        <v>1.5453000000000001</v>
      </c>
      <c r="BV94" s="49">
        <v>22.7</v>
      </c>
      <c r="BW94" s="84">
        <v>1.1576999999999997</v>
      </c>
      <c r="BX94" s="49">
        <v>0</v>
      </c>
      <c r="BY94" s="7"/>
      <c r="BZ94" s="7"/>
      <c r="CA94" s="7"/>
      <c r="CB94" s="7"/>
      <c r="CC94" s="7"/>
      <c r="CD94" s="7"/>
      <c r="CE94" s="7"/>
      <c r="CF94" s="45">
        <v>1.4851485148514851</v>
      </c>
      <c r="CG94" s="7"/>
      <c r="CH94" s="121">
        <v>3</v>
      </c>
      <c r="CI94" s="7" t="s">
        <v>1991</v>
      </c>
      <c r="CJ94" s="111" t="s">
        <v>1991</v>
      </c>
      <c r="CK94" s="251"/>
      <c r="CL94" s="122" t="s">
        <v>1997</v>
      </c>
      <c r="CM94" s="11"/>
      <c r="CN94" s="11"/>
      <c r="CO94" s="11"/>
      <c r="CP94" s="11"/>
      <c r="CQ94" s="10" t="s">
        <v>297</v>
      </c>
      <c r="CR94" t="s">
        <v>444</v>
      </c>
      <c r="CS94" s="9">
        <v>2</v>
      </c>
      <c r="CT94" s="7"/>
      <c r="CU94" s="49" t="s">
        <v>511</v>
      </c>
      <c r="CV94" s="7"/>
      <c r="CW94" s="7"/>
      <c r="CX94" s="7"/>
      <c r="CY94" s="7"/>
      <c r="CZ94" s="11" t="s">
        <v>38</v>
      </c>
      <c r="DA94" s="11" t="s">
        <v>38</v>
      </c>
      <c r="DB94" s="11" t="s">
        <v>38</v>
      </c>
      <c r="DC94" s="11" t="s">
        <v>38</v>
      </c>
      <c r="DD94" s="11" t="s">
        <v>38</v>
      </c>
      <c r="DE94" s="11" t="s">
        <v>38</v>
      </c>
      <c r="DF94" s="11" t="s">
        <v>38</v>
      </c>
      <c r="DG94" s="11" t="s">
        <v>38</v>
      </c>
      <c r="DH94" s="11" t="s">
        <v>38</v>
      </c>
      <c r="DI94" s="11" t="s">
        <v>38</v>
      </c>
      <c r="DJ94" s="7"/>
      <c r="DK94" s="114"/>
      <c r="DL94" s="114"/>
      <c r="DM94" s="114"/>
      <c r="DN94" s="7">
        <v>60</v>
      </c>
      <c r="DO94" s="7">
        <v>3</v>
      </c>
      <c r="DP94" s="7">
        <v>1</v>
      </c>
      <c r="DQ94" s="7">
        <v>180</v>
      </c>
      <c r="DR94" s="7">
        <v>96</v>
      </c>
      <c r="DS94" s="115">
        <v>29.629629629629626</v>
      </c>
      <c r="DT94" s="116">
        <v>1</v>
      </c>
      <c r="DU94" s="7"/>
      <c r="DV94" s="116">
        <v>2</v>
      </c>
      <c r="DW94" s="116">
        <v>1</v>
      </c>
      <c r="DX94" s="114"/>
      <c r="DY94" s="114"/>
      <c r="DZ94" s="485">
        <v>11044</v>
      </c>
      <c r="EA94" s="790">
        <v>75</v>
      </c>
      <c r="EB94" s="790">
        <v>32594</v>
      </c>
      <c r="EC94" s="790">
        <v>4000</v>
      </c>
      <c r="ED94" s="790">
        <v>38220</v>
      </c>
      <c r="EE94" s="790">
        <v>19720</v>
      </c>
      <c r="EF94" s="791">
        <v>2512.3279999999995</v>
      </c>
      <c r="EG94" s="792">
        <v>80394.495999999985</v>
      </c>
      <c r="EH94" s="7"/>
      <c r="EI94" s="145">
        <v>2.5299999999999998</v>
      </c>
      <c r="EJ94" s="114"/>
      <c r="EK94" s="43">
        <v>60.501932871080569</v>
      </c>
      <c r="EL94" s="146">
        <v>2.5123279999999997</v>
      </c>
      <c r="EM94" s="147"/>
      <c r="EN94" s="148" t="s">
        <v>423</v>
      </c>
      <c r="EO94" s="112" t="s">
        <v>579</v>
      </c>
      <c r="EP94" s="49" t="s">
        <v>423</v>
      </c>
      <c r="EQ94" s="112" t="s">
        <v>2183</v>
      </c>
      <c r="ER94" s="112" t="s">
        <v>2184</v>
      </c>
      <c r="ES94" s="987">
        <v>11044</v>
      </c>
      <c r="ET94" s="990" t="s">
        <v>712</v>
      </c>
      <c r="EU94" s="595">
        <v>21.371923607500001</v>
      </c>
      <c r="EV94" s="161">
        <v>0.22630341831316997</v>
      </c>
      <c r="EW94" s="595">
        <v>1.14382206</v>
      </c>
      <c r="EX94" s="569" t="s">
        <v>121</v>
      </c>
      <c r="EY94" s="569" t="s">
        <v>121</v>
      </c>
      <c r="EZ94" s="569" t="s">
        <v>121</v>
      </c>
      <c r="FA94" s="569" t="s">
        <v>121</v>
      </c>
      <c r="FB94" s="569" t="s">
        <v>121</v>
      </c>
      <c r="FC94" s="569" t="s">
        <v>121</v>
      </c>
      <c r="FD94" s="591">
        <v>80394.495999999985</v>
      </c>
      <c r="FE94" s="994">
        <v>4397.5789311999988</v>
      </c>
      <c r="FF94" s="569"/>
      <c r="FG94" s="569"/>
      <c r="FH94" s="569"/>
      <c r="FI94" s="569"/>
      <c r="FJ94" s="569"/>
      <c r="FK94" s="569"/>
      <c r="FL94" s="569"/>
      <c r="FM94" s="946">
        <v>7</v>
      </c>
      <c r="FN94" s="561"/>
      <c r="FO94" s="561"/>
      <c r="FP94" s="569"/>
      <c r="FQ94" s="561">
        <v>82.6</v>
      </c>
      <c r="FR94" s="561">
        <v>76.900000000000006</v>
      </c>
      <c r="FS94" s="569">
        <v>3630</v>
      </c>
      <c r="FT94" s="569">
        <v>1.23</v>
      </c>
      <c r="FU94" s="569">
        <v>6358</v>
      </c>
      <c r="FV94" s="569">
        <v>92.2</v>
      </c>
      <c r="FW94" s="569">
        <v>7381</v>
      </c>
      <c r="FX94" s="569">
        <v>1.02</v>
      </c>
      <c r="FY94" s="569">
        <v>30242</v>
      </c>
      <c r="FZ94" s="569">
        <v>96.5</v>
      </c>
      <c r="GA94" s="569">
        <v>4833</v>
      </c>
      <c r="GB94" s="569">
        <v>95.7</v>
      </c>
      <c r="GC94" s="569">
        <v>13007</v>
      </c>
      <c r="GD94" s="561">
        <v>11.5</v>
      </c>
      <c r="GE94" s="569">
        <v>3.19</v>
      </c>
      <c r="GF94" s="569"/>
      <c r="GG94" s="569"/>
      <c r="GH94" s="569"/>
      <c r="GI94" s="569"/>
      <c r="GJ94" s="569"/>
      <c r="GK94" s="569"/>
      <c r="GL94" s="569"/>
      <c r="GM94" s="569"/>
      <c r="GN94" s="569"/>
      <c r="GO94" s="569"/>
      <c r="GP94" s="569"/>
      <c r="GQ94" s="569"/>
      <c r="GR94" s="569">
        <v>5.47</v>
      </c>
    </row>
    <row r="95" spans="1:200" x14ac:dyDescent="0.3">
      <c r="A95" s="7">
        <v>207</v>
      </c>
      <c r="B95" s="7">
        <v>1</v>
      </c>
      <c r="C95" s="14">
        <v>11075</v>
      </c>
      <c r="D95" s="328" t="s">
        <v>1637</v>
      </c>
      <c r="E95" s="17" t="s">
        <v>1562</v>
      </c>
      <c r="F95" s="17">
        <v>465519405</v>
      </c>
      <c r="G95" s="11">
        <v>73</v>
      </c>
      <c r="H95" s="17" t="s">
        <v>1638</v>
      </c>
      <c r="I95" s="469" t="s">
        <v>513</v>
      </c>
      <c r="J95" s="380" t="s">
        <v>35</v>
      </c>
      <c r="K95" s="17" t="s">
        <v>36</v>
      </c>
      <c r="L95" s="11">
        <v>6</v>
      </c>
      <c r="M95" s="17" t="s">
        <v>37</v>
      </c>
      <c r="N95" s="17" t="s">
        <v>38</v>
      </c>
      <c r="O95" s="11"/>
      <c r="P95" s="11" t="s">
        <v>39</v>
      </c>
      <c r="Q95" s="381"/>
      <c r="R95" s="617"/>
      <c r="S95" s="617"/>
      <c r="T95" s="617"/>
      <c r="U95" s="632" t="s">
        <v>917</v>
      </c>
      <c r="V95" s="632"/>
      <c r="W95" s="617"/>
      <c r="X95" s="483"/>
      <c r="Y95" s="794" t="s">
        <v>127</v>
      </c>
      <c r="Z95" s="347" t="s">
        <v>120</v>
      </c>
      <c r="AA95" s="11"/>
      <c r="AB95" s="788">
        <v>57066</v>
      </c>
      <c r="AC95" s="788">
        <v>342000</v>
      </c>
      <c r="AD95" s="789"/>
      <c r="AE95" s="789"/>
      <c r="AF95" s="789" t="s">
        <v>128</v>
      </c>
      <c r="AG95" s="37">
        <v>10000</v>
      </c>
      <c r="AH95" t="s">
        <v>604</v>
      </c>
      <c r="AI95" s="7"/>
      <c r="AJ95" s="37"/>
      <c r="AK95" s="7"/>
      <c r="AL95" s="7"/>
      <c r="AM95" s="7"/>
      <c r="AN95" s="934">
        <v>0.1</v>
      </c>
      <c r="AO95" s="39">
        <v>4.2</v>
      </c>
      <c r="AP95" s="40">
        <v>94.9</v>
      </c>
      <c r="AQ95" s="41">
        <v>99.2</v>
      </c>
      <c r="AR95" s="42">
        <v>2.3809523809523808E-2</v>
      </c>
      <c r="AS95" s="43">
        <v>2.2595238095238095</v>
      </c>
      <c r="AT95" s="44">
        <v>1.0090817356205853E-3</v>
      </c>
      <c r="AU95" s="45">
        <v>7.740000000000001E-2</v>
      </c>
      <c r="AV95" s="45">
        <v>77.400000000000006</v>
      </c>
      <c r="AW95" s="46">
        <v>1.7600000000000001E-2</v>
      </c>
      <c r="AX95" s="45">
        <v>17.600000000000001</v>
      </c>
      <c r="AY95" s="7" t="s">
        <v>121</v>
      </c>
      <c r="AZ95" s="47" t="s">
        <v>121</v>
      </c>
      <c r="BA95" s="48" t="s">
        <v>121</v>
      </c>
      <c r="BB95" s="49">
        <v>0.1</v>
      </c>
      <c r="BC95" s="48"/>
      <c r="BD95" s="7">
        <v>66.7</v>
      </c>
      <c r="BE95" s="7">
        <v>33.299999999999997</v>
      </c>
      <c r="BF95" s="195">
        <v>2.0030030030030033</v>
      </c>
      <c r="BG95" s="79">
        <v>0</v>
      </c>
      <c r="BH95" s="80">
        <v>0</v>
      </c>
      <c r="BI95" s="7" t="s">
        <v>121</v>
      </c>
      <c r="BJ95" s="7" t="s">
        <v>121</v>
      </c>
      <c r="BK95" s="48" t="s">
        <v>121</v>
      </c>
      <c r="BL95" s="81"/>
      <c r="BM95" s="80">
        <v>94.7</v>
      </c>
      <c r="BN95" s="49">
        <v>98.1</v>
      </c>
      <c r="BO95" s="49">
        <v>12845</v>
      </c>
      <c r="BP95" s="80">
        <v>1.9000000000000057</v>
      </c>
      <c r="BQ95" s="561">
        <v>4.1454000000000004</v>
      </c>
      <c r="BR95" s="49">
        <v>48.1</v>
      </c>
      <c r="BS95" s="84">
        <v>2.0202</v>
      </c>
      <c r="BT95" s="49">
        <v>46.6</v>
      </c>
      <c r="BU95" s="84">
        <v>1.9572000000000003</v>
      </c>
      <c r="BV95" s="49">
        <v>4</v>
      </c>
      <c r="BW95" s="84">
        <v>0.16800000000000001</v>
      </c>
      <c r="BX95" s="49">
        <v>0.02</v>
      </c>
      <c r="BY95" s="82"/>
      <c r="BZ95" s="82"/>
      <c r="CA95" s="82"/>
      <c r="CB95" s="82"/>
      <c r="CC95" s="82"/>
      <c r="CD95" s="82"/>
      <c r="CE95" s="82"/>
      <c r="CF95" s="45">
        <v>1.0321888412017168</v>
      </c>
      <c r="CG95" s="7"/>
      <c r="CH95" s="121">
        <v>5</v>
      </c>
      <c r="CI95" s="7" t="s">
        <v>1993</v>
      </c>
      <c r="CJ95" s="111" t="s">
        <v>1993</v>
      </c>
      <c r="CK95" s="251"/>
      <c r="CL95" s="122" t="s">
        <v>1997</v>
      </c>
      <c r="CM95" s="11"/>
      <c r="CN95" s="11"/>
      <c r="CO95" s="11"/>
      <c r="CP95" s="11"/>
      <c r="CQ95" s="565" t="s">
        <v>294</v>
      </c>
      <c r="CR95" t="s">
        <v>128</v>
      </c>
      <c r="CS95" s="9">
        <v>2</v>
      </c>
      <c r="CT95" s="7"/>
      <c r="CU95" s="49" t="s">
        <v>513</v>
      </c>
      <c r="CV95" s="7"/>
      <c r="CW95" s="7"/>
      <c r="CX95" s="7"/>
      <c r="CY95" s="7"/>
      <c r="CZ95" s="11" t="s">
        <v>38</v>
      </c>
      <c r="DA95" s="11" t="s">
        <v>38</v>
      </c>
      <c r="DB95" s="11">
        <v>85427</v>
      </c>
      <c r="DC95" s="11">
        <v>93.7</v>
      </c>
      <c r="DD95" s="11">
        <v>6.3</v>
      </c>
      <c r="DE95" s="11" t="s">
        <v>38</v>
      </c>
      <c r="DF95" s="11" t="s">
        <v>38</v>
      </c>
      <c r="DG95" s="11" t="s">
        <v>38</v>
      </c>
      <c r="DH95" s="11" t="s">
        <v>38</v>
      </c>
      <c r="DI95" s="11">
        <v>0</v>
      </c>
      <c r="DJ95" s="7"/>
      <c r="DK95" s="114"/>
      <c r="DL95" s="114"/>
      <c r="DM95" s="114"/>
      <c r="DN95" s="7">
        <v>25</v>
      </c>
      <c r="DO95" s="212">
        <v>3</v>
      </c>
      <c r="DP95" s="7">
        <v>0</v>
      </c>
      <c r="DQ95" s="7" t="s">
        <v>299</v>
      </c>
      <c r="DR95" s="7" t="s">
        <v>299</v>
      </c>
      <c r="DS95" s="115" t="s">
        <v>299</v>
      </c>
      <c r="DT95" s="116">
        <v>2</v>
      </c>
      <c r="DU95" s="7"/>
      <c r="DV95" s="116">
        <v>2</v>
      </c>
      <c r="DW95" s="116">
        <v>1</v>
      </c>
      <c r="DX95" s="557"/>
      <c r="DY95" s="114"/>
      <c r="DZ95" s="485">
        <v>11075</v>
      </c>
      <c r="EA95" s="790">
        <v>75</v>
      </c>
      <c r="EB95" s="790">
        <v>572789</v>
      </c>
      <c r="EC95" s="790">
        <v>4000</v>
      </c>
      <c r="ED95" s="790">
        <v>38220</v>
      </c>
      <c r="EE95" s="790">
        <v>545525</v>
      </c>
      <c r="EF95" s="791">
        <v>69499.884999999995</v>
      </c>
      <c r="EG95" s="792">
        <v>416999.30999999994</v>
      </c>
      <c r="EH95" s="7"/>
      <c r="EI95" s="145">
        <v>57.066000000000003</v>
      </c>
      <c r="EJ95" s="114"/>
      <c r="EK95" s="43">
        <v>95.240132055608612</v>
      </c>
      <c r="EL95" s="146">
        <v>69.499884999999992</v>
      </c>
      <c r="EM95" s="147">
        <v>1.2291675015001824</v>
      </c>
      <c r="EN95" s="148" t="s">
        <v>423</v>
      </c>
      <c r="EO95" s="149" t="s">
        <v>2087</v>
      </c>
      <c r="EP95" s="150" t="s">
        <v>423</v>
      </c>
      <c r="EQ95" s="149" t="s">
        <v>2104</v>
      </c>
      <c r="ER95" s="149" t="s">
        <v>614</v>
      </c>
      <c r="ES95" s="987">
        <v>11075</v>
      </c>
      <c r="ET95" s="990" t="s">
        <v>2091</v>
      </c>
      <c r="EU95" s="595">
        <v>44.594471224300001</v>
      </c>
      <c r="EV95" s="941">
        <v>7.5878839646699987</v>
      </c>
      <c r="EW95" s="595">
        <v>1.1769171249999977</v>
      </c>
      <c r="EX95" s="569" t="s">
        <v>121</v>
      </c>
      <c r="EY95" s="569" t="s">
        <v>121</v>
      </c>
      <c r="EZ95" s="569" t="s">
        <v>121</v>
      </c>
      <c r="FA95" s="569" t="s">
        <v>121</v>
      </c>
      <c r="FB95" s="569" t="s">
        <v>121</v>
      </c>
      <c r="FC95" s="569" t="s">
        <v>121</v>
      </c>
      <c r="FD95" s="591">
        <v>416999.30999999994</v>
      </c>
      <c r="FE95" s="994">
        <v>18264.569777999997</v>
      </c>
      <c r="FF95" s="987"/>
      <c r="FG95" s="987"/>
      <c r="FH95" s="987"/>
      <c r="FI95" s="987"/>
      <c r="FJ95" s="987"/>
      <c r="FK95" s="987"/>
      <c r="FL95" s="987"/>
      <c r="FM95" s="946">
        <v>12</v>
      </c>
      <c r="FN95" s="561"/>
      <c r="FO95" s="561"/>
      <c r="FP95" s="569"/>
      <c r="FQ95" s="561">
        <v>93.2</v>
      </c>
      <c r="FR95" s="561">
        <v>99.3</v>
      </c>
      <c r="FS95" s="569">
        <v>3343</v>
      </c>
      <c r="FT95" s="569">
        <v>0.47</v>
      </c>
      <c r="FU95" s="569">
        <v>2511</v>
      </c>
      <c r="FV95" s="569">
        <v>94.8</v>
      </c>
      <c r="FW95" s="569">
        <v>5715</v>
      </c>
      <c r="FX95" s="569">
        <v>0.47</v>
      </c>
      <c r="FY95" s="569">
        <v>9798</v>
      </c>
      <c r="FZ95" s="569">
        <v>96.7</v>
      </c>
      <c r="GA95" s="569">
        <v>5443</v>
      </c>
      <c r="GB95" s="569">
        <v>99.3</v>
      </c>
      <c r="GC95" s="569">
        <v>11980</v>
      </c>
      <c r="GD95" s="561">
        <v>1.7</v>
      </c>
      <c r="GE95" s="569">
        <v>3.44</v>
      </c>
      <c r="GF95" s="987"/>
      <c r="GG95" s="987"/>
      <c r="GH95" s="987"/>
      <c r="GI95" s="987"/>
      <c r="GJ95" s="987"/>
      <c r="GK95" s="987"/>
      <c r="GL95" s="987"/>
      <c r="GM95" s="987"/>
      <c r="GN95" s="987"/>
      <c r="GO95" s="987"/>
      <c r="GP95" s="987"/>
      <c r="GQ95" s="987"/>
      <c r="GR95" s="569">
        <v>4.38</v>
      </c>
    </row>
    <row r="96" spans="1:200" x14ac:dyDescent="0.3">
      <c r="A96" s="7">
        <v>210</v>
      </c>
      <c r="B96" s="7">
        <v>1</v>
      </c>
      <c r="C96" s="14">
        <v>11089</v>
      </c>
      <c r="D96" s="328" t="s">
        <v>1937</v>
      </c>
      <c r="E96" s="17" t="s">
        <v>1583</v>
      </c>
      <c r="F96" s="17">
        <v>496120309</v>
      </c>
      <c r="G96" s="11">
        <v>70</v>
      </c>
      <c r="H96" s="17" t="s">
        <v>1938</v>
      </c>
      <c r="I96" s="469" t="s">
        <v>483</v>
      </c>
      <c r="J96" s="380" t="s">
        <v>35</v>
      </c>
      <c r="K96" s="17" t="s">
        <v>36</v>
      </c>
      <c r="L96" s="11">
        <v>12</v>
      </c>
      <c r="M96" s="17" t="s">
        <v>37</v>
      </c>
      <c r="N96" s="17" t="s">
        <v>38</v>
      </c>
      <c r="O96" s="11"/>
      <c r="P96" s="11" t="s">
        <v>39</v>
      </c>
      <c r="Q96" s="381"/>
      <c r="R96" s="617"/>
      <c r="S96" s="617"/>
      <c r="T96" s="617"/>
      <c r="U96" s="632" t="s">
        <v>917</v>
      </c>
      <c r="V96" s="632"/>
      <c r="W96" s="617"/>
      <c r="X96" s="483"/>
      <c r="Y96" s="794" t="s">
        <v>127</v>
      </c>
      <c r="Z96" s="347" t="s">
        <v>120</v>
      </c>
      <c r="AA96" s="11"/>
      <c r="AB96" s="788">
        <v>15606</v>
      </c>
      <c r="AC96" s="788">
        <v>187000</v>
      </c>
      <c r="AD96" s="789"/>
      <c r="AE96" s="789"/>
      <c r="AF96" s="789" t="s">
        <v>444</v>
      </c>
      <c r="AG96" s="556">
        <v>10000</v>
      </c>
      <c r="AH96" t="s">
        <v>604</v>
      </c>
      <c r="AI96" s="7"/>
      <c r="AJ96" s="37"/>
      <c r="AK96" s="7"/>
      <c r="AL96" s="7"/>
      <c r="AM96" s="7"/>
      <c r="AN96" s="411">
        <v>23</v>
      </c>
      <c r="AO96" s="39">
        <v>1.4</v>
      </c>
      <c r="AP96" s="40">
        <v>73.3</v>
      </c>
      <c r="AQ96" s="41">
        <v>97.699999999999989</v>
      </c>
      <c r="AR96" s="42">
        <v>16.428571428571431</v>
      </c>
      <c r="AS96" s="43">
        <v>1204.2142857142858</v>
      </c>
      <c r="AT96" s="44">
        <v>0.30789825970548862</v>
      </c>
      <c r="AU96" s="45">
        <v>21.62</v>
      </c>
      <c r="AV96" s="45">
        <v>94</v>
      </c>
      <c r="AW96" s="46">
        <v>0.23</v>
      </c>
      <c r="AX96" s="45">
        <v>1</v>
      </c>
      <c r="AY96" s="7" t="s">
        <v>121</v>
      </c>
      <c r="AZ96" s="47">
        <v>41.3</v>
      </c>
      <c r="BA96" s="48" t="s">
        <v>121</v>
      </c>
      <c r="BB96" s="49">
        <v>0.1</v>
      </c>
      <c r="BC96" s="48"/>
      <c r="BD96" s="7">
        <v>55</v>
      </c>
      <c r="BE96" s="7">
        <v>45</v>
      </c>
      <c r="BF96" s="195">
        <v>1.2222222222222223</v>
      </c>
      <c r="BG96" s="79">
        <v>0.7</v>
      </c>
      <c r="BH96" s="80">
        <v>3.0434782608695654</v>
      </c>
      <c r="BI96" s="7" t="s">
        <v>121</v>
      </c>
      <c r="BJ96" s="7">
        <v>64.8</v>
      </c>
      <c r="BK96" s="48">
        <v>72.599999999999994</v>
      </c>
      <c r="BL96" s="81"/>
      <c r="BM96" s="80">
        <v>81.7</v>
      </c>
      <c r="BN96" s="49">
        <v>84.5</v>
      </c>
      <c r="BO96" s="49">
        <v>17327</v>
      </c>
      <c r="BP96" s="80">
        <v>15.5</v>
      </c>
      <c r="BQ96" s="346">
        <v>1.3636000000000001</v>
      </c>
      <c r="BR96" s="49">
        <v>39.1</v>
      </c>
      <c r="BS96" s="84">
        <v>0.5474</v>
      </c>
      <c r="BT96" s="49">
        <v>42.6</v>
      </c>
      <c r="BU96" s="84">
        <v>0.59640000000000004</v>
      </c>
      <c r="BV96" s="49">
        <v>15.7</v>
      </c>
      <c r="BW96" s="84">
        <v>0.21979999999999997</v>
      </c>
      <c r="BX96" s="49">
        <v>0.04</v>
      </c>
      <c r="BY96" s="82"/>
      <c r="BZ96" s="82"/>
      <c r="CA96" s="82"/>
      <c r="CB96" s="82"/>
      <c r="CC96" s="82"/>
      <c r="CD96" s="82"/>
      <c r="CE96" s="82"/>
      <c r="CF96" s="45">
        <v>0.9178403755868545</v>
      </c>
      <c r="CG96" s="7"/>
      <c r="CH96" s="121">
        <v>5</v>
      </c>
      <c r="CI96" s="7" t="s">
        <v>1993</v>
      </c>
      <c r="CJ96" s="111" t="s">
        <v>1539</v>
      </c>
      <c r="CK96" s="251"/>
      <c r="CL96" s="122" t="s">
        <v>2067</v>
      </c>
      <c r="CM96" s="11"/>
      <c r="CN96" s="11"/>
      <c r="CO96" s="11"/>
      <c r="CP96" s="11"/>
      <c r="CQ96" s="565" t="s">
        <v>294</v>
      </c>
      <c r="CR96" t="s">
        <v>444</v>
      </c>
      <c r="CS96" s="9">
        <v>2</v>
      </c>
      <c r="CT96" s="7"/>
      <c r="CU96" s="113" t="s">
        <v>511</v>
      </c>
      <c r="CV96" s="7"/>
      <c r="CW96" s="7"/>
      <c r="CX96" s="7"/>
      <c r="CY96" s="7"/>
      <c r="CZ96" s="11" t="s">
        <v>38</v>
      </c>
      <c r="DA96" s="11" t="s">
        <v>38</v>
      </c>
      <c r="DB96" s="11" t="s">
        <v>38</v>
      </c>
      <c r="DC96" s="11" t="s">
        <v>38</v>
      </c>
      <c r="DD96" s="11" t="s">
        <v>38</v>
      </c>
      <c r="DE96" s="11" t="s">
        <v>38</v>
      </c>
      <c r="DF96" s="11" t="s">
        <v>38</v>
      </c>
      <c r="DG96" s="11" t="s">
        <v>38</v>
      </c>
      <c r="DH96" s="11" t="s">
        <v>38</v>
      </c>
      <c r="DI96" s="11" t="s">
        <v>38</v>
      </c>
      <c r="DJ96" s="7" t="s">
        <v>38</v>
      </c>
      <c r="DK96" s="114"/>
      <c r="DL96" s="114"/>
      <c r="DM96" s="114"/>
      <c r="DN96" s="7">
        <v>20</v>
      </c>
      <c r="DO96" s="7">
        <v>2</v>
      </c>
      <c r="DP96" s="7">
        <v>1</v>
      </c>
      <c r="DQ96" s="7" t="s">
        <v>299</v>
      </c>
      <c r="DR96" s="7" t="s">
        <v>299</v>
      </c>
      <c r="DS96" s="115" t="s">
        <v>299</v>
      </c>
      <c r="DT96" s="116">
        <v>2</v>
      </c>
      <c r="DU96" s="7"/>
      <c r="DV96" s="116">
        <v>2</v>
      </c>
      <c r="DW96" s="116">
        <v>2</v>
      </c>
      <c r="DX96" s="114"/>
      <c r="DY96" s="114"/>
      <c r="DZ96" s="485">
        <v>11089</v>
      </c>
      <c r="EA96" s="790">
        <v>75</v>
      </c>
      <c r="EB96" s="790">
        <v>137452</v>
      </c>
      <c r="EC96" s="790">
        <v>4000</v>
      </c>
      <c r="ED96" s="790">
        <v>38220</v>
      </c>
      <c r="EE96" s="790">
        <v>124038</v>
      </c>
      <c r="EF96" s="791">
        <v>15802.441200000001</v>
      </c>
      <c r="EG96" s="792">
        <v>189629.29440000001</v>
      </c>
      <c r="EH96" s="7"/>
      <c r="EI96" s="145">
        <v>15.606</v>
      </c>
      <c r="EJ96" s="114"/>
      <c r="EK96" s="43">
        <v>90.240956843116138</v>
      </c>
      <c r="EL96" s="146">
        <v>15.802441200000001</v>
      </c>
      <c r="EM96" s="147"/>
      <c r="EN96" s="148" t="s">
        <v>423</v>
      </c>
      <c r="EO96" s="149" t="s">
        <v>2211</v>
      </c>
      <c r="EP96" s="150" t="s">
        <v>423</v>
      </c>
      <c r="EQ96" s="149" t="s">
        <v>2212</v>
      </c>
      <c r="ER96" s="149" t="s">
        <v>2213</v>
      </c>
      <c r="ES96" s="987">
        <v>11089</v>
      </c>
      <c r="ET96" s="990" t="s">
        <v>712</v>
      </c>
      <c r="EU96" s="595">
        <v>29.843300804800002</v>
      </c>
      <c r="EV96" s="161">
        <v>15.522474493787499</v>
      </c>
      <c r="EW96" s="595">
        <v>1.14382206</v>
      </c>
      <c r="EX96" s="569" t="s">
        <v>121</v>
      </c>
      <c r="EY96" s="569" t="s">
        <v>121</v>
      </c>
      <c r="EZ96" s="569" t="s">
        <v>121</v>
      </c>
      <c r="FA96" s="569" t="s">
        <v>121</v>
      </c>
      <c r="FB96" s="569" t="s">
        <v>121</v>
      </c>
      <c r="FC96" s="569" t="s">
        <v>121</v>
      </c>
      <c r="FD96" s="591">
        <v>189629.29440000001</v>
      </c>
      <c r="FE96" s="994">
        <v>7395.5424816000004</v>
      </c>
      <c r="FF96" s="569"/>
      <c r="FG96" s="569"/>
      <c r="FH96" s="569"/>
      <c r="FI96" s="569"/>
      <c r="FJ96" s="569"/>
      <c r="FK96" s="569"/>
      <c r="FL96" s="569"/>
      <c r="FM96" s="946">
        <v>33</v>
      </c>
      <c r="FN96" s="561"/>
      <c r="FO96" s="561"/>
      <c r="FP96" s="569"/>
      <c r="FQ96" s="561">
        <v>60.1</v>
      </c>
      <c r="FR96" s="561">
        <v>87.7</v>
      </c>
      <c r="FS96" s="569">
        <v>3686</v>
      </c>
      <c r="FT96" s="569">
        <v>2.0499999999999998</v>
      </c>
      <c r="FU96" s="569">
        <v>3834</v>
      </c>
      <c r="FV96" s="569">
        <v>76.900000000000006</v>
      </c>
      <c r="FW96" s="569">
        <v>4746</v>
      </c>
      <c r="FX96" s="569">
        <v>1.38</v>
      </c>
      <c r="FY96" s="569">
        <v>20540</v>
      </c>
      <c r="FZ96" s="569">
        <v>95.1</v>
      </c>
      <c r="GA96" s="569">
        <v>3436</v>
      </c>
      <c r="GB96" s="569">
        <v>94.3</v>
      </c>
      <c r="GC96" s="569">
        <v>10163</v>
      </c>
      <c r="GD96" s="561">
        <v>35.5</v>
      </c>
      <c r="GE96" s="569">
        <v>1.78</v>
      </c>
      <c r="GF96" s="569"/>
      <c r="GG96" s="569"/>
      <c r="GH96" s="569"/>
      <c r="GI96" s="569"/>
      <c r="GJ96" s="569"/>
      <c r="GK96" s="569"/>
      <c r="GL96" s="569"/>
      <c r="GM96" s="569"/>
      <c r="GN96" s="569"/>
      <c r="GO96" s="569"/>
      <c r="GP96" s="569"/>
      <c r="GQ96" s="569"/>
      <c r="GR96" s="569">
        <v>3.9</v>
      </c>
    </row>
    <row r="97" spans="1:200" x14ac:dyDescent="0.3">
      <c r="A97" s="7">
        <v>215</v>
      </c>
      <c r="B97" s="7">
        <v>1</v>
      </c>
      <c r="C97" s="14">
        <v>11122</v>
      </c>
      <c r="D97" s="328" t="s">
        <v>1162</v>
      </c>
      <c r="E97" s="17" t="s">
        <v>1952</v>
      </c>
      <c r="F97" s="17">
        <v>521216253</v>
      </c>
      <c r="G97" s="11">
        <v>67</v>
      </c>
      <c r="H97" s="17" t="s">
        <v>1953</v>
      </c>
      <c r="I97" s="469" t="s">
        <v>1954</v>
      </c>
      <c r="J97" s="380" t="s">
        <v>35</v>
      </c>
      <c r="K97" s="17" t="s">
        <v>36</v>
      </c>
      <c r="L97" s="11">
        <v>6</v>
      </c>
      <c r="M97" s="17" t="s">
        <v>37</v>
      </c>
      <c r="N97" s="17" t="s">
        <v>435</v>
      </c>
      <c r="O97" s="11"/>
      <c r="P97" s="11" t="s">
        <v>39</v>
      </c>
      <c r="Q97" s="381"/>
      <c r="R97" s="617"/>
      <c r="S97" s="617"/>
      <c r="T97" s="617"/>
      <c r="U97" s="632" t="s">
        <v>917</v>
      </c>
      <c r="V97" s="632"/>
      <c r="W97" s="617"/>
      <c r="X97" s="483"/>
      <c r="Y97" s="794" t="s">
        <v>127</v>
      </c>
      <c r="Z97" s="347" t="s">
        <v>120</v>
      </c>
      <c r="AA97" s="11"/>
      <c r="AB97" s="788">
        <v>21520</v>
      </c>
      <c r="AC97" s="788">
        <v>129000</v>
      </c>
      <c r="AD97" s="1217">
        <v>3</v>
      </c>
      <c r="AE97" s="789">
        <v>50</v>
      </c>
      <c r="AF97" s="789" t="s">
        <v>128</v>
      </c>
      <c r="AG97" s="37">
        <v>10000</v>
      </c>
      <c r="AH97" t="s">
        <v>1984</v>
      </c>
      <c r="AI97" s="7"/>
      <c r="AJ97" s="37"/>
      <c r="AK97" s="7"/>
      <c r="AL97" s="7"/>
      <c r="AM97" s="7"/>
      <c r="AN97" s="411">
        <v>2.7</v>
      </c>
      <c r="AO97" s="39">
        <v>24.8</v>
      </c>
      <c r="AP97" s="40">
        <v>71.900000000000006</v>
      </c>
      <c r="AQ97" s="41">
        <v>99.4</v>
      </c>
      <c r="AR97" s="42">
        <v>0.10887096774193548</v>
      </c>
      <c r="AS97" s="43">
        <v>7.8278225806451616</v>
      </c>
      <c r="AT97" s="44">
        <v>2.7921406411582216E-2</v>
      </c>
      <c r="AU97" s="45">
        <v>2.2896000000000001</v>
      </c>
      <c r="AV97" s="45">
        <v>84.8</v>
      </c>
      <c r="AW97" s="46">
        <v>0.27539999999999998</v>
      </c>
      <c r="AX97" s="45">
        <v>10.199999999999999</v>
      </c>
      <c r="AY97" s="7" t="s">
        <v>121</v>
      </c>
      <c r="AZ97" s="47">
        <v>14.5</v>
      </c>
      <c r="BA97" s="48" t="s">
        <v>121</v>
      </c>
      <c r="BB97" s="49">
        <v>0.9</v>
      </c>
      <c r="BC97" s="48"/>
      <c r="BD97" s="7">
        <v>81.099999999999994</v>
      </c>
      <c r="BE97" s="7">
        <v>18.899999999999999</v>
      </c>
      <c r="BF97" s="78">
        <v>4.2910052910052912</v>
      </c>
      <c r="BG97" s="79">
        <v>0.3</v>
      </c>
      <c r="BH97" s="80">
        <v>11.111111111111111</v>
      </c>
      <c r="BI97" s="7" t="s">
        <v>121</v>
      </c>
      <c r="BJ97" s="7">
        <v>40.200000000000003</v>
      </c>
      <c r="BK97" s="48">
        <v>10.3</v>
      </c>
      <c r="BL97" s="81"/>
      <c r="BM97" s="80">
        <v>94.300000000000011</v>
      </c>
      <c r="BN97" s="49">
        <v>97.8</v>
      </c>
      <c r="BO97" s="49">
        <v>21110</v>
      </c>
      <c r="BP97" s="80">
        <v>2.2000000000000028</v>
      </c>
      <c r="BQ97" s="346">
        <v>24.651200000000003</v>
      </c>
      <c r="BR97" s="49">
        <v>71.400000000000006</v>
      </c>
      <c r="BS97" s="84">
        <v>17.707200000000004</v>
      </c>
      <c r="BT97" s="49">
        <v>22.9</v>
      </c>
      <c r="BU97" s="84">
        <v>5.6791999999999998</v>
      </c>
      <c r="BV97" s="49">
        <v>5.0999999999999996</v>
      </c>
      <c r="BW97" s="84">
        <v>1.2647999999999999</v>
      </c>
      <c r="BX97" s="80">
        <v>0.04</v>
      </c>
      <c r="BY97" s="82"/>
      <c r="BZ97" s="82"/>
      <c r="CA97" s="82"/>
      <c r="CB97" s="82"/>
      <c r="CC97" s="82"/>
      <c r="CD97" s="82"/>
      <c r="CE97" s="82"/>
      <c r="CF97" s="45">
        <v>3.1179039301310048</v>
      </c>
      <c r="CG97" s="7"/>
      <c r="CH97" s="121">
        <v>5</v>
      </c>
      <c r="CI97" s="7" t="s">
        <v>1991</v>
      </c>
      <c r="CJ97" s="111" t="s">
        <v>2061</v>
      </c>
      <c r="CK97" s="251"/>
      <c r="CL97" s="122" t="s">
        <v>2072</v>
      </c>
      <c r="CM97" s="11"/>
      <c r="CN97" s="11"/>
      <c r="CO97" s="11"/>
      <c r="CP97" s="11"/>
      <c r="CQ97" s="565" t="s">
        <v>297</v>
      </c>
      <c r="CR97" t="s">
        <v>128</v>
      </c>
      <c r="CS97" s="9">
        <v>2</v>
      </c>
      <c r="CT97" s="7"/>
      <c r="CU97" s="113" t="s">
        <v>2073</v>
      </c>
      <c r="CV97" s="7"/>
      <c r="CW97" s="7"/>
      <c r="CX97" s="7"/>
      <c r="CY97" s="7"/>
      <c r="CZ97" s="11">
        <v>36.9</v>
      </c>
      <c r="DA97" s="11" t="s">
        <v>38</v>
      </c>
      <c r="DB97" s="11">
        <v>46735</v>
      </c>
      <c r="DC97" s="11">
        <v>57.9</v>
      </c>
      <c r="DD97" s="11">
        <v>42.1</v>
      </c>
      <c r="DE97" s="11" t="s">
        <v>38</v>
      </c>
      <c r="DF97" s="11" t="s">
        <v>38</v>
      </c>
      <c r="DG97" s="11" t="s">
        <v>38</v>
      </c>
      <c r="DH97" s="11" t="s">
        <v>38</v>
      </c>
      <c r="DI97" s="11">
        <v>0</v>
      </c>
      <c r="DJ97" s="7" t="s">
        <v>451</v>
      </c>
      <c r="DK97" s="114"/>
      <c r="DL97" s="114"/>
      <c r="DM97" s="114"/>
      <c r="DN97" s="7">
        <v>45</v>
      </c>
      <c r="DO97" s="7">
        <v>3</v>
      </c>
      <c r="DP97" s="7">
        <v>1</v>
      </c>
      <c r="DQ97" s="7">
        <v>167</v>
      </c>
      <c r="DR97" s="7">
        <v>85</v>
      </c>
      <c r="DS97" s="115">
        <v>30.477966223242138</v>
      </c>
      <c r="DT97" s="116">
        <v>2</v>
      </c>
      <c r="DU97" s="7"/>
      <c r="DV97" s="116">
        <v>2</v>
      </c>
      <c r="DW97" s="116">
        <v>2</v>
      </c>
      <c r="DX97" s="114"/>
      <c r="DY97" s="114"/>
      <c r="DZ97" s="485">
        <v>11122</v>
      </c>
      <c r="EA97" s="790">
        <v>75</v>
      </c>
      <c r="EB97" s="790">
        <v>189522</v>
      </c>
      <c r="EC97" s="790">
        <v>4000</v>
      </c>
      <c r="ED97" s="790">
        <v>38220</v>
      </c>
      <c r="EE97" s="790">
        <v>165916</v>
      </c>
      <c r="EF97" s="791">
        <v>21137.698399999997</v>
      </c>
      <c r="EG97" s="792">
        <v>126826.19039999999</v>
      </c>
      <c r="EH97" s="7"/>
      <c r="EI97" s="145">
        <v>21.52</v>
      </c>
      <c r="EJ97" s="114"/>
      <c r="EK97" s="43">
        <v>87.544453942022557</v>
      </c>
      <c r="EL97" s="146">
        <v>21.137698399999998</v>
      </c>
      <c r="EM97" s="147"/>
      <c r="EN97" s="148" t="s">
        <v>421</v>
      </c>
      <c r="EO97" s="149" t="s">
        <v>2218</v>
      </c>
      <c r="EP97" s="150" t="s">
        <v>421</v>
      </c>
      <c r="EQ97" s="149" t="s">
        <v>2219</v>
      </c>
      <c r="ER97" s="149" t="s">
        <v>748</v>
      </c>
      <c r="ES97" s="987">
        <v>11122</v>
      </c>
      <c r="ET97" s="990" t="s">
        <v>712</v>
      </c>
      <c r="EU97" s="595">
        <v>40.633538500800007</v>
      </c>
      <c r="EV97" s="161">
        <v>0.56831482421875001</v>
      </c>
      <c r="EW97" s="595">
        <v>4.0876217650000051</v>
      </c>
      <c r="EX97" s="569" t="s">
        <v>121</v>
      </c>
      <c r="EY97" s="569" t="s">
        <v>121</v>
      </c>
      <c r="EZ97" s="569" t="s">
        <v>121</v>
      </c>
      <c r="FA97" s="569" t="s">
        <v>121</v>
      </c>
      <c r="FB97" s="569" t="s">
        <v>121</v>
      </c>
      <c r="FC97" s="569" t="s">
        <v>121</v>
      </c>
      <c r="FD97" s="591">
        <v>126826.19039999999</v>
      </c>
      <c r="FE97" s="994">
        <v>19404.407131200001</v>
      </c>
      <c r="FF97" s="569"/>
      <c r="FG97" s="569"/>
      <c r="FH97" s="569"/>
      <c r="FI97" s="569"/>
      <c r="FJ97" s="569"/>
      <c r="FK97" s="569"/>
      <c r="FL97" s="569"/>
      <c r="FM97" s="946">
        <v>15</v>
      </c>
      <c r="FN97" s="561"/>
      <c r="FO97" s="561"/>
      <c r="FP97" s="569"/>
      <c r="FQ97" s="561">
        <v>82.8</v>
      </c>
      <c r="FR97" s="561">
        <v>73.599999999999994</v>
      </c>
      <c r="FS97" s="569">
        <v>3293</v>
      </c>
      <c r="FT97" s="569">
        <v>14.2</v>
      </c>
      <c r="FU97" s="569">
        <v>5443</v>
      </c>
      <c r="FV97" s="569">
        <v>61.1</v>
      </c>
      <c r="FW97" s="569">
        <v>6167</v>
      </c>
      <c r="FX97" s="569">
        <v>13.7</v>
      </c>
      <c r="FY97" s="569">
        <v>14963</v>
      </c>
      <c r="FZ97" s="569">
        <v>90.5</v>
      </c>
      <c r="GA97" s="569">
        <v>4746</v>
      </c>
      <c r="GB97" s="569">
        <v>81.599999999999994</v>
      </c>
      <c r="GC97" s="569">
        <v>16445</v>
      </c>
      <c r="GD97" s="561">
        <v>1.29</v>
      </c>
      <c r="GE97" s="569">
        <v>7.67</v>
      </c>
      <c r="GF97" s="569"/>
      <c r="GG97" s="569"/>
      <c r="GH97" s="569"/>
      <c r="GI97" s="569"/>
      <c r="GJ97" s="569"/>
      <c r="GK97" s="569"/>
      <c r="GL97" s="569"/>
      <c r="GM97" s="569"/>
      <c r="GN97" s="569"/>
      <c r="GO97" s="569"/>
      <c r="GP97" s="569"/>
      <c r="GQ97" s="569"/>
      <c r="GR97" s="569">
        <v>15.3</v>
      </c>
    </row>
    <row r="98" spans="1:200" x14ac:dyDescent="0.3">
      <c r="A98" s="7">
        <v>216</v>
      </c>
      <c r="B98" s="7">
        <v>1</v>
      </c>
      <c r="C98" s="14">
        <v>11135</v>
      </c>
      <c r="D98" s="328" t="s">
        <v>1593</v>
      </c>
      <c r="E98" s="17" t="s">
        <v>516</v>
      </c>
      <c r="F98" s="17">
        <v>490126224</v>
      </c>
      <c r="G98" s="11">
        <v>70</v>
      </c>
      <c r="H98" s="17" t="s">
        <v>1868</v>
      </c>
      <c r="I98" s="469" t="s">
        <v>1869</v>
      </c>
      <c r="J98" s="380" t="s">
        <v>35</v>
      </c>
      <c r="K98" s="17" t="s">
        <v>36</v>
      </c>
      <c r="L98" s="11">
        <v>6</v>
      </c>
      <c r="M98" s="17" t="s">
        <v>37</v>
      </c>
      <c r="N98" s="17" t="s">
        <v>38</v>
      </c>
      <c r="O98" s="11"/>
      <c r="P98" s="11" t="s">
        <v>39</v>
      </c>
      <c r="Q98" s="381"/>
      <c r="R98" s="617"/>
      <c r="S98" s="617"/>
      <c r="T98" s="617"/>
      <c r="U98" s="632" t="s">
        <v>917</v>
      </c>
      <c r="V98" s="632"/>
      <c r="W98" s="617"/>
      <c r="X98" s="483"/>
      <c r="Y98" s="794" t="s">
        <v>127</v>
      </c>
      <c r="Z98" s="347" t="s">
        <v>120</v>
      </c>
      <c r="AA98" s="11"/>
      <c r="AB98" s="788">
        <v>712.3</v>
      </c>
      <c r="AC98" s="788">
        <v>4200</v>
      </c>
      <c r="AD98" s="789"/>
      <c r="AE98" s="789"/>
      <c r="AF98" s="789" t="s">
        <v>128</v>
      </c>
      <c r="AG98" s="37">
        <v>350</v>
      </c>
      <c r="AH98" t="s">
        <v>1984</v>
      </c>
      <c r="AI98" s="7"/>
      <c r="AJ98" s="37"/>
      <c r="AK98" s="7"/>
      <c r="AL98" s="7"/>
      <c r="AM98" s="7"/>
      <c r="AN98" s="411">
        <v>4.4000000000000004</v>
      </c>
      <c r="AO98" s="39">
        <v>13.1</v>
      </c>
      <c r="AP98" s="40">
        <v>81.2</v>
      </c>
      <c r="AQ98" s="41">
        <v>98.7</v>
      </c>
      <c r="AR98" s="42">
        <v>0.33587786259541991</v>
      </c>
      <c r="AS98" s="43">
        <v>27.273282442748098</v>
      </c>
      <c r="AT98" s="44">
        <v>4.6659597030752918E-2</v>
      </c>
      <c r="AU98" s="45">
        <v>4.1140000000000008</v>
      </c>
      <c r="AV98" s="45">
        <v>93.5</v>
      </c>
      <c r="AW98" s="46">
        <v>6.6000000000000003E-2</v>
      </c>
      <c r="AX98" s="45">
        <v>1.5</v>
      </c>
      <c r="AY98" s="7" t="s">
        <v>121</v>
      </c>
      <c r="AZ98" s="47">
        <v>55.6</v>
      </c>
      <c r="BA98" s="48" t="s">
        <v>121</v>
      </c>
      <c r="BB98" s="49">
        <v>0.5</v>
      </c>
      <c r="BC98" s="48"/>
      <c r="BD98" s="7">
        <v>38.5</v>
      </c>
      <c r="BE98" s="7">
        <v>61.5</v>
      </c>
      <c r="BF98" s="195">
        <v>0.62601626016260159</v>
      </c>
      <c r="BG98" s="79">
        <v>0.1</v>
      </c>
      <c r="BH98" s="80">
        <v>2.2727272727272725</v>
      </c>
      <c r="BI98" s="7" t="s">
        <v>121</v>
      </c>
      <c r="BJ98" s="7">
        <v>35.799999999999997</v>
      </c>
      <c r="BK98" s="48">
        <v>40</v>
      </c>
      <c r="BL98" s="81"/>
      <c r="BM98" s="80">
        <v>77.900000000000006</v>
      </c>
      <c r="BN98" s="49">
        <v>93.8</v>
      </c>
      <c r="BO98" s="49">
        <v>17246</v>
      </c>
      <c r="BP98" s="80">
        <v>6.2000000000000028</v>
      </c>
      <c r="BQ98" s="561">
        <v>12.851100000000001</v>
      </c>
      <c r="BR98" s="49">
        <v>48.7</v>
      </c>
      <c r="BS98" s="84">
        <v>6.3797000000000006</v>
      </c>
      <c r="BT98" s="49">
        <v>29.2</v>
      </c>
      <c r="BU98" s="84">
        <v>3.8251999999999997</v>
      </c>
      <c r="BV98" s="49">
        <v>20.2</v>
      </c>
      <c r="BW98" s="84">
        <v>2.6461999999999999</v>
      </c>
      <c r="BX98" s="80">
        <v>0.2</v>
      </c>
      <c r="BY98" s="82"/>
      <c r="BZ98" s="82"/>
      <c r="CA98" s="82"/>
      <c r="CB98" s="82"/>
      <c r="CC98" s="82"/>
      <c r="CD98" s="82"/>
      <c r="CE98" s="82"/>
      <c r="CF98" s="45">
        <v>1.6678082191780823</v>
      </c>
      <c r="CG98" s="7"/>
      <c r="CH98" s="121">
        <v>5</v>
      </c>
      <c r="CI98" s="7" t="s">
        <v>1991</v>
      </c>
      <c r="CJ98" s="111" t="s">
        <v>1991</v>
      </c>
      <c r="CK98" s="251"/>
      <c r="CL98" s="122" t="s">
        <v>2046</v>
      </c>
      <c r="CM98" s="11"/>
      <c r="CN98" s="11"/>
      <c r="CO98" s="11"/>
      <c r="CP98" s="11"/>
      <c r="CQ98" s="565" t="s">
        <v>297</v>
      </c>
      <c r="CR98" t="s">
        <v>128</v>
      </c>
      <c r="CS98" s="9">
        <v>2</v>
      </c>
      <c r="CT98" s="7"/>
      <c r="CU98" s="113" t="s">
        <v>1869</v>
      </c>
      <c r="CV98" s="7"/>
      <c r="CW98" s="7"/>
      <c r="CX98" s="7"/>
      <c r="CY98" s="7"/>
      <c r="CZ98" s="11" t="s">
        <v>38</v>
      </c>
      <c r="DA98" s="11" t="s">
        <v>38</v>
      </c>
      <c r="DB98" s="11">
        <v>997</v>
      </c>
      <c r="DC98" s="11">
        <v>61.2</v>
      </c>
      <c r="DD98" s="11">
        <v>38.799999999999997</v>
      </c>
      <c r="DE98" s="11" t="s">
        <v>38</v>
      </c>
      <c r="DF98" s="11" t="s">
        <v>38</v>
      </c>
      <c r="DG98" s="11" t="s">
        <v>38</v>
      </c>
      <c r="DH98" s="11" t="s">
        <v>38</v>
      </c>
      <c r="DI98" s="11">
        <v>0</v>
      </c>
      <c r="DJ98" s="7"/>
      <c r="DK98" s="114"/>
      <c r="DL98" s="114"/>
      <c r="DM98" s="114"/>
      <c r="DN98" s="7">
        <v>80</v>
      </c>
      <c r="DO98" s="7">
        <v>3</v>
      </c>
      <c r="DP98" s="7">
        <v>1</v>
      </c>
      <c r="DQ98" s="7">
        <v>176</v>
      </c>
      <c r="DR98" s="7">
        <v>106</v>
      </c>
      <c r="DS98" s="115">
        <v>34.220041322314053</v>
      </c>
      <c r="DT98" s="116">
        <v>2</v>
      </c>
      <c r="DU98" s="7"/>
      <c r="DV98" s="116">
        <v>3</v>
      </c>
      <c r="DW98" s="116">
        <v>2</v>
      </c>
      <c r="DX98" s="114"/>
      <c r="DY98" s="114"/>
      <c r="DZ98" s="485">
        <v>11135</v>
      </c>
      <c r="EA98" s="790">
        <v>75</v>
      </c>
      <c r="EB98" s="790">
        <v>10880</v>
      </c>
      <c r="EC98" s="790">
        <v>4000</v>
      </c>
      <c r="ED98" s="790">
        <v>38220</v>
      </c>
      <c r="EE98" s="790">
        <v>5587</v>
      </c>
      <c r="EF98" s="791">
        <v>711.78379999999993</v>
      </c>
      <c r="EG98" s="792">
        <v>4270.7027999999991</v>
      </c>
      <c r="EH98" s="7"/>
      <c r="EI98" s="145">
        <v>0.71229999999999993</v>
      </c>
      <c r="EJ98" s="114"/>
      <c r="EK98" s="43">
        <v>51.351102941176471</v>
      </c>
      <c r="EL98" s="146">
        <v>0.71178379999999997</v>
      </c>
      <c r="EM98" s="147"/>
      <c r="EN98" s="148" t="s">
        <v>423</v>
      </c>
      <c r="EO98" s="149" t="s">
        <v>2087</v>
      </c>
      <c r="EP98" s="150" t="s">
        <v>423</v>
      </c>
      <c r="EQ98" s="149" t="s">
        <v>2186</v>
      </c>
      <c r="ER98" s="149" t="s">
        <v>2187</v>
      </c>
      <c r="ES98" s="987">
        <v>11135</v>
      </c>
      <c r="ET98" s="990" t="s">
        <v>2188</v>
      </c>
      <c r="EU98" s="941">
        <v>3.01579329</v>
      </c>
      <c r="EV98" s="161">
        <v>2.7173145074278406</v>
      </c>
      <c r="EW98" s="595">
        <v>0.3414425849999993</v>
      </c>
      <c r="EX98" s="569" t="s">
        <v>121</v>
      </c>
      <c r="EY98" s="569" t="s">
        <v>121</v>
      </c>
      <c r="EZ98" s="569" t="s">
        <v>121</v>
      </c>
      <c r="FA98" s="569" t="s">
        <v>121</v>
      </c>
      <c r="FB98" s="569" t="s">
        <v>121</v>
      </c>
      <c r="FC98" s="569" t="s">
        <v>121</v>
      </c>
      <c r="FD98" s="591">
        <v>4270.7027999999991</v>
      </c>
      <c r="FE98" s="994">
        <v>486.86011919999987</v>
      </c>
      <c r="FF98" s="569"/>
      <c r="FG98" s="569"/>
      <c r="FH98" s="569"/>
      <c r="FI98" s="569"/>
      <c r="FJ98" s="569"/>
      <c r="FK98" s="569"/>
      <c r="FL98" s="569"/>
      <c r="FM98" s="946">
        <v>5</v>
      </c>
      <c r="FN98" s="561"/>
      <c r="FO98" s="561"/>
      <c r="FP98" s="569"/>
      <c r="FQ98" s="561">
        <v>81.900000000000006</v>
      </c>
      <c r="FR98" s="561">
        <v>91.8</v>
      </c>
      <c r="FS98" s="569">
        <v>4703</v>
      </c>
      <c r="FT98" s="569">
        <v>2.85</v>
      </c>
      <c r="FU98" s="569">
        <v>3303</v>
      </c>
      <c r="FV98" s="569">
        <v>81.5</v>
      </c>
      <c r="FW98" s="569">
        <v>3553</v>
      </c>
      <c r="FX98" s="569">
        <v>2.75</v>
      </c>
      <c r="FY98" s="569">
        <v>15807</v>
      </c>
      <c r="FZ98" s="569">
        <v>95.1</v>
      </c>
      <c r="GA98" s="569">
        <v>3364</v>
      </c>
      <c r="GB98" s="569">
        <v>93.9</v>
      </c>
      <c r="GC98" s="569">
        <v>8414</v>
      </c>
      <c r="GD98" s="561">
        <v>4.5199999999999996</v>
      </c>
      <c r="GE98" s="569">
        <v>7.08</v>
      </c>
      <c r="GF98" s="569"/>
      <c r="GG98" s="569"/>
      <c r="GH98" s="569"/>
      <c r="GI98" s="569"/>
      <c r="GJ98" s="569"/>
      <c r="GK98" s="569"/>
      <c r="GL98" s="569"/>
      <c r="GM98" s="569"/>
      <c r="GN98" s="569"/>
      <c r="GO98" s="569"/>
      <c r="GP98" s="569"/>
      <c r="GQ98" s="569"/>
      <c r="GR98" s="569">
        <v>11.4</v>
      </c>
    </row>
    <row r="99" spans="1:200" x14ac:dyDescent="0.3">
      <c r="A99" s="7">
        <v>219</v>
      </c>
      <c r="B99" s="7">
        <v>1</v>
      </c>
      <c r="C99" s="14">
        <v>11194</v>
      </c>
      <c r="D99" s="328" t="s">
        <v>1742</v>
      </c>
      <c r="E99" s="17" t="s">
        <v>1743</v>
      </c>
      <c r="F99" s="17">
        <v>456122955</v>
      </c>
      <c r="G99" s="11">
        <v>74</v>
      </c>
      <c r="H99" s="17" t="s">
        <v>1744</v>
      </c>
      <c r="I99" s="469" t="s">
        <v>1745</v>
      </c>
      <c r="J99" s="380" t="s">
        <v>35</v>
      </c>
      <c r="K99" s="17" t="s">
        <v>36</v>
      </c>
      <c r="L99" s="11">
        <v>5</v>
      </c>
      <c r="M99" s="17" t="s">
        <v>37</v>
      </c>
      <c r="N99" s="17" t="s">
        <v>38</v>
      </c>
      <c r="O99" s="11"/>
      <c r="P99" s="11" t="s">
        <v>39</v>
      </c>
      <c r="Q99" s="381"/>
      <c r="R99" s="617"/>
      <c r="S99" s="733" t="s">
        <v>696</v>
      </c>
      <c r="T99" s="733"/>
      <c r="U99" s="632" t="s">
        <v>697</v>
      </c>
      <c r="V99" s="632"/>
      <c r="W99" s="617"/>
      <c r="X99" s="483"/>
      <c r="Y99" s="787"/>
      <c r="Z99" s="347" t="s">
        <v>120</v>
      </c>
      <c r="AA99" s="11"/>
      <c r="AB99" s="788">
        <v>36946</v>
      </c>
      <c r="AC99" s="788">
        <v>184000</v>
      </c>
      <c r="AD99" s="789"/>
      <c r="AE99" s="789"/>
      <c r="AF99" s="789" t="s">
        <v>128</v>
      </c>
      <c r="AG99" s="37">
        <v>10000</v>
      </c>
      <c r="AH99" s="1146" t="s">
        <v>1970</v>
      </c>
      <c r="AI99" s="7"/>
      <c r="AJ99" s="37"/>
      <c r="AK99" s="7"/>
      <c r="AL99" s="7"/>
      <c r="AM99" s="7"/>
      <c r="AN99" s="411">
        <v>3.04</v>
      </c>
      <c r="AO99" s="39">
        <v>5.83</v>
      </c>
      <c r="AP99" s="40">
        <v>90</v>
      </c>
      <c r="AQ99" s="41">
        <v>98.87</v>
      </c>
      <c r="AR99" s="42">
        <v>0.52144082332761577</v>
      </c>
      <c r="AS99" s="43">
        <v>46.929674099485418</v>
      </c>
      <c r="AT99" s="44">
        <v>3.1722842533653345E-2</v>
      </c>
      <c r="AU99" s="45">
        <v>2.3043199999999997</v>
      </c>
      <c r="AV99" s="45">
        <v>75.8</v>
      </c>
      <c r="AW99" s="46">
        <v>0.58367999999999998</v>
      </c>
      <c r="AX99" s="45">
        <v>19.2</v>
      </c>
      <c r="AY99" s="7" t="s">
        <v>121</v>
      </c>
      <c r="AZ99" s="47">
        <v>28.9</v>
      </c>
      <c r="BA99" s="48" t="s">
        <v>121</v>
      </c>
      <c r="BB99" s="49" t="s">
        <v>121</v>
      </c>
      <c r="BC99" s="194">
        <v>1.7000000000000001E-2</v>
      </c>
      <c r="BD99" s="7">
        <v>70.099999999999994</v>
      </c>
      <c r="BE99" s="7">
        <v>29.9</v>
      </c>
      <c r="BF99" s="195">
        <v>2.3444816053511706</v>
      </c>
      <c r="BG99" s="79">
        <v>1.4E-2</v>
      </c>
      <c r="BH99" s="80">
        <v>0.46052631578947373</v>
      </c>
      <c r="BI99" s="7" t="s">
        <v>121</v>
      </c>
      <c r="BJ99" s="7">
        <v>64.400000000000006</v>
      </c>
      <c r="BK99" s="48">
        <v>68.900000000000006</v>
      </c>
      <c r="BL99" s="81"/>
      <c r="BM99" s="80">
        <v>78.3</v>
      </c>
      <c r="BN99" s="49">
        <v>90.5</v>
      </c>
      <c r="BO99" s="49">
        <v>16613</v>
      </c>
      <c r="BP99" s="80">
        <v>9.5</v>
      </c>
      <c r="BQ99" s="561">
        <v>5.7134</v>
      </c>
      <c r="BR99" s="49">
        <v>47.4</v>
      </c>
      <c r="BS99" s="84">
        <v>2.76342</v>
      </c>
      <c r="BT99" s="49">
        <v>30.9</v>
      </c>
      <c r="BU99" s="84">
        <v>1.8014699999999999</v>
      </c>
      <c r="BV99" s="49">
        <v>19.7</v>
      </c>
      <c r="BW99" s="84">
        <v>1.1485099999999999</v>
      </c>
      <c r="BX99" s="80">
        <v>0.1</v>
      </c>
      <c r="BY99" s="82"/>
      <c r="BZ99" s="82"/>
      <c r="CA99" s="82"/>
      <c r="CB99" s="82"/>
      <c r="CC99" s="82"/>
      <c r="CD99" s="82">
        <v>1.62</v>
      </c>
      <c r="CE99" s="82">
        <v>4091</v>
      </c>
      <c r="CF99" s="45">
        <v>1.5339805825242718</v>
      </c>
      <c r="CG99" s="7"/>
      <c r="CH99" s="121">
        <v>5</v>
      </c>
      <c r="CI99" s="7" t="s">
        <v>1993</v>
      </c>
      <c r="CJ99" s="111" t="s">
        <v>1993</v>
      </c>
      <c r="CK99" s="35"/>
      <c r="CL99" s="122" t="s">
        <v>1997</v>
      </c>
      <c r="CM99" s="11"/>
      <c r="CN99" s="11"/>
      <c r="CO99" s="11"/>
      <c r="CP99" s="11"/>
      <c r="CQ99" s="565" t="s">
        <v>294</v>
      </c>
      <c r="CR99" t="s">
        <v>128</v>
      </c>
      <c r="CS99" s="9">
        <v>2</v>
      </c>
      <c r="CT99" s="7"/>
      <c r="CU99" s="113"/>
      <c r="CV99" s="7"/>
      <c r="CW99" s="7"/>
      <c r="CX99" s="7"/>
      <c r="CY99" s="7"/>
      <c r="CZ99" s="11">
        <v>131.80000000000001</v>
      </c>
      <c r="DA99" s="11" t="s">
        <v>38</v>
      </c>
      <c r="DB99" s="11">
        <v>33596</v>
      </c>
      <c r="DC99" s="11">
        <v>86.4</v>
      </c>
      <c r="DD99" s="11">
        <v>13.6</v>
      </c>
      <c r="DE99" s="11" t="s">
        <v>38</v>
      </c>
      <c r="DF99" s="11" t="s">
        <v>38</v>
      </c>
      <c r="DG99" s="11" t="s">
        <v>38</v>
      </c>
      <c r="DH99" s="11" t="s">
        <v>38</v>
      </c>
      <c r="DI99" s="11">
        <v>0</v>
      </c>
      <c r="DJ99" s="7"/>
      <c r="DK99" s="114"/>
      <c r="DL99" s="114"/>
      <c r="DM99" s="114"/>
      <c r="DN99" s="7"/>
      <c r="DO99" s="7"/>
      <c r="DP99" s="7"/>
      <c r="DQ99" s="7"/>
      <c r="DR99" s="7"/>
      <c r="DS99" s="115"/>
      <c r="DT99" s="116"/>
      <c r="DU99" s="7"/>
      <c r="DV99" s="116"/>
      <c r="DW99" s="116"/>
      <c r="DX99" s="114"/>
      <c r="DY99" s="114"/>
      <c r="DZ99" s="485">
        <v>11194</v>
      </c>
      <c r="EA99" s="790">
        <v>75</v>
      </c>
      <c r="EB99" s="790">
        <v>331531</v>
      </c>
      <c r="EC99" s="790">
        <v>3996</v>
      </c>
      <c r="ED99" s="790">
        <v>38220</v>
      </c>
      <c r="EE99" s="790">
        <v>296600</v>
      </c>
      <c r="EF99" s="791">
        <v>37824.664664664662</v>
      </c>
      <c r="EG99" s="792">
        <v>189123.3233233233</v>
      </c>
      <c r="EH99" s="7"/>
      <c r="EI99" s="145">
        <v>36.945999999999998</v>
      </c>
      <c r="EJ99" s="114"/>
      <c r="EK99" s="43">
        <v>89.463730390219922</v>
      </c>
      <c r="EL99" s="146">
        <v>37.82466466466466</v>
      </c>
      <c r="EM99" s="147"/>
      <c r="EN99" s="148"/>
      <c r="EO99" s="149"/>
      <c r="EP99" s="150"/>
      <c r="EQ99" s="149"/>
      <c r="ER99" s="149"/>
      <c r="ES99" s="149"/>
      <c r="ET99" s="751"/>
      <c r="EU99" s="150"/>
      <c r="EV99" s="154"/>
      <c r="EW99" s="150"/>
    </row>
    <row r="100" spans="1:200" x14ac:dyDescent="0.3">
      <c r="A100" s="7">
        <v>223</v>
      </c>
      <c r="B100" s="7">
        <v>1</v>
      </c>
      <c r="C100" s="14">
        <v>11210</v>
      </c>
      <c r="D100" s="328" t="s">
        <v>1799</v>
      </c>
      <c r="E100" s="17" t="s">
        <v>589</v>
      </c>
      <c r="F100" s="17">
        <v>6508131289</v>
      </c>
      <c r="G100" s="11">
        <v>54</v>
      </c>
      <c r="H100" s="17" t="s">
        <v>1800</v>
      </c>
      <c r="I100" s="469" t="s">
        <v>511</v>
      </c>
      <c r="J100" s="380" t="s">
        <v>35</v>
      </c>
      <c r="K100" s="17" t="s">
        <v>36</v>
      </c>
      <c r="L100" s="11">
        <v>22</v>
      </c>
      <c r="M100" s="17" t="s">
        <v>37</v>
      </c>
      <c r="N100" s="17" t="s">
        <v>38</v>
      </c>
      <c r="O100" s="11"/>
      <c r="P100" s="11" t="s">
        <v>39</v>
      </c>
      <c r="Q100" s="381"/>
      <c r="R100" s="617"/>
      <c r="S100" s="733" t="s">
        <v>696</v>
      </c>
      <c r="T100" s="733"/>
      <c r="U100" s="632" t="s">
        <v>697</v>
      </c>
      <c r="V100" s="632"/>
      <c r="W100" s="617"/>
      <c r="X100" s="483"/>
      <c r="Y100" s="794" t="s">
        <v>127</v>
      </c>
      <c r="Z100" s="347" t="s">
        <v>698</v>
      </c>
      <c r="AA100" s="11"/>
      <c r="AB100" s="788">
        <v>13124</v>
      </c>
      <c r="AC100" s="788">
        <v>288700</v>
      </c>
      <c r="AD100" s="789"/>
      <c r="AE100" s="789"/>
      <c r="AF100" s="789" t="s">
        <v>444</v>
      </c>
      <c r="AG100" s="556">
        <v>10000</v>
      </c>
      <c r="AI100" s="7"/>
      <c r="AJ100" s="37"/>
      <c r="AK100" s="7"/>
      <c r="AL100" s="7"/>
      <c r="AM100" s="7"/>
      <c r="AN100" s="411">
        <v>2.78</v>
      </c>
      <c r="AO100" s="39">
        <v>10.199999999999999</v>
      </c>
      <c r="AP100" s="40">
        <v>86.3</v>
      </c>
      <c r="AQ100" s="41">
        <v>99.28</v>
      </c>
      <c r="AR100" s="42">
        <v>0.27254901960784311</v>
      </c>
      <c r="AS100" s="43">
        <v>23.520980392156861</v>
      </c>
      <c r="AT100" s="44">
        <v>2.8808290155440411E-2</v>
      </c>
      <c r="AU100" s="45">
        <v>2.4124839999999996</v>
      </c>
      <c r="AV100" s="45">
        <v>86.78</v>
      </c>
      <c r="AW100" s="46">
        <v>0.22851600000000002</v>
      </c>
      <c r="AX100" s="45">
        <v>8.2200000000000006</v>
      </c>
      <c r="AY100" s="7" t="s">
        <v>121</v>
      </c>
      <c r="AZ100" s="47">
        <v>18.5</v>
      </c>
      <c r="BA100" s="48" t="s">
        <v>121</v>
      </c>
      <c r="BB100" s="49" t="s">
        <v>121</v>
      </c>
      <c r="BC100" s="194">
        <v>6.46</v>
      </c>
      <c r="BD100" s="7">
        <v>61.7</v>
      </c>
      <c r="BE100" s="7">
        <v>38.299999999999997</v>
      </c>
      <c r="BF100" s="195">
        <v>1.6109660574412534</v>
      </c>
      <c r="BG100" s="79">
        <v>7.0200000000000002E-3</v>
      </c>
      <c r="BH100" s="80">
        <v>0.25251798561151084</v>
      </c>
      <c r="BI100" s="7" t="s">
        <v>121</v>
      </c>
      <c r="BJ100" s="7">
        <v>27.8</v>
      </c>
      <c r="BK100" s="48">
        <v>20</v>
      </c>
      <c r="BL100" s="81"/>
      <c r="BM100" s="80">
        <v>83</v>
      </c>
      <c r="BN100" s="49">
        <v>92.8</v>
      </c>
      <c r="BO100" s="49">
        <v>16574</v>
      </c>
      <c r="BP100" s="80">
        <v>7.2000000000000028</v>
      </c>
      <c r="BQ100" s="561">
        <v>10.148999999999999</v>
      </c>
      <c r="BR100" s="49">
        <v>37.299999999999997</v>
      </c>
      <c r="BS100" s="84">
        <v>3.8045999999999993</v>
      </c>
      <c r="BT100" s="49">
        <v>45.7</v>
      </c>
      <c r="BU100" s="84">
        <v>4.6613999999999995</v>
      </c>
      <c r="BV100" s="49">
        <v>16.5</v>
      </c>
      <c r="BW100" s="84">
        <v>1.6829999999999998</v>
      </c>
      <c r="BX100" s="80">
        <v>1.1399999999999999</v>
      </c>
      <c r="BY100" s="82"/>
      <c r="BZ100" s="82"/>
      <c r="CA100" s="82"/>
      <c r="CB100" s="82"/>
      <c r="CC100" s="82"/>
      <c r="CD100" s="82">
        <v>96</v>
      </c>
      <c r="CE100" s="82">
        <v>16691</v>
      </c>
      <c r="CF100" s="45">
        <v>0.81619256017505459</v>
      </c>
      <c r="CG100" s="7"/>
      <c r="CH100" s="121">
        <v>5</v>
      </c>
      <c r="CI100" s="7" t="s">
        <v>1991</v>
      </c>
      <c r="CJ100" s="111" t="s">
        <v>1991</v>
      </c>
      <c r="CK100" s="35"/>
      <c r="CL100" s="122" t="s">
        <v>1997</v>
      </c>
      <c r="CM100" s="11"/>
      <c r="CN100" s="11"/>
      <c r="CO100" s="11"/>
      <c r="CP100" s="11"/>
      <c r="CQ100" s="565" t="s">
        <v>297</v>
      </c>
      <c r="CR100" t="s">
        <v>444</v>
      </c>
      <c r="CS100" s="9">
        <v>2</v>
      </c>
      <c r="CT100" s="7"/>
      <c r="CU100" s="49" t="s">
        <v>511</v>
      </c>
      <c r="CV100" s="7"/>
      <c r="CW100" s="7"/>
      <c r="CX100" s="7"/>
      <c r="CY100" s="7"/>
      <c r="CZ100" s="11">
        <v>119.3</v>
      </c>
      <c r="DA100" s="11" t="s">
        <v>38</v>
      </c>
      <c r="DB100" s="11">
        <v>11466</v>
      </c>
      <c r="DC100" s="11">
        <v>82.9</v>
      </c>
      <c r="DD100" s="11">
        <v>17.100000000000001</v>
      </c>
      <c r="DE100" s="11" t="s">
        <v>38</v>
      </c>
      <c r="DF100" s="11" t="s">
        <v>38</v>
      </c>
      <c r="DG100" s="11" t="s">
        <v>38</v>
      </c>
      <c r="DH100" s="11" t="s">
        <v>38</v>
      </c>
      <c r="DI100" s="11">
        <v>0</v>
      </c>
      <c r="DJ100" s="7"/>
      <c r="DK100" s="114"/>
      <c r="DL100" s="114"/>
      <c r="DM100" s="114"/>
      <c r="DN100" s="7">
        <v>60</v>
      </c>
      <c r="DO100" s="7">
        <v>3</v>
      </c>
      <c r="DP100" s="7">
        <v>0</v>
      </c>
      <c r="DQ100" s="7" t="s">
        <v>299</v>
      </c>
      <c r="DR100" s="7" t="s">
        <v>299</v>
      </c>
      <c r="DS100" s="115" t="s">
        <v>299</v>
      </c>
      <c r="DT100" s="116">
        <v>2</v>
      </c>
      <c r="DU100" s="7"/>
      <c r="DV100" s="116">
        <v>2</v>
      </c>
      <c r="DW100" s="116">
        <v>2</v>
      </c>
      <c r="DX100" s="114"/>
      <c r="DY100" s="114"/>
      <c r="DZ100" s="485">
        <v>11210</v>
      </c>
      <c r="EA100" s="790">
        <v>75</v>
      </c>
      <c r="EB100" s="790">
        <v>138346</v>
      </c>
      <c r="EC100" s="790">
        <v>4000</v>
      </c>
      <c r="ED100" s="790">
        <v>38220</v>
      </c>
      <c r="EE100" s="790">
        <v>103431</v>
      </c>
      <c r="EF100" s="791">
        <v>13177.109399999999</v>
      </c>
      <c r="EG100" s="792">
        <v>289896.4068</v>
      </c>
      <c r="EH100" s="7"/>
      <c r="EI100" s="145">
        <v>13.124000000000001</v>
      </c>
      <c r="EJ100" s="114"/>
      <c r="EK100" s="43">
        <v>74.762551862720997</v>
      </c>
      <c r="EL100" s="146">
        <v>13.177109399999999</v>
      </c>
      <c r="EM100" s="147"/>
      <c r="EN100" s="148" t="s">
        <v>421</v>
      </c>
      <c r="EO100" s="149" t="s">
        <v>2169</v>
      </c>
      <c r="EP100" s="150" t="s">
        <v>423</v>
      </c>
      <c r="EQ100" s="149" t="s">
        <v>2170</v>
      </c>
      <c r="ER100" s="149" t="s">
        <v>425</v>
      </c>
      <c r="ES100" s="987">
        <v>11210</v>
      </c>
      <c r="ET100" s="990" t="s">
        <v>712</v>
      </c>
      <c r="EU100" s="941">
        <v>17.4371221476</v>
      </c>
      <c r="EV100" s="161">
        <v>34.476143891299998</v>
      </c>
      <c r="EW100" s="595">
        <v>0.88376962499999945</v>
      </c>
      <c r="EX100" s="569" t="s">
        <v>121</v>
      </c>
      <c r="EY100" s="569" t="s">
        <v>121</v>
      </c>
      <c r="EZ100" s="569" t="s">
        <v>121</v>
      </c>
      <c r="FA100" s="561">
        <v>87.4</v>
      </c>
      <c r="FB100" s="561">
        <v>41</v>
      </c>
      <c r="FC100" s="569">
        <v>101654</v>
      </c>
      <c r="FD100" s="591">
        <v>289896.4068</v>
      </c>
      <c r="FE100" s="994">
        <v>20408.70703872</v>
      </c>
      <c r="FF100" s="569">
        <v>2.5499999999999998</v>
      </c>
      <c r="FG100" s="569">
        <v>60199</v>
      </c>
      <c r="FH100" s="995">
        <v>38.450000000000003</v>
      </c>
      <c r="FI100" s="569">
        <v>41455</v>
      </c>
      <c r="FJ100" s="994">
        <v>8367.5698858752003</v>
      </c>
      <c r="FK100" s="994">
        <v>520.42202948735996</v>
      </c>
      <c r="FL100" s="994">
        <v>7847.14785638784</v>
      </c>
      <c r="FM100" s="946">
        <v>13</v>
      </c>
      <c r="FN100" s="994">
        <v>643.65922199040006</v>
      </c>
      <c r="FO100" s="994">
        <v>40.032463806719996</v>
      </c>
      <c r="FP100" s="994">
        <v>1569.9005414400001</v>
      </c>
      <c r="FQ100" s="561">
        <v>82.8</v>
      </c>
      <c r="FR100" s="561">
        <v>99.5</v>
      </c>
      <c r="FS100" s="569">
        <v>6455</v>
      </c>
      <c r="FT100" s="569">
        <v>4.05</v>
      </c>
      <c r="FU100" s="569">
        <v>5248</v>
      </c>
      <c r="FV100" s="569">
        <v>71.7</v>
      </c>
      <c r="FW100" s="569">
        <v>4575</v>
      </c>
      <c r="FX100" s="569">
        <v>3.38</v>
      </c>
      <c r="FY100" s="569">
        <v>31368</v>
      </c>
      <c r="FZ100" s="569">
        <v>94.9</v>
      </c>
      <c r="GA100" s="569">
        <v>5927</v>
      </c>
      <c r="GB100" s="569">
        <v>95.4</v>
      </c>
      <c r="GC100" s="569">
        <v>16800</v>
      </c>
      <c r="GD100" s="561">
        <v>2.09</v>
      </c>
      <c r="GE100" s="569">
        <v>3.28</v>
      </c>
      <c r="GF100" s="569"/>
      <c r="GG100" s="569"/>
      <c r="GH100" s="569"/>
      <c r="GI100" s="569"/>
      <c r="GJ100" s="569"/>
      <c r="GK100" s="569"/>
      <c r="GL100" s="569"/>
      <c r="GM100" s="569"/>
      <c r="GN100" s="569"/>
      <c r="GO100" s="569"/>
      <c r="GP100" s="569"/>
      <c r="GQ100" s="569"/>
      <c r="GR100" s="569">
        <v>7.04</v>
      </c>
    </row>
    <row r="101" spans="1:200" x14ac:dyDescent="0.3">
      <c r="A101" s="7">
        <v>224</v>
      </c>
      <c r="B101" s="7">
        <v>1</v>
      </c>
      <c r="C101" s="14">
        <v>11211</v>
      </c>
      <c r="D101" s="328" t="s">
        <v>1862</v>
      </c>
      <c r="E101" s="17" t="s">
        <v>1140</v>
      </c>
      <c r="F101" s="17">
        <v>6904075695</v>
      </c>
      <c r="G101" s="11">
        <v>50</v>
      </c>
      <c r="H101" s="17" t="s">
        <v>1800</v>
      </c>
      <c r="I101" s="469" t="s">
        <v>1076</v>
      </c>
      <c r="J101" s="380" t="s">
        <v>35</v>
      </c>
      <c r="K101" s="17" t="s">
        <v>36</v>
      </c>
      <c r="L101" s="11">
        <v>24</v>
      </c>
      <c r="M101" s="17" t="s">
        <v>37</v>
      </c>
      <c r="N101" s="17" t="s">
        <v>38</v>
      </c>
      <c r="O101" s="11"/>
      <c r="P101" s="11" t="s">
        <v>769</v>
      </c>
      <c r="Q101" s="381"/>
      <c r="R101" s="617"/>
      <c r="S101" s="733" t="s">
        <v>696</v>
      </c>
      <c r="T101" s="733"/>
      <c r="U101" s="632" t="s">
        <v>697</v>
      </c>
      <c r="V101" s="632"/>
      <c r="W101" s="617"/>
      <c r="X101" s="483"/>
      <c r="Y101" s="794" t="s">
        <v>127</v>
      </c>
      <c r="Z101" s="347" t="s">
        <v>698</v>
      </c>
      <c r="AA101" s="11"/>
      <c r="AB101" s="788">
        <v>11875</v>
      </c>
      <c r="AC101" s="788">
        <v>285000</v>
      </c>
      <c r="AD101" s="789"/>
      <c r="AE101" s="789"/>
      <c r="AF101" s="789" t="s">
        <v>128</v>
      </c>
      <c r="AG101" s="37">
        <v>10000</v>
      </c>
      <c r="AI101" s="7"/>
      <c r="AJ101" s="37"/>
      <c r="AK101" s="7"/>
      <c r="AL101" s="7"/>
      <c r="AM101" s="7"/>
      <c r="AN101" s="934">
        <v>13</v>
      </c>
      <c r="AO101" s="39">
        <v>4.63</v>
      </c>
      <c r="AP101" s="40">
        <v>81.599999999999994</v>
      </c>
      <c r="AQ101" s="41">
        <v>99.22999999999999</v>
      </c>
      <c r="AR101" s="42">
        <v>2.8077753779697625</v>
      </c>
      <c r="AS101" s="43">
        <v>229.11447084233259</v>
      </c>
      <c r="AT101" s="44">
        <v>0.15075959642815728</v>
      </c>
      <c r="AU101" s="45">
        <v>12.3292</v>
      </c>
      <c r="AV101" s="45">
        <v>94.84</v>
      </c>
      <c r="AW101" s="46">
        <v>2.0799999999999999E-2</v>
      </c>
      <c r="AX101" s="45">
        <v>0.16</v>
      </c>
      <c r="AY101" s="7" t="s">
        <v>121</v>
      </c>
      <c r="AZ101" s="7" t="s">
        <v>121</v>
      </c>
      <c r="BA101" s="48" t="s">
        <v>121</v>
      </c>
      <c r="BB101" s="49" t="s">
        <v>121</v>
      </c>
      <c r="BC101" s="194">
        <v>0.27</v>
      </c>
      <c r="BD101" s="7">
        <v>70.7</v>
      </c>
      <c r="BE101" s="7">
        <v>29.3</v>
      </c>
      <c r="BF101" s="195">
        <v>2.4129692832764507</v>
      </c>
      <c r="BG101" s="79">
        <v>0.37</v>
      </c>
      <c r="BH101" s="80">
        <v>2.8461538461538463</v>
      </c>
      <c r="BI101" s="7" t="s">
        <v>121</v>
      </c>
      <c r="BJ101" s="7">
        <v>44.8</v>
      </c>
      <c r="BK101" s="48">
        <v>33.1</v>
      </c>
      <c r="BL101" s="81"/>
      <c r="BM101" s="80">
        <v>87.2</v>
      </c>
      <c r="BN101" s="49">
        <v>94</v>
      </c>
      <c r="BO101" s="49">
        <v>17165</v>
      </c>
      <c r="BP101" s="80">
        <v>6</v>
      </c>
      <c r="BQ101" s="561">
        <v>4.5420299999999996</v>
      </c>
      <c r="BR101" s="49">
        <v>60.1</v>
      </c>
      <c r="BS101" s="84">
        <v>2.7826299999999997</v>
      </c>
      <c r="BT101" s="49">
        <v>27.1</v>
      </c>
      <c r="BU101" s="84">
        <v>1.2547299999999999</v>
      </c>
      <c r="BV101" s="49">
        <v>10.9</v>
      </c>
      <c r="BW101" s="84">
        <v>0.50466999999999995</v>
      </c>
      <c r="BX101" s="80">
        <v>7.0000000000000007E-2</v>
      </c>
      <c r="BY101" s="82"/>
      <c r="BZ101" s="82"/>
      <c r="CA101" s="82"/>
      <c r="CB101" s="82"/>
      <c r="CC101" s="82"/>
      <c r="CD101" s="82">
        <v>73.2</v>
      </c>
      <c r="CE101" s="82">
        <v>5257</v>
      </c>
      <c r="CF101" s="45">
        <v>2.2177121771217712</v>
      </c>
      <c r="CG101" s="7"/>
      <c r="CH101" s="121">
        <v>5</v>
      </c>
      <c r="CI101" s="7" t="s">
        <v>1991</v>
      </c>
      <c r="CJ101" s="111" t="s">
        <v>1991</v>
      </c>
      <c r="CK101" s="35"/>
      <c r="CL101" s="122" t="s">
        <v>1997</v>
      </c>
      <c r="CM101" s="11"/>
      <c r="CN101" s="11"/>
      <c r="CO101" s="11"/>
      <c r="CP101" s="11"/>
      <c r="CQ101" s="565" t="s">
        <v>297</v>
      </c>
      <c r="CR101" t="s">
        <v>128</v>
      </c>
      <c r="CS101" s="9">
        <v>2</v>
      </c>
      <c r="CT101" s="7"/>
      <c r="CU101" s="49" t="s">
        <v>1076</v>
      </c>
      <c r="CV101" s="7"/>
      <c r="CW101" s="7"/>
      <c r="CX101" s="7"/>
      <c r="CY101" s="7"/>
      <c r="CZ101" s="11" t="s">
        <v>38</v>
      </c>
      <c r="DA101" s="11" t="s">
        <v>38</v>
      </c>
      <c r="DB101" s="11">
        <v>12388</v>
      </c>
      <c r="DC101" s="11">
        <v>73.7</v>
      </c>
      <c r="DD101" s="11">
        <v>26.3</v>
      </c>
      <c r="DE101" s="11" t="s">
        <v>38</v>
      </c>
      <c r="DF101" s="11" t="s">
        <v>38</v>
      </c>
      <c r="DG101" s="11" t="s">
        <v>38</v>
      </c>
      <c r="DH101" s="11" t="s">
        <v>38</v>
      </c>
      <c r="DI101" s="11">
        <v>0</v>
      </c>
      <c r="DJ101" s="7"/>
      <c r="DK101" s="114"/>
      <c r="DL101" s="114"/>
      <c r="DM101" s="114"/>
      <c r="DN101" s="7">
        <v>70</v>
      </c>
      <c r="DO101" s="7">
        <v>3</v>
      </c>
      <c r="DP101" s="7" t="s">
        <v>2048</v>
      </c>
      <c r="DQ101" s="7" t="s">
        <v>299</v>
      </c>
      <c r="DR101" s="7" t="s">
        <v>299</v>
      </c>
      <c r="DS101" s="115" t="s">
        <v>299</v>
      </c>
      <c r="DT101" s="116">
        <v>1</v>
      </c>
      <c r="DU101" s="7"/>
      <c r="DV101" s="116">
        <v>1</v>
      </c>
      <c r="DW101" s="116">
        <v>0</v>
      </c>
      <c r="DX101" s="557"/>
      <c r="DY101" s="114"/>
      <c r="DZ101" s="485">
        <v>11211</v>
      </c>
      <c r="EA101" s="790">
        <v>75</v>
      </c>
      <c r="EB101" s="790">
        <v>112381</v>
      </c>
      <c r="EC101" s="790">
        <v>4000</v>
      </c>
      <c r="ED101" s="790">
        <v>38220</v>
      </c>
      <c r="EE101" s="790">
        <v>94729</v>
      </c>
      <c r="EF101" s="791">
        <v>12068.4746</v>
      </c>
      <c r="EG101" s="792">
        <v>289643.39039999997</v>
      </c>
      <c r="EH101" s="7"/>
      <c r="EI101" s="145">
        <v>11.875</v>
      </c>
      <c r="EJ101" s="114"/>
      <c r="EK101" s="43">
        <v>84.292718520034526</v>
      </c>
      <c r="EL101" s="146">
        <v>12.0684746</v>
      </c>
      <c r="EM101" s="147"/>
      <c r="EN101" s="148" t="s">
        <v>423</v>
      </c>
      <c r="EO101" s="149" t="s">
        <v>579</v>
      </c>
      <c r="EP101" s="150" t="s">
        <v>423</v>
      </c>
      <c r="EQ101" s="149" t="s">
        <v>814</v>
      </c>
      <c r="ER101" s="149" t="s">
        <v>614</v>
      </c>
      <c r="ES101" s="987">
        <v>11211</v>
      </c>
      <c r="ET101" s="990" t="s">
        <v>712</v>
      </c>
      <c r="EU101" s="941" t="s">
        <v>2079</v>
      </c>
      <c r="EV101" s="941">
        <v>2.4537851722547699</v>
      </c>
      <c r="EW101" s="595">
        <v>1.2458038649999976</v>
      </c>
      <c r="EX101" s="569" t="s">
        <v>121</v>
      </c>
      <c r="EY101" s="569" t="s">
        <v>121</v>
      </c>
      <c r="EZ101" s="569" t="s">
        <v>121</v>
      </c>
      <c r="FA101" s="561">
        <v>82</v>
      </c>
      <c r="FB101" s="561">
        <v>80</v>
      </c>
      <c r="FC101" s="569">
        <v>173232</v>
      </c>
      <c r="FD101" s="591">
        <v>289643.39039999997</v>
      </c>
      <c r="FE101" s="994">
        <v>9007.9094414399988</v>
      </c>
      <c r="FF101" s="569">
        <v>6.35</v>
      </c>
      <c r="FG101" s="569">
        <v>33747</v>
      </c>
      <c r="FH101" s="995">
        <v>73.650000000000006</v>
      </c>
      <c r="FI101" s="569">
        <v>139485</v>
      </c>
      <c r="FJ101" s="994">
        <v>7206.3275531519994</v>
      </c>
      <c r="FK101" s="994">
        <v>572.00224953143993</v>
      </c>
      <c r="FL101" s="994">
        <v>6634.3253036205597</v>
      </c>
      <c r="FM101" s="946">
        <v>24</v>
      </c>
      <c r="FN101" s="994">
        <v>300.26364804799999</v>
      </c>
      <c r="FO101" s="994">
        <v>23.833427063809996</v>
      </c>
      <c r="FP101" s="994">
        <v>375.32956005999995</v>
      </c>
      <c r="FQ101" s="561">
        <v>83.6</v>
      </c>
      <c r="FR101" s="561">
        <v>99.9</v>
      </c>
      <c r="FS101" s="569">
        <v>5200</v>
      </c>
      <c r="FT101" s="569">
        <v>2.88</v>
      </c>
      <c r="FU101" s="569">
        <v>4331</v>
      </c>
      <c r="FV101" s="569">
        <v>70.099999999999994</v>
      </c>
      <c r="FW101" s="569">
        <v>1974</v>
      </c>
      <c r="FX101" s="569">
        <v>1.53</v>
      </c>
      <c r="FY101" s="569">
        <v>16197</v>
      </c>
      <c r="FZ101" s="569">
        <v>97</v>
      </c>
      <c r="GA101" s="569">
        <v>4548</v>
      </c>
      <c r="GB101" s="569">
        <v>96.7</v>
      </c>
      <c r="GC101" s="569">
        <v>13615</v>
      </c>
      <c r="GD101" s="561">
        <v>13</v>
      </c>
      <c r="GE101" s="569">
        <v>1.64</v>
      </c>
      <c r="GF101" s="569"/>
      <c r="GG101" s="569"/>
      <c r="GH101" s="569"/>
      <c r="GI101" s="569"/>
      <c r="GJ101" s="569"/>
      <c r="GK101" s="569"/>
      <c r="GL101" s="569"/>
      <c r="GM101" s="569"/>
      <c r="GN101" s="569"/>
      <c r="GO101" s="569"/>
      <c r="GP101" s="569"/>
      <c r="GQ101" s="569"/>
      <c r="GR101" s="569">
        <v>3.11</v>
      </c>
    </row>
    <row r="102" spans="1:200" x14ac:dyDescent="0.3">
      <c r="A102" s="7">
        <v>240</v>
      </c>
      <c r="B102" s="7">
        <v>1</v>
      </c>
      <c r="C102" s="14">
        <v>11403</v>
      </c>
      <c r="D102" s="328" t="s">
        <v>1940</v>
      </c>
      <c r="E102" s="17" t="s">
        <v>967</v>
      </c>
      <c r="F102" s="17">
        <v>7557305349</v>
      </c>
      <c r="G102" s="11">
        <v>44</v>
      </c>
      <c r="H102" s="17" t="s">
        <v>1941</v>
      </c>
      <c r="I102" s="469" t="s">
        <v>1942</v>
      </c>
      <c r="J102" s="380" t="s">
        <v>35</v>
      </c>
      <c r="K102" s="17" t="s">
        <v>36</v>
      </c>
      <c r="L102" s="11">
        <v>21</v>
      </c>
      <c r="M102" s="17" t="s">
        <v>1622</v>
      </c>
      <c r="N102" s="17" t="s">
        <v>38</v>
      </c>
      <c r="O102" s="11"/>
      <c r="P102" s="11" t="s">
        <v>769</v>
      </c>
      <c r="Q102" s="381"/>
      <c r="R102" s="617"/>
      <c r="S102" s="733" t="s">
        <v>771</v>
      </c>
      <c r="T102" s="733"/>
      <c r="U102" s="632" t="s">
        <v>697</v>
      </c>
      <c r="V102" s="632"/>
      <c r="W102" s="617"/>
      <c r="X102" s="483"/>
      <c r="Y102" s="794" t="s">
        <v>127</v>
      </c>
      <c r="Z102" s="347" t="s">
        <v>120</v>
      </c>
      <c r="AA102" s="11"/>
      <c r="AB102" s="788">
        <v>28843</v>
      </c>
      <c r="AC102" s="1204">
        <v>605000</v>
      </c>
      <c r="AD102" s="789"/>
      <c r="AE102" s="789"/>
      <c r="AF102" s="789" t="s">
        <v>444</v>
      </c>
      <c r="AG102" s="37">
        <v>10000</v>
      </c>
      <c r="AI102" s="7"/>
      <c r="AJ102" s="37"/>
      <c r="AK102" s="7"/>
      <c r="AL102" s="7"/>
      <c r="AM102" s="7"/>
      <c r="AN102" s="411">
        <v>10.7</v>
      </c>
      <c r="AO102" s="39">
        <v>14</v>
      </c>
      <c r="AP102" s="40">
        <v>72.2</v>
      </c>
      <c r="AQ102" s="41">
        <v>96.9</v>
      </c>
      <c r="AR102" s="42">
        <v>0.76428571428571423</v>
      </c>
      <c r="AS102" s="43">
        <v>55.181428571428569</v>
      </c>
      <c r="AT102" s="44">
        <v>0.12412993039443154</v>
      </c>
      <c r="AU102" s="45">
        <v>9.9938000000000002</v>
      </c>
      <c r="AV102" s="45">
        <v>93.4</v>
      </c>
      <c r="AW102" s="46">
        <v>0.17120000000000002</v>
      </c>
      <c r="AX102" s="45">
        <v>1.6</v>
      </c>
      <c r="AY102" s="7" t="s">
        <v>121</v>
      </c>
      <c r="AZ102" s="47" t="s">
        <v>121</v>
      </c>
      <c r="BA102" s="48" t="s">
        <v>121</v>
      </c>
      <c r="BB102" s="49" t="s">
        <v>121</v>
      </c>
      <c r="BC102" s="194">
        <v>0</v>
      </c>
      <c r="BD102" s="7">
        <v>2.4300000000000002</v>
      </c>
      <c r="BE102" s="7">
        <v>97.5</v>
      </c>
      <c r="BF102" s="78">
        <v>2.4923076923076926E-2</v>
      </c>
      <c r="BG102" s="79">
        <v>0</v>
      </c>
      <c r="BH102" s="80">
        <v>0</v>
      </c>
      <c r="BI102" s="7" t="s">
        <v>121</v>
      </c>
      <c r="BJ102" s="7">
        <v>56.9</v>
      </c>
      <c r="BK102" s="48">
        <v>59.5</v>
      </c>
      <c r="BL102" s="81"/>
      <c r="BM102" s="80">
        <v>88.7</v>
      </c>
      <c r="BN102" s="49">
        <v>89.6</v>
      </c>
      <c r="BO102" s="49">
        <v>16192</v>
      </c>
      <c r="BP102" s="80">
        <v>10.400000000000006</v>
      </c>
      <c r="BQ102" s="561">
        <v>13.719999999999999</v>
      </c>
      <c r="BR102" s="49">
        <v>11.2</v>
      </c>
      <c r="BS102" s="84">
        <v>1.5679999999999998</v>
      </c>
      <c r="BT102" s="49">
        <v>77.5</v>
      </c>
      <c r="BU102" s="84">
        <v>10.85</v>
      </c>
      <c r="BV102" s="49">
        <v>9.3000000000000007</v>
      </c>
      <c r="BW102" s="84">
        <v>1.3020000000000003</v>
      </c>
      <c r="BX102" s="80">
        <v>0.03</v>
      </c>
      <c r="BY102" s="82"/>
      <c r="BZ102" s="82"/>
      <c r="CA102" s="82"/>
      <c r="CB102" s="82"/>
      <c r="CC102" s="82"/>
      <c r="CD102" s="82">
        <v>13.7</v>
      </c>
      <c r="CE102" s="82">
        <v>5136</v>
      </c>
      <c r="CF102" s="45">
        <v>0.14451612903225805</v>
      </c>
      <c r="CG102" s="7"/>
      <c r="CH102" s="121">
        <v>5</v>
      </c>
      <c r="CI102" s="7" t="s">
        <v>2064</v>
      </c>
      <c r="CJ102" s="111" t="s">
        <v>2064</v>
      </c>
      <c r="CK102" s="35"/>
      <c r="CL102" s="122" t="s">
        <v>2068</v>
      </c>
      <c r="CM102" s="11"/>
      <c r="CN102" s="11"/>
      <c r="CO102" s="11"/>
      <c r="CP102" s="11"/>
      <c r="CQ102" s="565" t="s">
        <v>294</v>
      </c>
      <c r="CR102" t="s">
        <v>444</v>
      </c>
      <c r="CS102" s="9">
        <v>2</v>
      </c>
      <c r="CT102" s="7"/>
      <c r="CU102" s="49" t="s">
        <v>1942</v>
      </c>
      <c r="CV102" s="7"/>
      <c r="CW102" s="7"/>
      <c r="CX102" s="7"/>
      <c r="CY102" s="7"/>
      <c r="CZ102" s="11">
        <v>6.3</v>
      </c>
      <c r="DA102" s="11" t="s">
        <v>38</v>
      </c>
      <c r="DB102" s="11">
        <v>30832</v>
      </c>
      <c r="DC102" s="11">
        <v>85.9</v>
      </c>
      <c r="DD102" s="11">
        <v>14.1</v>
      </c>
      <c r="DE102" s="11" t="s">
        <v>38</v>
      </c>
      <c r="DF102" s="11" t="s">
        <v>38</v>
      </c>
      <c r="DG102" s="11" t="s">
        <v>38</v>
      </c>
      <c r="DH102" s="11" t="s">
        <v>38</v>
      </c>
      <c r="DI102" s="11">
        <v>0</v>
      </c>
      <c r="DJ102" s="7" t="s">
        <v>451</v>
      </c>
      <c r="DK102" s="114"/>
      <c r="DL102" s="114"/>
      <c r="DM102" s="114"/>
      <c r="DN102" s="7">
        <v>65</v>
      </c>
      <c r="DO102" s="7">
        <v>3</v>
      </c>
      <c r="DP102" s="7">
        <v>1</v>
      </c>
      <c r="DQ102" s="7" t="s">
        <v>299</v>
      </c>
      <c r="DR102" s="7" t="s">
        <v>299</v>
      </c>
      <c r="DS102" s="115" t="s">
        <v>299</v>
      </c>
      <c r="DT102" s="116">
        <v>2</v>
      </c>
      <c r="DU102" s="7"/>
      <c r="DV102" s="116">
        <v>1</v>
      </c>
      <c r="DW102" s="116">
        <v>1</v>
      </c>
      <c r="DX102" s="114"/>
      <c r="DY102" s="114"/>
      <c r="DZ102" s="485">
        <v>11403</v>
      </c>
      <c r="EA102" s="790">
        <v>75</v>
      </c>
      <c r="EB102" s="790">
        <v>253985</v>
      </c>
      <c r="EC102" s="790">
        <v>4000</v>
      </c>
      <c r="ED102" s="790">
        <v>38220</v>
      </c>
      <c r="EE102" s="790">
        <v>231715</v>
      </c>
      <c r="EF102" s="791">
        <v>29520.491000000002</v>
      </c>
      <c r="EG102" s="792">
        <v>619930.31099999999</v>
      </c>
      <c r="EH102" s="7"/>
      <c r="EI102" s="145">
        <v>28.843</v>
      </c>
      <c r="EJ102" s="114"/>
      <c r="EK102" s="43">
        <v>91.231765655452094</v>
      </c>
      <c r="EL102" s="146">
        <v>29.520491000000003</v>
      </c>
      <c r="EM102" s="147"/>
      <c r="EN102" s="148" t="s">
        <v>423</v>
      </c>
      <c r="EO102" s="149" t="s">
        <v>2174</v>
      </c>
      <c r="EP102" s="150" t="s">
        <v>423</v>
      </c>
      <c r="EQ102" s="149" t="s">
        <v>2214</v>
      </c>
      <c r="ER102" s="149" t="s">
        <v>2215</v>
      </c>
      <c r="ES102" s="987">
        <v>11403</v>
      </c>
      <c r="ET102" s="990" t="s">
        <v>712</v>
      </c>
      <c r="EU102" s="941" t="s">
        <v>2079</v>
      </c>
      <c r="EV102" s="941">
        <v>0.39849773913024011</v>
      </c>
      <c r="EW102" s="595">
        <v>1.9397414649999969</v>
      </c>
      <c r="EX102" s="569" t="s">
        <v>121</v>
      </c>
      <c r="EY102" s="569" t="s">
        <v>121</v>
      </c>
      <c r="EZ102" s="569" t="s">
        <v>121</v>
      </c>
      <c r="FA102" s="561">
        <v>89.1</v>
      </c>
      <c r="FB102" s="561">
        <v>35.9</v>
      </c>
      <c r="FC102" s="569">
        <v>20168</v>
      </c>
      <c r="FD102" s="591">
        <v>619930.31099999999</v>
      </c>
      <c r="FE102" s="994">
        <v>48230.578195800001</v>
      </c>
      <c r="FF102" s="569">
        <v>1.99</v>
      </c>
      <c r="FG102" s="569">
        <v>18295</v>
      </c>
      <c r="FH102" s="995">
        <v>33.909999999999997</v>
      </c>
      <c r="FI102" s="569">
        <v>1873</v>
      </c>
      <c r="FJ102" s="994">
        <v>17314.777572292198</v>
      </c>
      <c r="FK102" s="994">
        <v>959.78850609642006</v>
      </c>
      <c r="FL102" s="994">
        <v>16354.989066195778</v>
      </c>
      <c r="FM102" s="946">
        <v>21</v>
      </c>
      <c r="FN102" s="994">
        <v>824.51321772819995</v>
      </c>
      <c r="FO102" s="994">
        <v>45.70421457602</v>
      </c>
      <c r="FP102" s="994">
        <v>2296.6941998000002</v>
      </c>
      <c r="FQ102" s="561">
        <v>87.8</v>
      </c>
      <c r="FR102" s="561">
        <v>95.4</v>
      </c>
      <c r="FS102" s="569">
        <v>1571</v>
      </c>
      <c r="FT102" s="569">
        <v>3.36</v>
      </c>
      <c r="FU102" s="569">
        <v>3674</v>
      </c>
      <c r="FV102" s="569">
        <v>39</v>
      </c>
      <c r="FW102" s="569">
        <v>1807</v>
      </c>
      <c r="FX102" s="569">
        <v>2.06</v>
      </c>
      <c r="FY102" s="569">
        <v>5767</v>
      </c>
      <c r="FZ102" s="569">
        <v>97.8</v>
      </c>
      <c r="GA102" s="569">
        <v>2785</v>
      </c>
      <c r="GB102" s="569">
        <v>98.4</v>
      </c>
      <c r="GC102" s="569">
        <v>5377</v>
      </c>
      <c r="GD102" s="561">
        <v>2.67</v>
      </c>
      <c r="GE102" s="569">
        <v>4.4800000000000004</v>
      </c>
      <c r="GF102" s="569"/>
      <c r="GG102" s="569"/>
      <c r="GH102" s="569"/>
      <c r="GI102" s="569"/>
      <c r="GJ102" s="569"/>
      <c r="GK102" s="569"/>
      <c r="GL102" s="569"/>
      <c r="GM102" s="569"/>
      <c r="GN102" s="569"/>
      <c r="GO102" s="569"/>
      <c r="GP102" s="569"/>
      <c r="GQ102" s="569"/>
      <c r="GR102" s="569">
        <v>7.78</v>
      </c>
    </row>
    <row r="103" spans="1:200" x14ac:dyDescent="0.3">
      <c r="A103" s="7">
        <v>241</v>
      </c>
      <c r="B103" s="7">
        <v>2</v>
      </c>
      <c r="C103" s="14">
        <v>11411</v>
      </c>
      <c r="D103" s="328" t="s">
        <v>1815</v>
      </c>
      <c r="E103" s="17" t="s">
        <v>456</v>
      </c>
      <c r="F103" s="17">
        <v>445716079</v>
      </c>
      <c r="G103" s="11">
        <v>75</v>
      </c>
      <c r="H103" s="17" t="s">
        <v>1175</v>
      </c>
      <c r="I103" s="469" t="s">
        <v>511</v>
      </c>
      <c r="J103" s="380" t="s">
        <v>35</v>
      </c>
      <c r="K103" s="17" t="s">
        <v>36</v>
      </c>
      <c r="L103" s="11">
        <v>22</v>
      </c>
      <c r="M103" s="17" t="s">
        <v>434</v>
      </c>
      <c r="N103" s="17" t="s">
        <v>38</v>
      </c>
      <c r="O103" s="11"/>
      <c r="P103" s="11" t="s">
        <v>769</v>
      </c>
      <c r="Q103" s="381"/>
      <c r="R103" s="617"/>
      <c r="S103" s="733" t="s">
        <v>771</v>
      </c>
      <c r="T103" s="733"/>
      <c r="U103" s="632" t="s">
        <v>697</v>
      </c>
      <c r="V103" s="632"/>
      <c r="W103" s="617"/>
      <c r="X103" s="483"/>
      <c r="Y103" s="794" t="s">
        <v>127</v>
      </c>
      <c r="Z103" s="347" t="s">
        <v>698</v>
      </c>
      <c r="AA103" s="11"/>
      <c r="AB103" s="788">
        <v>11084</v>
      </c>
      <c r="AC103" s="788">
        <v>244000</v>
      </c>
      <c r="AD103" s="789"/>
      <c r="AE103" s="789"/>
      <c r="AF103" s="789" t="s">
        <v>444</v>
      </c>
      <c r="AG103" s="556">
        <v>10000</v>
      </c>
      <c r="AI103" s="7"/>
      <c r="AJ103" s="37"/>
      <c r="AK103" s="7"/>
      <c r="AL103" s="7"/>
      <c r="AM103" s="7"/>
      <c r="AN103" s="934">
        <v>0.89</v>
      </c>
      <c r="AO103" s="39">
        <v>14.6</v>
      </c>
      <c r="AP103" s="40">
        <v>83.6</v>
      </c>
      <c r="AQ103" s="41">
        <v>99.089999999999989</v>
      </c>
      <c r="AR103" s="42">
        <v>6.095890410958904E-2</v>
      </c>
      <c r="AS103" s="43">
        <v>5.0961643835616437</v>
      </c>
      <c r="AT103" s="44">
        <v>9.0631364562118143E-3</v>
      </c>
      <c r="AU103" s="46">
        <v>0.82449600000000001</v>
      </c>
      <c r="AV103" s="45">
        <v>92.64</v>
      </c>
      <c r="AW103" s="46">
        <v>2.1004000000000002E-2</v>
      </c>
      <c r="AX103" s="45">
        <v>2.36</v>
      </c>
      <c r="AY103" s="7" t="s">
        <v>121</v>
      </c>
      <c r="AZ103" s="47" t="s">
        <v>121</v>
      </c>
      <c r="BA103" s="48" t="s">
        <v>121</v>
      </c>
      <c r="BB103" s="49" t="s">
        <v>121</v>
      </c>
      <c r="BC103" s="194">
        <v>0.94</v>
      </c>
      <c r="BD103" s="7">
        <v>65.8</v>
      </c>
      <c r="BE103" s="7">
        <v>34.200000000000003</v>
      </c>
      <c r="BF103" s="195">
        <v>1.9239766081871343</v>
      </c>
      <c r="BG103" s="79">
        <v>1.4E-2</v>
      </c>
      <c r="BH103" s="80">
        <v>1.5730337078651686</v>
      </c>
      <c r="BI103" s="7" t="s">
        <v>121</v>
      </c>
      <c r="BJ103" s="7">
        <v>68.900000000000006</v>
      </c>
      <c r="BK103" s="48">
        <v>74.5</v>
      </c>
      <c r="BL103" s="81"/>
      <c r="BM103" s="80">
        <v>92.399999999999991</v>
      </c>
      <c r="BN103" s="49">
        <v>98.7</v>
      </c>
      <c r="BO103" s="49">
        <v>18115</v>
      </c>
      <c r="BP103" s="80">
        <v>1.2999999999999972</v>
      </c>
      <c r="BQ103" s="561">
        <v>14.4102</v>
      </c>
      <c r="BR103" s="49">
        <v>16.8</v>
      </c>
      <c r="BS103" s="84">
        <v>2.4527999999999999</v>
      </c>
      <c r="BT103" s="49">
        <v>75.599999999999994</v>
      </c>
      <c r="BU103" s="84">
        <v>11.037599999999999</v>
      </c>
      <c r="BV103" s="49">
        <v>6.3</v>
      </c>
      <c r="BW103" s="84">
        <v>0.91979999999999995</v>
      </c>
      <c r="BX103" s="80">
        <v>7.0000000000000007E-2</v>
      </c>
      <c r="BY103" s="82"/>
      <c r="BZ103" s="82"/>
      <c r="CA103" s="82"/>
      <c r="CB103" s="82"/>
      <c r="CC103" s="82"/>
      <c r="CD103" s="82">
        <v>97.7</v>
      </c>
      <c r="CE103" s="82">
        <v>8411</v>
      </c>
      <c r="CF103" s="45">
        <v>0.22222222222222224</v>
      </c>
      <c r="CG103" s="7"/>
      <c r="CH103" s="121">
        <v>5</v>
      </c>
      <c r="CI103" s="7" t="s">
        <v>1993</v>
      </c>
      <c r="CJ103" s="111" t="s">
        <v>1993</v>
      </c>
      <c r="CK103" s="35"/>
      <c r="CL103" s="122" t="s">
        <v>1997</v>
      </c>
      <c r="CM103" s="11"/>
      <c r="CN103" s="11"/>
      <c r="CO103" s="11"/>
      <c r="CP103" s="11"/>
      <c r="CQ103" s="565" t="s">
        <v>294</v>
      </c>
      <c r="CR103" t="s">
        <v>444</v>
      </c>
      <c r="CS103" s="9">
        <v>2</v>
      </c>
      <c r="CT103" s="7"/>
      <c r="CU103" s="49" t="s">
        <v>511</v>
      </c>
      <c r="CV103" s="7"/>
      <c r="CW103" s="7"/>
      <c r="CX103" s="7"/>
      <c r="CY103" s="7"/>
      <c r="CZ103" s="11" t="s">
        <v>38</v>
      </c>
      <c r="DA103" s="11" t="s">
        <v>38</v>
      </c>
      <c r="DB103" s="11">
        <v>21578</v>
      </c>
      <c r="DC103" s="11">
        <v>72.8</v>
      </c>
      <c r="DD103" s="11">
        <v>27.2</v>
      </c>
      <c r="DE103" s="11" t="s">
        <v>38</v>
      </c>
      <c r="DF103" s="11" t="s">
        <v>38</v>
      </c>
      <c r="DG103" s="11" t="s">
        <v>38</v>
      </c>
      <c r="DH103" s="11" t="s">
        <v>38</v>
      </c>
      <c r="DI103" s="11">
        <v>0</v>
      </c>
      <c r="DJ103" s="7"/>
      <c r="DK103" s="114"/>
      <c r="DL103" s="114"/>
      <c r="DM103" s="114"/>
      <c r="DN103" s="7">
        <v>30</v>
      </c>
      <c r="DO103" s="7">
        <v>3</v>
      </c>
      <c r="DP103" s="7" t="s">
        <v>299</v>
      </c>
      <c r="DQ103" s="7" t="s">
        <v>299</v>
      </c>
      <c r="DR103" s="7" t="s">
        <v>299</v>
      </c>
      <c r="DS103" s="115" t="s">
        <v>299</v>
      </c>
      <c r="DT103" s="116">
        <v>2</v>
      </c>
      <c r="DU103" s="7"/>
      <c r="DV103" s="116">
        <v>3</v>
      </c>
      <c r="DW103" s="116">
        <v>2</v>
      </c>
      <c r="DX103" s="557"/>
      <c r="DY103" s="114"/>
      <c r="DZ103" s="485">
        <v>11411</v>
      </c>
      <c r="EA103" s="790">
        <v>75</v>
      </c>
      <c r="EB103" s="790">
        <v>100943</v>
      </c>
      <c r="EC103" s="790">
        <v>4000</v>
      </c>
      <c r="ED103" s="790">
        <v>38220</v>
      </c>
      <c r="EE103" s="790">
        <v>87503</v>
      </c>
      <c r="EF103" s="791">
        <v>11147.8822</v>
      </c>
      <c r="EG103" s="792">
        <v>245253.40840000001</v>
      </c>
      <c r="EH103" s="7"/>
      <c r="EI103" s="145">
        <v>11.084</v>
      </c>
      <c r="EJ103" s="114"/>
      <c r="EK103" s="43">
        <v>86.685555214328872</v>
      </c>
      <c r="EL103" s="146">
        <v>11.1478822</v>
      </c>
      <c r="EM103" s="147"/>
      <c r="EN103" s="148" t="s">
        <v>423</v>
      </c>
      <c r="EO103" s="149" t="s">
        <v>1456</v>
      </c>
      <c r="EP103" s="150" t="s">
        <v>423</v>
      </c>
      <c r="EQ103" s="149" t="s">
        <v>2181</v>
      </c>
      <c r="ER103" s="149" t="s">
        <v>2182</v>
      </c>
      <c r="ES103" s="987">
        <v>11411</v>
      </c>
      <c r="ET103" s="990" t="s">
        <v>712</v>
      </c>
      <c r="EU103" s="941">
        <v>36.108304505600003</v>
      </c>
      <c r="EV103" s="941">
        <v>15.6076506559167</v>
      </c>
      <c r="EW103" s="595">
        <v>1.3947753850000004</v>
      </c>
      <c r="EX103" s="569" t="s">
        <v>121</v>
      </c>
      <c r="EY103" s="569" t="s">
        <v>121</v>
      </c>
      <c r="EZ103" s="569" t="s">
        <v>121</v>
      </c>
      <c r="FA103" s="561">
        <v>19.8</v>
      </c>
      <c r="FB103" s="561">
        <v>22.5</v>
      </c>
      <c r="FC103" s="569">
        <v>52488</v>
      </c>
      <c r="FD103" s="591">
        <v>245253.40840000001</v>
      </c>
      <c r="FE103" s="994">
        <v>36788.011259999999</v>
      </c>
      <c r="FF103" s="569">
        <v>6.45</v>
      </c>
      <c r="FG103" s="569">
        <v>34475</v>
      </c>
      <c r="FH103" s="995">
        <v>16.05</v>
      </c>
      <c r="FI103" s="569">
        <v>18013</v>
      </c>
      <c r="FJ103" s="994">
        <v>8277.3025335000002</v>
      </c>
      <c r="FK103" s="994">
        <v>2372.8267262700001</v>
      </c>
      <c r="FL103" s="994">
        <v>5904.4758072300001</v>
      </c>
      <c r="FM103" s="946">
        <v>5</v>
      </c>
      <c r="FN103" s="994">
        <v>1655.4605067</v>
      </c>
      <c r="FO103" s="994">
        <v>474.56534525400002</v>
      </c>
      <c r="FP103" s="994">
        <v>7357.6022519999997</v>
      </c>
      <c r="FQ103" s="561">
        <v>83.6</v>
      </c>
      <c r="FR103" s="561">
        <v>99.8</v>
      </c>
      <c r="FS103" s="569">
        <v>4492</v>
      </c>
      <c r="FT103" s="569">
        <v>1.81</v>
      </c>
      <c r="FU103" s="569">
        <v>2443</v>
      </c>
      <c r="FV103" s="569">
        <v>77.3</v>
      </c>
      <c r="FW103" s="569">
        <v>4279</v>
      </c>
      <c r="FX103" s="569">
        <v>1.56</v>
      </c>
      <c r="FY103" s="569">
        <v>9979</v>
      </c>
      <c r="FZ103" s="569">
        <v>97.9</v>
      </c>
      <c r="GA103" s="569">
        <v>4746</v>
      </c>
      <c r="GB103" s="569">
        <v>98.7</v>
      </c>
      <c r="GC103" s="569">
        <v>11835</v>
      </c>
      <c r="GD103" s="561">
        <v>1.08</v>
      </c>
      <c r="GE103" s="569">
        <v>8.24</v>
      </c>
      <c r="GF103" s="569"/>
      <c r="GG103" s="569"/>
      <c r="GH103" s="569"/>
      <c r="GI103" s="569"/>
      <c r="GJ103" s="569"/>
      <c r="GK103" s="569"/>
      <c r="GL103" s="569"/>
      <c r="GM103" s="569"/>
      <c r="GN103" s="569"/>
      <c r="GO103" s="569"/>
      <c r="GP103" s="569"/>
      <c r="GQ103" s="569"/>
      <c r="GR103" s="569">
        <v>15</v>
      </c>
    </row>
    <row r="104" spans="1:200" x14ac:dyDescent="0.3">
      <c r="A104" s="7">
        <v>242</v>
      </c>
      <c r="B104" s="7">
        <v>1</v>
      </c>
      <c r="C104" s="14">
        <v>11412</v>
      </c>
      <c r="D104" s="328" t="s">
        <v>1881</v>
      </c>
      <c r="E104" s="17" t="s">
        <v>643</v>
      </c>
      <c r="F104" s="17">
        <v>6811150852</v>
      </c>
      <c r="G104" s="11">
        <v>51</v>
      </c>
      <c r="H104" s="17" t="s">
        <v>1175</v>
      </c>
      <c r="I104" s="469" t="s">
        <v>1882</v>
      </c>
      <c r="J104" s="380" t="s">
        <v>35</v>
      </c>
      <c r="K104" s="17" t="s">
        <v>36</v>
      </c>
      <c r="L104" s="11">
        <v>23</v>
      </c>
      <c r="M104" s="17" t="s">
        <v>37</v>
      </c>
      <c r="N104" s="17" t="s">
        <v>38</v>
      </c>
      <c r="O104" s="11"/>
      <c r="P104" s="11" t="s">
        <v>769</v>
      </c>
      <c r="Q104" s="381"/>
      <c r="R104" s="617"/>
      <c r="S104" s="733" t="s">
        <v>771</v>
      </c>
      <c r="T104" s="733"/>
      <c r="U104" s="734" t="s">
        <v>1176</v>
      </c>
      <c r="V104" s="632"/>
      <c r="W104" s="617"/>
      <c r="X104" s="483"/>
      <c r="Y104" s="794" t="s">
        <v>127</v>
      </c>
      <c r="Z104" s="347" t="s">
        <v>698</v>
      </c>
      <c r="AA104" s="11"/>
      <c r="AB104" s="788">
        <v>7517</v>
      </c>
      <c r="AC104" s="788">
        <v>173000</v>
      </c>
      <c r="AD104" s="789"/>
      <c r="AE104" s="789"/>
      <c r="AF104" s="789" t="s">
        <v>128</v>
      </c>
      <c r="AG104" s="37">
        <v>10000</v>
      </c>
      <c r="AI104" s="7"/>
      <c r="AJ104" s="37"/>
      <c r="AK104" s="7"/>
      <c r="AL104" s="7"/>
      <c r="AM104" s="7"/>
      <c r="AN104" s="934">
        <v>0.33</v>
      </c>
      <c r="AO104" s="39">
        <v>18.600000000000001</v>
      </c>
      <c r="AP104" s="40">
        <v>80.3</v>
      </c>
      <c r="AQ104" s="41">
        <v>99.22999999999999</v>
      </c>
      <c r="AR104" s="42">
        <v>1.7741935483870968E-2</v>
      </c>
      <c r="AS104" s="43">
        <v>1.4246774193548386</v>
      </c>
      <c r="AT104" s="44">
        <v>3.3367037411526795E-3</v>
      </c>
      <c r="AU104" s="45">
        <v>0.28917900000000002</v>
      </c>
      <c r="AV104" s="45">
        <v>87.63</v>
      </c>
      <c r="AW104" s="46">
        <v>2.4321000000000002E-2</v>
      </c>
      <c r="AX104" s="45">
        <v>7.37</v>
      </c>
      <c r="AY104" s="7" t="s">
        <v>121</v>
      </c>
      <c r="AZ104" s="47" t="s">
        <v>121</v>
      </c>
      <c r="BA104" s="48" t="s">
        <v>121</v>
      </c>
      <c r="BB104" s="49" t="s">
        <v>121</v>
      </c>
      <c r="BC104" s="194">
        <v>0.68</v>
      </c>
      <c r="BD104" s="7">
        <v>76.900000000000006</v>
      </c>
      <c r="BE104" s="7">
        <v>23.1</v>
      </c>
      <c r="BF104" s="78">
        <v>3.329004329004329</v>
      </c>
      <c r="BG104" s="79">
        <v>0</v>
      </c>
      <c r="BH104" s="80">
        <v>0</v>
      </c>
      <c r="BI104" s="7" t="s">
        <v>121</v>
      </c>
      <c r="BJ104" s="7">
        <v>55</v>
      </c>
      <c r="BK104" s="48">
        <v>66.7</v>
      </c>
      <c r="BL104" s="81"/>
      <c r="BM104" s="80">
        <v>95.5</v>
      </c>
      <c r="BN104" s="49">
        <v>98.6</v>
      </c>
      <c r="BO104" s="49">
        <v>16458</v>
      </c>
      <c r="BP104" s="80">
        <v>1.4000000000000057</v>
      </c>
      <c r="BQ104" s="346">
        <v>18.302400000000002</v>
      </c>
      <c r="BR104" s="49">
        <v>9.1</v>
      </c>
      <c r="BS104" s="84">
        <v>1.6926000000000001</v>
      </c>
      <c r="BT104" s="49">
        <v>86.4</v>
      </c>
      <c r="BU104" s="84">
        <v>16.070400000000003</v>
      </c>
      <c r="BV104" s="49">
        <v>2.9</v>
      </c>
      <c r="BW104" s="84">
        <v>0.5394000000000001</v>
      </c>
      <c r="BX104" s="80">
        <v>0.02</v>
      </c>
      <c r="BY104" s="82"/>
      <c r="BZ104" s="82"/>
      <c r="CA104" s="82"/>
      <c r="CB104" s="82"/>
      <c r="CC104" s="82"/>
      <c r="CD104" s="82">
        <v>97.2</v>
      </c>
      <c r="CE104" s="82">
        <v>5951</v>
      </c>
      <c r="CF104" s="45">
        <v>0.10532407407407407</v>
      </c>
      <c r="CG104" s="7"/>
      <c r="CH104" s="121">
        <v>3</v>
      </c>
      <c r="CI104" s="7" t="s">
        <v>1991</v>
      </c>
      <c r="CJ104" s="111" t="s">
        <v>1991</v>
      </c>
      <c r="CK104" s="35"/>
      <c r="CL104" s="122" t="s">
        <v>1997</v>
      </c>
      <c r="CM104" s="11"/>
      <c r="CN104" s="11"/>
      <c r="CO104" s="11"/>
      <c r="CP104" s="11"/>
      <c r="CQ104" s="565" t="s">
        <v>297</v>
      </c>
      <c r="CR104" t="s">
        <v>128</v>
      </c>
      <c r="CS104" s="9">
        <v>2</v>
      </c>
      <c r="CT104" s="7"/>
      <c r="CU104" s="113" t="s">
        <v>2053</v>
      </c>
      <c r="CV104" s="7"/>
      <c r="CW104" s="7"/>
      <c r="CX104" s="7"/>
      <c r="CY104" s="7"/>
      <c r="CZ104" s="11" t="s">
        <v>38</v>
      </c>
      <c r="DA104" s="11" t="s">
        <v>38</v>
      </c>
      <c r="DB104" s="11">
        <v>16524</v>
      </c>
      <c r="DC104" s="11">
        <v>75.599999999999994</v>
      </c>
      <c r="DD104" s="11">
        <v>24.4</v>
      </c>
      <c r="DE104" s="11" t="s">
        <v>38</v>
      </c>
      <c r="DF104" s="11" t="s">
        <v>38</v>
      </c>
      <c r="DG104" s="11" t="s">
        <v>38</v>
      </c>
      <c r="DH104" s="11" t="s">
        <v>38</v>
      </c>
      <c r="DI104" s="11">
        <v>0</v>
      </c>
      <c r="DJ104" s="7"/>
      <c r="DK104" s="114"/>
      <c r="DL104" s="114"/>
      <c r="DM104" s="114"/>
      <c r="DN104" s="7">
        <v>35</v>
      </c>
      <c r="DO104" s="7">
        <v>3</v>
      </c>
      <c r="DP104" s="7">
        <v>1</v>
      </c>
      <c r="DQ104" s="7">
        <v>175</v>
      </c>
      <c r="DR104" s="7">
        <v>90</v>
      </c>
      <c r="DS104" s="115">
        <v>29.387755102040817</v>
      </c>
      <c r="DT104" s="116">
        <v>2</v>
      </c>
      <c r="DU104" s="7"/>
      <c r="DV104" s="116">
        <v>2</v>
      </c>
      <c r="DW104" s="116">
        <v>1</v>
      </c>
      <c r="DX104" s="557"/>
      <c r="DY104" s="114"/>
      <c r="DZ104" s="485">
        <v>11412</v>
      </c>
      <c r="EA104" s="790">
        <v>75</v>
      </c>
      <c r="EB104" s="790">
        <v>98204</v>
      </c>
      <c r="EC104" s="790">
        <v>4000</v>
      </c>
      <c r="ED104" s="790">
        <v>38220</v>
      </c>
      <c r="EE104" s="790">
        <v>74190</v>
      </c>
      <c r="EF104" s="791">
        <v>9451.8059999999987</v>
      </c>
      <c r="EG104" s="792">
        <v>217391.53799999997</v>
      </c>
      <c r="EH104" s="7"/>
      <c r="EI104" s="145">
        <v>7.5170000000000003</v>
      </c>
      <c r="EJ104" s="114"/>
      <c r="EK104" s="43">
        <v>75.546820903425527</v>
      </c>
      <c r="EL104" s="146">
        <v>9.4518059999999995</v>
      </c>
      <c r="EM104" s="147"/>
      <c r="EN104" s="148" t="s">
        <v>423</v>
      </c>
      <c r="EO104" s="149" t="s">
        <v>2192</v>
      </c>
      <c r="EP104" s="150" t="s">
        <v>423</v>
      </c>
      <c r="EQ104" s="149" t="s">
        <v>2193</v>
      </c>
      <c r="ER104" s="149" t="s">
        <v>815</v>
      </c>
      <c r="ES104" s="987">
        <v>11412</v>
      </c>
      <c r="ET104" s="990" t="s">
        <v>712</v>
      </c>
      <c r="EU104" s="941" t="s">
        <v>2079</v>
      </c>
      <c r="EV104" s="161">
        <v>0.87629679674458993</v>
      </c>
      <c r="EW104" s="595">
        <v>2.3330539999999997</v>
      </c>
      <c r="EX104" s="569" t="s">
        <v>121</v>
      </c>
      <c r="EY104" s="569" t="s">
        <v>121</v>
      </c>
      <c r="EZ104" s="569" t="s">
        <v>121</v>
      </c>
      <c r="FA104" s="561">
        <v>50</v>
      </c>
      <c r="FB104" s="561">
        <v>62</v>
      </c>
      <c r="FC104" s="569">
        <v>16748</v>
      </c>
      <c r="FD104" s="591">
        <v>217391.53799999997</v>
      </c>
      <c r="FE104" s="994">
        <v>39782.651453999999</v>
      </c>
      <c r="FF104" s="569">
        <v>5.76</v>
      </c>
      <c r="FG104" s="569">
        <v>14918</v>
      </c>
      <c r="FH104" s="995">
        <v>56.24</v>
      </c>
      <c r="FI104" s="569">
        <v>1830</v>
      </c>
      <c r="FJ104" s="994">
        <v>24665.24390148</v>
      </c>
      <c r="FK104" s="994">
        <v>2291.4807237503996</v>
      </c>
      <c r="FL104" s="994">
        <v>22373.763177729601</v>
      </c>
      <c r="FM104" s="946">
        <v>4</v>
      </c>
      <c r="FN104" s="994">
        <v>6166.3109753700001</v>
      </c>
      <c r="FO104" s="994">
        <v>572.87018093759991</v>
      </c>
      <c r="FP104" s="994">
        <v>9945.6628634999997</v>
      </c>
      <c r="FQ104" s="561">
        <v>81</v>
      </c>
      <c r="FR104" s="561">
        <v>99.8</v>
      </c>
      <c r="FS104" s="569">
        <v>4138</v>
      </c>
      <c r="FT104" s="569">
        <v>1.66</v>
      </c>
      <c r="FU104" s="569">
        <v>2223</v>
      </c>
      <c r="FV104" s="569">
        <v>81</v>
      </c>
      <c r="FW104" s="569">
        <v>4398</v>
      </c>
      <c r="FX104" s="569">
        <v>1.58</v>
      </c>
      <c r="FY104" s="569">
        <v>6696</v>
      </c>
      <c r="FZ104" s="569">
        <v>99.7</v>
      </c>
      <c r="GA104" s="569">
        <v>4014</v>
      </c>
      <c r="GB104" s="569">
        <v>99.1</v>
      </c>
      <c r="GC104" s="569">
        <v>12053</v>
      </c>
      <c r="GD104" s="561">
        <v>0.28999999999999998</v>
      </c>
      <c r="GE104" s="569">
        <v>12.5</v>
      </c>
      <c r="GF104" s="569"/>
      <c r="GG104" s="569"/>
      <c r="GH104" s="569"/>
      <c r="GI104" s="569"/>
      <c r="GJ104" s="569"/>
      <c r="GK104" s="569"/>
      <c r="GL104" s="569"/>
      <c r="GM104" s="569"/>
      <c r="GN104" s="569"/>
      <c r="GO104" s="569"/>
      <c r="GP104" s="569"/>
      <c r="GQ104" s="569"/>
      <c r="GR104" s="569">
        <v>18.3</v>
      </c>
    </row>
    <row r="105" spans="1:200" x14ac:dyDescent="0.3">
      <c r="A105" s="7">
        <v>244</v>
      </c>
      <c r="B105" s="7">
        <v>1</v>
      </c>
      <c r="C105" s="14">
        <v>11424</v>
      </c>
      <c r="D105" s="328" t="s">
        <v>1888</v>
      </c>
      <c r="E105" s="17" t="s">
        <v>816</v>
      </c>
      <c r="F105" s="17">
        <v>5906217229</v>
      </c>
      <c r="G105" s="11">
        <v>60</v>
      </c>
      <c r="H105" s="17" t="s">
        <v>1889</v>
      </c>
      <c r="I105" s="469" t="s">
        <v>432</v>
      </c>
      <c r="J105" s="380" t="s">
        <v>35</v>
      </c>
      <c r="K105" s="17" t="s">
        <v>36</v>
      </c>
      <c r="L105" s="11">
        <v>9</v>
      </c>
      <c r="M105" s="17" t="s">
        <v>1890</v>
      </c>
      <c r="N105" s="17" t="s">
        <v>38</v>
      </c>
      <c r="O105" s="11"/>
      <c r="P105" s="11" t="s">
        <v>769</v>
      </c>
      <c r="Q105" s="381"/>
      <c r="R105" s="617"/>
      <c r="S105" s="733" t="s">
        <v>771</v>
      </c>
      <c r="T105" s="733"/>
      <c r="U105" s="734" t="s">
        <v>1176</v>
      </c>
      <c r="V105" s="632"/>
      <c r="W105" s="617"/>
      <c r="X105" s="483"/>
      <c r="Y105" s="794" t="s">
        <v>127</v>
      </c>
      <c r="Z105" s="347" t="s">
        <v>120</v>
      </c>
      <c r="AA105" s="11"/>
      <c r="AB105" s="788">
        <v>23503</v>
      </c>
      <c r="AC105" s="788">
        <v>211000</v>
      </c>
      <c r="AD105" s="789"/>
      <c r="AE105" s="1189" t="s">
        <v>1970</v>
      </c>
      <c r="AF105" s="789" t="s">
        <v>128</v>
      </c>
      <c r="AG105" s="37">
        <v>10000</v>
      </c>
      <c r="AH105" s="12" t="s">
        <v>1974</v>
      </c>
      <c r="AI105" s="7"/>
      <c r="AJ105" s="37"/>
      <c r="AK105" s="7"/>
      <c r="AL105" s="7"/>
      <c r="AM105" s="7"/>
      <c r="AN105" s="411">
        <v>4.62</v>
      </c>
      <c r="AO105" s="39">
        <v>14.9</v>
      </c>
      <c r="AP105" s="40">
        <v>79.099999999999994</v>
      </c>
      <c r="AQ105" s="41">
        <v>98.61999999999999</v>
      </c>
      <c r="AR105" s="42">
        <v>0.31006711409395971</v>
      </c>
      <c r="AS105" s="43">
        <v>24.526308724832212</v>
      </c>
      <c r="AT105" s="44">
        <v>4.9148936170212765E-2</v>
      </c>
      <c r="AU105" s="45">
        <v>4.2351539999999996</v>
      </c>
      <c r="AV105" s="45">
        <v>91.67</v>
      </c>
      <c r="AW105" s="46">
        <v>0.15384600000000001</v>
      </c>
      <c r="AX105" s="45">
        <v>3.33</v>
      </c>
      <c r="AY105" s="7" t="s">
        <v>121</v>
      </c>
      <c r="AZ105" s="47">
        <v>57.1</v>
      </c>
      <c r="BA105" s="48" t="s">
        <v>121</v>
      </c>
      <c r="BB105" s="49" t="s">
        <v>121</v>
      </c>
      <c r="BC105" s="194">
        <v>0.53</v>
      </c>
      <c r="BD105" s="7">
        <v>68.8</v>
      </c>
      <c r="BE105" s="7">
        <v>31.2</v>
      </c>
      <c r="BF105" s="195">
        <v>2.2051282051282053</v>
      </c>
      <c r="BG105" s="79">
        <v>0</v>
      </c>
      <c r="BH105" s="80">
        <v>0</v>
      </c>
      <c r="BI105" s="7" t="s">
        <v>121</v>
      </c>
      <c r="BJ105" s="7">
        <v>62.8</v>
      </c>
      <c r="BK105" s="48">
        <v>67.099999999999994</v>
      </c>
      <c r="BL105" s="81"/>
      <c r="BM105" s="49">
        <v>90.5</v>
      </c>
      <c r="BN105" s="49">
        <v>95.5</v>
      </c>
      <c r="BO105" s="49">
        <v>17449</v>
      </c>
      <c r="BP105" s="80">
        <v>4.5</v>
      </c>
      <c r="BQ105" s="561">
        <v>14.721200000000001</v>
      </c>
      <c r="BR105" s="49">
        <v>42.3</v>
      </c>
      <c r="BS105" s="84">
        <v>6.3026999999999997</v>
      </c>
      <c r="BT105" s="49">
        <v>48.2</v>
      </c>
      <c r="BU105" s="84">
        <v>7.1818000000000008</v>
      </c>
      <c r="BV105" s="49">
        <v>8.3000000000000007</v>
      </c>
      <c r="BW105" s="84">
        <v>1.2367000000000001</v>
      </c>
      <c r="BX105" s="80">
        <v>0.06</v>
      </c>
      <c r="BY105" s="82"/>
      <c r="BZ105" s="82"/>
      <c r="CA105" s="82"/>
      <c r="CB105" s="82"/>
      <c r="CC105" s="82"/>
      <c r="CD105" s="82">
        <v>97</v>
      </c>
      <c r="CE105" s="82">
        <v>8993</v>
      </c>
      <c r="CF105" s="45">
        <v>0.8775933609958505</v>
      </c>
      <c r="CG105" s="7"/>
      <c r="CH105" s="121">
        <v>5</v>
      </c>
      <c r="CI105" s="7" t="s">
        <v>1991</v>
      </c>
      <c r="CJ105" s="111" t="s">
        <v>1991</v>
      </c>
      <c r="CK105" s="201" t="s">
        <v>1974</v>
      </c>
      <c r="CL105" s="122" t="s">
        <v>1997</v>
      </c>
      <c r="CM105" s="11"/>
      <c r="CN105" s="11"/>
      <c r="CO105" s="11"/>
      <c r="CP105" s="11"/>
      <c r="CQ105" s="565" t="s">
        <v>297</v>
      </c>
      <c r="CR105" t="s">
        <v>128</v>
      </c>
      <c r="CS105" s="9">
        <v>2</v>
      </c>
      <c r="CT105" s="7"/>
      <c r="CU105" s="47" t="s">
        <v>432</v>
      </c>
      <c r="CV105" s="7"/>
      <c r="CW105" s="7"/>
      <c r="CX105" s="7"/>
      <c r="CY105" s="7"/>
      <c r="CZ105" s="11">
        <v>120</v>
      </c>
      <c r="DA105" s="11">
        <v>76.5</v>
      </c>
      <c r="DB105" s="11">
        <v>28810</v>
      </c>
      <c r="DC105" s="11">
        <v>83.8</v>
      </c>
      <c r="DD105" s="11">
        <v>16.2</v>
      </c>
      <c r="DE105" s="11">
        <v>56.7</v>
      </c>
      <c r="DF105" s="11" t="s">
        <v>1995</v>
      </c>
      <c r="DG105" s="11" t="s">
        <v>38</v>
      </c>
      <c r="DH105" s="11">
        <v>12.23</v>
      </c>
      <c r="DI105" s="11">
        <v>0</v>
      </c>
      <c r="DJ105" s="7"/>
      <c r="DK105" s="114"/>
      <c r="DL105" s="114"/>
      <c r="DM105" s="114"/>
      <c r="DN105" s="7">
        <v>20</v>
      </c>
      <c r="DO105" s="7">
        <v>2</v>
      </c>
      <c r="DP105" s="7">
        <v>1</v>
      </c>
      <c r="DQ105" s="7" t="s">
        <v>299</v>
      </c>
      <c r="DR105" s="7" t="s">
        <v>299</v>
      </c>
      <c r="DS105" s="115" t="s">
        <v>299</v>
      </c>
      <c r="DT105" s="116">
        <v>2</v>
      </c>
      <c r="DU105" s="7"/>
      <c r="DV105" s="116">
        <v>2</v>
      </c>
      <c r="DW105" s="116">
        <v>1</v>
      </c>
      <c r="DX105" s="114"/>
      <c r="DY105" s="114"/>
      <c r="DZ105" s="485">
        <v>11424</v>
      </c>
      <c r="EA105" s="790">
        <v>75</v>
      </c>
      <c r="EB105" s="790">
        <v>358461</v>
      </c>
      <c r="EC105" s="790">
        <v>4000</v>
      </c>
      <c r="ED105" s="790">
        <v>38220</v>
      </c>
      <c r="EE105" s="790">
        <v>187018</v>
      </c>
      <c r="EF105" s="791">
        <v>23826.093199999999</v>
      </c>
      <c r="EG105" s="792">
        <v>214434.8388</v>
      </c>
      <c r="EH105" s="7"/>
      <c r="EI105" s="145">
        <v>23.503</v>
      </c>
      <c r="EJ105" s="114"/>
      <c r="EK105" s="43">
        <v>52.172481804157215</v>
      </c>
      <c r="EL105" s="146">
        <v>23.826093199999999</v>
      </c>
      <c r="EM105" s="147"/>
      <c r="EN105" s="148" t="s">
        <v>421</v>
      </c>
      <c r="EO105" s="149" t="s">
        <v>813</v>
      </c>
      <c r="EP105" s="150" t="s">
        <v>421</v>
      </c>
      <c r="EQ105" s="149" t="s">
        <v>2197</v>
      </c>
      <c r="ER105" s="149" t="s">
        <v>2198</v>
      </c>
      <c r="ES105" s="987">
        <v>11424</v>
      </c>
      <c r="ET105" s="990" t="s">
        <v>712</v>
      </c>
      <c r="EU105" s="941" t="s">
        <v>2079</v>
      </c>
      <c r="EV105" s="941">
        <v>40.694819930698401</v>
      </c>
      <c r="EW105" s="595">
        <v>1.6938550399999999</v>
      </c>
      <c r="EX105" s="569" t="s">
        <v>121</v>
      </c>
      <c r="EY105" s="569" t="s">
        <v>121</v>
      </c>
      <c r="EZ105" s="569" t="s">
        <v>121</v>
      </c>
      <c r="FA105" s="561">
        <v>85.7</v>
      </c>
      <c r="FB105" s="561">
        <v>85.5</v>
      </c>
      <c r="FC105" s="569">
        <v>58215</v>
      </c>
      <c r="FD105" s="591">
        <v>214434.8388</v>
      </c>
      <c r="FE105" s="994">
        <v>183341.787174</v>
      </c>
      <c r="FF105" s="569">
        <v>11.9</v>
      </c>
      <c r="FG105" s="569">
        <v>48344</v>
      </c>
      <c r="FH105" s="995">
        <v>73.599999999999994</v>
      </c>
      <c r="FI105" s="569">
        <v>9871</v>
      </c>
      <c r="FJ105" s="994">
        <v>156757.22803376999</v>
      </c>
      <c r="FK105" s="994">
        <v>21817.672673706002</v>
      </c>
      <c r="FL105" s="994">
        <v>134939.555360064</v>
      </c>
      <c r="FM105" s="946">
        <v>9</v>
      </c>
      <c r="FN105" s="994">
        <v>17417.469781529999</v>
      </c>
      <c r="FO105" s="994">
        <v>2424.1858526340002</v>
      </c>
      <c r="FP105" s="994">
        <v>20371.309686000001</v>
      </c>
      <c r="FQ105" s="561">
        <v>84.5</v>
      </c>
      <c r="FR105" s="561">
        <v>98.9</v>
      </c>
      <c r="FS105" s="569">
        <v>5982</v>
      </c>
      <c r="FT105" s="569">
        <v>5.93</v>
      </c>
      <c r="FU105" s="569">
        <v>2888</v>
      </c>
      <c r="FV105" s="569">
        <v>47.1</v>
      </c>
      <c r="FW105" s="569">
        <v>4411</v>
      </c>
      <c r="FX105" s="569">
        <v>2.89</v>
      </c>
      <c r="FY105" s="569">
        <v>15147</v>
      </c>
      <c r="FZ105" s="569">
        <v>70.3</v>
      </c>
      <c r="GA105" s="569">
        <v>3005</v>
      </c>
      <c r="GB105" s="569">
        <v>87.7</v>
      </c>
      <c r="GC105" s="569">
        <v>6338</v>
      </c>
      <c r="GD105" s="561">
        <v>3.39</v>
      </c>
      <c r="GE105" s="569">
        <v>6.31</v>
      </c>
      <c r="GF105" s="569"/>
      <c r="GG105" s="569"/>
      <c r="GH105" s="569"/>
      <c r="GI105" s="569"/>
      <c r="GJ105" s="569"/>
      <c r="GK105" s="569"/>
      <c r="GL105" s="569"/>
      <c r="GM105" s="569"/>
      <c r="GN105" s="569"/>
      <c r="GO105" s="569"/>
      <c r="GP105" s="569"/>
      <c r="GQ105" s="569"/>
      <c r="GR105" s="569"/>
    </row>
    <row r="106" spans="1:200" x14ac:dyDescent="0.3">
      <c r="A106" s="7">
        <v>248</v>
      </c>
      <c r="B106" s="7">
        <v>1</v>
      </c>
      <c r="C106" s="14">
        <v>11437</v>
      </c>
      <c r="D106" s="328" t="s">
        <v>1919</v>
      </c>
      <c r="E106" s="17" t="s">
        <v>725</v>
      </c>
      <c r="F106" s="17">
        <v>5804050758</v>
      </c>
      <c r="G106" s="11">
        <v>61</v>
      </c>
      <c r="H106" s="17" t="s">
        <v>1920</v>
      </c>
      <c r="I106" s="469" t="s">
        <v>895</v>
      </c>
      <c r="J106" s="380" t="s">
        <v>35</v>
      </c>
      <c r="K106" s="17" t="s">
        <v>36</v>
      </c>
      <c r="L106" s="11">
        <v>12</v>
      </c>
      <c r="M106" s="17" t="s">
        <v>37</v>
      </c>
      <c r="N106" s="17" t="s">
        <v>38</v>
      </c>
      <c r="O106" s="11"/>
      <c r="P106" s="11" t="s">
        <v>769</v>
      </c>
      <c r="Q106" s="381"/>
      <c r="R106" s="617"/>
      <c r="S106" s="733"/>
      <c r="T106" s="733"/>
      <c r="U106" s="734" t="s">
        <v>1986</v>
      </c>
      <c r="V106" s="632"/>
      <c r="W106" s="734" t="s">
        <v>1987</v>
      </c>
      <c r="X106" s="483"/>
      <c r="Y106" s="794"/>
      <c r="Z106" s="347" t="s">
        <v>698</v>
      </c>
      <c r="AA106" s="11"/>
      <c r="AB106" s="788">
        <v>4270</v>
      </c>
      <c r="AC106" s="788">
        <v>51000</v>
      </c>
      <c r="AD106" s="789"/>
      <c r="AE106" s="789"/>
      <c r="AF106" s="789" t="s">
        <v>444</v>
      </c>
      <c r="AG106" s="37">
        <v>10000</v>
      </c>
      <c r="AI106" s="7"/>
      <c r="AJ106" s="37"/>
      <c r="AK106" s="7"/>
      <c r="AL106" s="7"/>
      <c r="AM106" s="7"/>
      <c r="AN106" s="411">
        <v>1.1399999999999999</v>
      </c>
      <c r="AO106" s="39">
        <v>22.1</v>
      </c>
      <c r="AP106" s="40">
        <v>75</v>
      </c>
      <c r="AQ106" s="41">
        <v>98.240000000000009</v>
      </c>
      <c r="AR106" s="42">
        <v>5.1583710407239809E-2</v>
      </c>
      <c r="AS106" s="43">
        <v>3.8687782805429856</v>
      </c>
      <c r="AT106" s="44">
        <v>1.1740473738414007E-2</v>
      </c>
      <c r="AU106" s="46">
        <v>0.85043999999999986</v>
      </c>
      <c r="AV106" s="45">
        <v>74.599999999999994</v>
      </c>
      <c r="AW106" s="46">
        <v>0.23255999999999996</v>
      </c>
      <c r="AX106" s="45">
        <v>20.399999999999999</v>
      </c>
      <c r="AY106" s="7" t="s">
        <v>121</v>
      </c>
      <c r="AZ106" s="47">
        <v>33.299999999999997</v>
      </c>
      <c r="BA106" s="48" t="s">
        <v>121</v>
      </c>
      <c r="BB106" s="49" t="s">
        <v>121</v>
      </c>
      <c r="BC106" s="194">
        <v>2</v>
      </c>
      <c r="BD106" s="7">
        <v>61.3</v>
      </c>
      <c r="BE106" s="7">
        <v>38.700000000000003</v>
      </c>
      <c r="BF106" s="195">
        <v>1.5839793281653745</v>
      </c>
      <c r="BG106" s="79">
        <v>0</v>
      </c>
      <c r="BH106" s="80">
        <v>0</v>
      </c>
      <c r="BI106" s="7" t="s">
        <v>121</v>
      </c>
      <c r="BJ106" s="7">
        <v>23.9</v>
      </c>
      <c r="BK106" s="48">
        <v>24.1</v>
      </c>
      <c r="BL106" s="81"/>
      <c r="BM106" s="80">
        <v>90.300000000000011</v>
      </c>
      <c r="BN106" s="49">
        <v>98.9</v>
      </c>
      <c r="BO106" s="49">
        <v>16154</v>
      </c>
      <c r="BP106" s="80">
        <v>1.0999999999999943</v>
      </c>
      <c r="BQ106" s="561">
        <v>22.011599999999998</v>
      </c>
      <c r="BR106" s="49">
        <v>51.7</v>
      </c>
      <c r="BS106" s="84">
        <v>11.425700000000001</v>
      </c>
      <c r="BT106" s="49">
        <v>38.6</v>
      </c>
      <c r="BU106" s="84">
        <v>8.5305999999999997</v>
      </c>
      <c r="BV106" s="49">
        <v>9.3000000000000007</v>
      </c>
      <c r="BW106" s="84">
        <v>2.0553000000000003</v>
      </c>
      <c r="BX106" s="80">
        <v>0.03</v>
      </c>
      <c r="BY106" s="82"/>
      <c r="BZ106" s="82"/>
      <c r="CA106" s="82"/>
      <c r="CB106" s="82"/>
      <c r="CC106" s="82"/>
      <c r="CD106" s="82">
        <v>90.2</v>
      </c>
      <c r="CE106" s="82">
        <v>6573</v>
      </c>
      <c r="CF106" s="45">
        <v>1.339378238341969</v>
      </c>
      <c r="CG106" s="7"/>
      <c r="CH106" s="121">
        <v>3</v>
      </c>
      <c r="CI106" s="7" t="s">
        <v>2061</v>
      </c>
      <c r="CJ106" s="111" t="s">
        <v>2061</v>
      </c>
      <c r="CK106" s="35"/>
      <c r="CL106" s="216" t="s">
        <v>2062</v>
      </c>
      <c r="CM106" s="11"/>
      <c r="CN106" s="11"/>
      <c r="CO106" s="11"/>
      <c r="CP106" s="11"/>
      <c r="CQ106" s="565" t="s">
        <v>297</v>
      </c>
      <c r="CR106" t="s">
        <v>444</v>
      </c>
      <c r="CS106" s="9">
        <v>2</v>
      </c>
      <c r="CT106" s="7"/>
      <c r="CU106" s="7"/>
      <c r="CV106" s="7"/>
      <c r="CW106" s="7"/>
      <c r="CX106" s="7"/>
      <c r="CY106" s="7"/>
      <c r="CZ106" s="11">
        <v>2.2000000000000002</v>
      </c>
      <c r="DA106" s="11" t="s">
        <v>38</v>
      </c>
      <c r="DB106" s="11">
        <v>5400</v>
      </c>
      <c r="DC106" s="11">
        <v>63.2</v>
      </c>
      <c r="DD106" s="11">
        <v>36.799999999999997</v>
      </c>
      <c r="DE106" s="11" t="s">
        <v>38</v>
      </c>
      <c r="DF106" s="11" t="s">
        <v>38</v>
      </c>
      <c r="DG106" s="11" t="s">
        <v>38</v>
      </c>
      <c r="DH106" s="11" t="s">
        <v>38</v>
      </c>
      <c r="DI106" s="11">
        <v>0</v>
      </c>
      <c r="DJ106" s="7" t="s">
        <v>451</v>
      </c>
      <c r="DK106" s="114"/>
      <c r="DL106" s="114"/>
      <c r="DM106" s="114"/>
      <c r="DN106" s="114"/>
      <c r="DO106" s="114"/>
      <c r="DP106" s="114"/>
      <c r="DQ106" s="114"/>
      <c r="DR106" s="114"/>
      <c r="DS106" s="114"/>
      <c r="DT106" s="114"/>
      <c r="DU106" s="114"/>
      <c r="DV106" s="114"/>
      <c r="DW106" s="114"/>
      <c r="DX106" s="114"/>
      <c r="DY106" s="114"/>
      <c r="DZ106" s="485">
        <v>11437</v>
      </c>
      <c r="EA106" s="790">
        <v>75</v>
      </c>
      <c r="EB106" s="790">
        <v>66374</v>
      </c>
      <c r="EC106" s="790">
        <v>4000</v>
      </c>
      <c r="ED106" s="790">
        <v>38220</v>
      </c>
      <c r="EE106" s="790">
        <v>32120</v>
      </c>
      <c r="EF106" s="791">
        <v>4092.0879999999997</v>
      </c>
      <c r="EG106" s="792">
        <v>49105.055999999997</v>
      </c>
      <c r="EH106" s="7"/>
      <c r="EI106" s="145">
        <v>4.2699999999999996</v>
      </c>
      <c r="EJ106" s="114"/>
      <c r="EK106" s="43">
        <v>48.392442823997349</v>
      </c>
      <c r="EL106" s="146">
        <v>4.0920879999999995</v>
      </c>
      <c r="EM106" s="147"/>
      <c r="EN106" s="114"/>
      <c r="EO106" s="114"/>
      <c r="EP106" s="114"/>
      <c r="EQ106" s="114"/>
      <c r="ER106" s="114"/>
      <c r="ES106" s="114"/>
      <c r="ET106" s="751"/>
      <c r="EU106" s="7"/>
      <c r="EV106" s="550"/>
      <c r="EW106" s="7"/>
    </row>
    <row r="107" spans="1:200" x14ac:dyDescent="0.3">
      <c r="A107" s="7">
        <v>253</v>
      </c>
      <c r="B107" s="7">
        <v>1</v>
      </c>
      <c r="C107" s="14">
        <v>11450</v>
      </c>
      <c r="D107" s="328" t="s">
        <v>1933</v>
      </c>
      <c r="E107" s="17" t="s">
        <v>720</v>
      </c>
      <c r="F107" s="17">
        <v>5805032662</v>
      </c>
      <c r="G107" s="11">
        <v>61</v>
      </c>
      <c r="H107" s="17" t="s">
        <v>1934</v>
      </c>
      <c r="I107" s="469" t="s">
        <v>1935</v>
      </c>
      <c r="J107" s="380" t="s">
        <v>35</v>
      </c>
      <c r="K107" s="17" t="s">
        <v>36</v>
      </c>
      <c r="L107" s="11">
        <v>7</v>
      </c>
      <c r="M107" s="17" t="s">
        <v>1764</v>
      </c>
      <c r="N107" s="17" t="s">
        <v>38</v>
      </c>
      <c r="O107" s="11"/>
      <c r="P107" s="11" t="s">
        <v>654</v>
      </c>
      <c r="Q107" s="381"/>
      <c r="R107" s="617"/>
      <c r="S107" s="733"/>
      <c r="T107" s="733"/>
      <c r="U107" s="734" t="s">
        <v>1988</v>
      </c>
      <c r="V107" s="632"/>
      <c r="W107" s="734" t="s">
        <v>1987</v>
      </c>
      <c r="X107" s="483"/>
      <c r="Y107" s="794"/>
      <c r="Z107" s="347" t="s">
        <v>1989</v>
      </c>
      <c r="AA107" s="11"/>
      <c r="AB107" s="788">
        <v>2043</v>
      </c>
      <c r="AC107" s="788">
        <v>14300</v>
      </c>
      <c r="AD107" s="789"/>
      <c r="AE107" s="789"/>
      <c r="AF107" s="789" t="s">
        <v>128</v>
      </c>
      <c r="AG107" s="556">
        <v>1000</v>
      </c>
      <c r="AI107" s="7"/>
      <c r="AJ107" s="37"/>
      <c r="AK107" s="7"/>
      <c r="AL107" s="7"/>
      <c r="AM107" s="7"/>
      <c r="AN107" s="411">
        <v>16</v>
      </c>
      <c r="AO107" s="39">
        <v>8.99</v>
      </c>
      <c r="AP107" s="40">
        <v>73.8</v>
      </c>
      <c r="AQ107" s="41">
        <v>98.789999999999992</v>
      </c>
      <c r="AR107" s="42">
        <v>1.7797552836484982</v>
      </c>
      <c r="AS107" s="43">
        <v>131.34593993325916</v>
      </c>
      <c r="AT107" s="44">
        <v>0.193260055562266</v>
      </c>
      <c r="AU107" s="45">
        <v>14.704000000000001</v>
      </c>
      <c r="AV107" s="45">
        <v>91.9</v>
      </c>
      <c r="AW107" s="46">
        <v>0.496</v>
      </c>
      <c r="AX107" s="45">
        <v>3.1</v>
      </c>
      <c r="AY107" s="7" t="s">
        <v>121</v>
      </c>
      <c r="AZ107" s="47">
        <v>20.7</v>
      </c>
      <c r="BA107" s="48" t="s">
        <v>121</v>
      </c>
      <c r="BB107" s="49" t="s">
        <v>121</v>
      </c>
      <c r="BC107" s="194">
        <v>0</v>
      </c>
      <c r="BD107" s="7">
        <v>53.1</v>
      </c>
      <c r="BE107" s="7">
        <v>46.9</v>
      </c>
      <c r="BF107" s="195">
        <v>1.1321961620469083</v>
      </c>
      <c r="BG107" s="79">
        <v>0.38</v>
      </c>
      <c r="BH107" s="80">
        <v>2.375</v>
      </c>
      <c r="BI107" s="7" t="s">
        <v>121</v>
      </c>
      <c r="BJ107" s="7">
        <v>61.8</v>
      </c>
      <c r="BK107" s="48">
        <v>32.5</v>
      </c>
      <c r="BL107" s="81"/>
      <c r="BM107" s="80">
        <v>67</v>
      </c>
      <c r="BN107" s="49">
        <v>81.8</v>
      </c>
      <c r="BO107" s="49">
        <v>15782</v>
      </c>
      <c r="BP107" s="80">
        <v>18.200000000000003</v>
      </c>
      <c r="BQ107" s="561">
        <v>8.8012099999999993</v>
      </c>
      <c r="BR107" s="49">
        <v>27.5</v>
      </c>
      <c r="BS107" s="84">
        <v>2.4722499999999998</v>
      </c>
      <c r="BT107" s="49">
        <v>39.5</v>
      </c>
      <c r="BU107" s="84">
        <v>3.55105</v>
      </c>
      <c r="BV107" s="49">
        <v>30.9</v>
      </c>
      <c r="BW107" s="84">
        <v>2.7779099999999999</v>
      </c>
      <c r="BX107" s="80">
        <v>2.4</v>
      </c>
      <c r="BY107" s="82"/>
      <c r="BZ107" s="82"/>
      <c r="CA107" s="82"/>
      <c r="CB107" s="82"/>
      <c r="CC107" s="82"/>
      <c r="CD107" s="82">
        <v>94.7</v>
      </c>
      <c r="CE107" s="82">
        <v>7173</v>
      </c>
      <c r="CF107" s="45">
        <v>0.69620253164556967</v>
      </c>
      <c r="CG107" s="7"/>
      <c r="CH107" s="7"/>
      <c r="CI107" s="7" t="s">
        <v>1511</v>
      </c>
      <c r="CJ107" s="111" t="s">
        <v>1511</v>
      </c>
      <c r="CK107" s="35"/>
      <c r="CL107" s="122" t="s">
        <v>1997</v>
      </c>
      <c r="CM107" s="11"/>
      <c r="CN107" s="11"/>
      <c r="CO107" s="11"/>
      <c r="CP107" s="11"/>
      <c r="CQ107" s="565" t="s">
        <v>297</v>
      </c>
      <c r="CR107" s="554" t="s">
        <v>128</v>
      </c>
      <c r="CS107" s="9">
        <v>2</v>
      </c>
      <c r="CT107" s="7"/>
      <c r="CU107" s="7"/>
      <c r="CV107" s="7"/>
      <c r="CW107" s="7"/>
      <c r="CX107" s="7"/>
      <c r="CY107" s="7"/>
      <c r="CZ107" s="11">
        <v>16.399999999999999</v>
      </c>
      <c r="DA107" s="11" t="s">
        <v>38</v>
      </c>
      <c r="DB107" s="11">
        <v>2467</v>
      </c>
      <c r="DC107" s="11">
        <v>68.3</v>
      </c>
      <c r="DD107" s="11">
        <v>31.7</v>
      </c>
      <c r="DE107" s="11" t="s">
        <v>38</v>
      </c>
      <c r="DF107" s="11" t="s">
        <v>38</v>
      </c>
      <c r="DG107" s="11" t="s">
        <v>38</v>
      </c>
      <c r="DH107" s="11" t="s">
        <v>38</v>
      </c>
      <c r="DI107" s="11">
        <v>0</v>
      </c>
      <c r="DJ107" s="7" t="s">
        <v>451</v>
      </c>
      <c r="DK107" s="114"/>
      <c r="DL107" s="114"/>
      <c r="DM107" s="114"/>
      <c r="DN107" s="114"/>
      <c r="DO107" s="114"/>
      <c r="DP107" s="114"/>
      <c r="DQ107" s="114"/>
      <c r="DR107" s="114"/>
      <c r="DS107" s="114"/>
      <c r="DT107" s="114"/>
      <c r="DU107" s="114"/>
      <c r="DV107" s="114"/>
      <c r="DW107" s="114"/>
      <c r="DX107" s="114"/>
      <c r="DY107" s="114"/>
      <c r="DZ107" s="485">
        <v>11450</v>
      </c>
      <c r="EA107" s="790">
        <v>75</v>
      </c>
      <c r="EB107" s="790">
        <v>72310</v>
      </c>
      <c r="EC107" s="790">
        <v>4000</v>
      </c>
      <c r="ED107" s="790">
        <v>38220</v>
      </c>
      <c r="EE107" s="790">
        <v>15826</v>
      </c>
      <c r="EF107" s="791">
        <v>2016.2323999999999</v>
      </c>
      <c r="EG107" s="792">
        <v>14113.626799999998</v>
      </c>
      <c r="EH107" s="7"/>
      <c r="EI107" s="145">
        <v>2.0430000000000001</v>
      </c>
      <c r="EJ107" s="114"/>
      <c r="EK107" s="43">
        <v>21.886322776932651</v>
      </c>
      <c r="EL107" s="146">
        <v>2.0162323999999998</v>
      </c>
      <c r="EM107" s="147"/>
      <c r="EN107" s="114"/>
      <c r="EO107" s="114"/>
      <c r="EP107" s="114"/>
      <c r="EQ107" s="114"/>
      <c r="ER107" s="114"/>
      <c r="ES107" s="114"/>
      <c r="ET107" s="751"/>
      <c r="EU107" s="7"/>
      <c r="EV107" s="550"/>
      <c r="EW107" s="7"/>
    </row>
    <row r="108" spans="1:200" x14ac:dyDescent="0.3">
      <c r="A108" s="550">
        <v>257</v>
      </c>
      <c r="B108" s="7">
        <v>1</v>
      </c>
      <c r="C108" s="14">
        <v>11514</v>
      </c>
      <c r="D108" s="328" t="s">
        <v>1701</v>
      </c>
      <c r="E108" s="17" t="s">
        <v>1702</v>
      </c>
      <c r="F108" s="17">
        <v>5809040743</v>
      </c>
      <c r="G108" s="11">
        <v>61</v>
      </c>
      <c r="H108" s="17" t="s">
        <v>1703</v>
      </c>
      <c r="I108" s="469" t="s">
        <v>513</v>
      </c>
      <c r="J108" s="380" t="s">
        <v>35</v>
      </c>
      <c r="K108" s="17" t="s">
        <v>36</v>
      </c>
      <c r="L108" s="11">
        <v>20</v>
      </c>
      <c r="M108" s="17" t="s">
        <v>37</v>
      </c>
      <c r="N108" s="17" t="s">
        <v>38</v>
      </c>
      <c r="O108" s="11"/>
      <c r="P108" s="11" t="s">
        <v>654</v>
      </c>
      <c r="Q108" s="381"/>
      <c r="R108" s="617"/>
      <c r="S108" s="733" t="s">
        <v>1423</v>
      </c>
      <c r="T108" s="733"/>
      <c r="U108" s="632" t="s">
        <v>119</v>
      </c>
      <c r="V108" s="632"/>
      <c r="W108" s="617"/>
      <c r="X108" s="483"/>
      <c r="Y108" s="794"/>
      <c r="Z108" s="347" t="s">
        <v>698</v>
      </c>
      <c r="AA108" s="11"/>
      <c r="AB108" s="788">
        <v>13887</v>
      </c>
      <c r="AC108" s="788">
        <v>278000</v>
      </c>
      <c r="AD108" s="789"/>
      <c r="AE108" s="789"/>
      <c r="AF108" s="789" t="s">
        <v>444</v>
      </c>
      <c r="AG108" s="556">
        <v>10000</v>
      </c>
      <c r="AH108" s="554"/>
      <c r="AI108" s="550"/>
      <c r="AJ108" s="556"/>
      <c r="AK108" s="550"/>
      <c r="AL108" s="550"/>
      <c r="AM108" s="550"/>
      <c r="AN108" s="934">
        <v>5.5</v>
      </c>
      <c r="AO108" s="936">
        <v>2.1</v>
      </c>
      <c r="AP108" s="559">
        <v>92</v>
      </c>
      <c r="AQ108" s="41">
        <v>99.6</v>
      </c>
      <c r="AR108" s="42">
        <v>2.6190476190476191</v>
      </c>
      <c r="AS108" s="43">
        <v>240.95238095238096</v>
      </c>
      <c r="AT108" s="44">
        <v>5.8448459086078645E-2</v>
      </c>
      <c r="AU108" s="581">
        <v>5.1370000000000005</v>
      </c>
      <c r="AV108" s="45">
        <v>93.4</v>
      </c>
      <c r="AW108" s="582">
        <v>8.8000000000000009E-2</v>
      </c>
      <c r="AX108" s="581">
        <v>1.6</v>
      </c>
      <c r="AY108" s="550" t="s">
        <v>121</v>
      </c>
      <c r="AZ108" s="47">
        <v>16.3</v>
      </c>
      <c r="BA108" s="48" t="s">
        <v>121</v>
      </c>
      <c r="BB108" s="569">
        <v>3.3</v>
      </c>
      <c r="BC108" s="194">
        <v>1.04</v>
      </c>
      <c r="BD108" s="550">
        <v>71.2</v>
      </c>
      <c r="BE108" s="550">
        <v>28.1</v>
      </c>
      <c r="BF108" s="1009">
        <v>2.5338078291814945</v>
      </c>
      <c r="BG108" s="583">
        <v>0.2</v>
      </c>
      <c r="BH108" s="80">
        <v>3.6363636363636362</v>
      </c>
      <c r="BI108" s="550" t="s">
        <v>121</v>
      </c>
      <c r="BJ108" s="550">
        <v>34</v>
      </c>
      <c r="BK108" s="48">
        <v>35.1</v>
      </c>
      <c r="BL108" s="939"/>
      <c r="BM108" s="561">
        <v>51.5</v>
      </c>
      <c r="BN108" s="569">
        <v>85.3</v>
      </c>
      <c r="BO108" s="569">
        <v>18502</v>
      </c>
      <c r="BP108" s="561">
        <v>14.700000000000003</v>
      </c>
      <c r="BQ108" s="561">
        <v>2.0559000000000003</v>
      </c>
      <c r="BR108" s="569">
        <v>17.8</v>
      </c>
      <c r="BS108" s="564">
        <v>0.37380000000000002</v>
      </c>
      <c r="BT108" s="569">
        <v>33.700000000000003</v>
      </c>
      <c r="BU108" s="564">
        <v>0.70770000000000011</v>
      </c>
      <c r="BV108" s="569">
        <v>46.4</v>
      </c>
      <c r="BW108" s="564">
        <v>0.97439999999999993</v>
      </c>
      <c r="BX108" s="561">
        <v>7.0000000000000007E-2</v>
      </c>
      <c r="BY108" s="1047">
        <v>100</v>
      </c>
      <c r="BZ108" s="1047">
        <v>11980</v>
      </c>
      <c r="CA108" s="1047">
        <v>96.9</v>
      </c>
      <c r="CB108" s="1047">
        <v>7679</v>
      </c>
      <c r="CC108" s="1047">
        <v>85.2</v>
      </c>
      <c r="CD108" s="1047">
        <v>93</v>
      </c>
      <c r="CE108" s="1047">
        <v>7540</v>
      </c>
      <c r="CF108" s="45">
        <v>0.52818991097922852</v>
      </c>
      <c r="CG108" s="550"/>
      <c r="CH108" s="585">
        <v>5</v>
      </c>
      <c r="CI108" s="550" t="s">
        <v>1991</v>
      </c>
      <c r="CJ108" s="943" t="s">
        <v>1991</v>
      </c>
      <c r="CK108" s="554"/>
      <c r="CL108" s="1088" t="s">
        <v>1997</v>
      </c>
      <c r="CM108" s="11"/>
      <c r="CN108" s="11"/>
      <c r="CO108" s="11"/>
      <c r="CP108" s="11"/>
      <c r="CQ108" s="10" t="s">
        <v>297</v>
      </c>
      <c r="CR108" s="554" t="s">
        <v>444</v>
      </c>
      <c r="CS108" s="565">
        <v>2</v>
      </c>
      <c r="CT108" s="550"/>
      <c r="CU108" s="7"/>
      <c r="CV108" s="550"/>
      <c r="CW108" s="550"/>
      <c r="CX108" s="550"/>
      <c r="CY108" s="550"/>
      <c r="CZ108" s="11">
        <v>25.3</v>
      </c>
      <c r="DA108" s="11" t="s">
        <v>38</v>
      </c>
      <c r="DB108" s="11">
        <v>27855</v>
      </c>
      <c r="DC108" s="11">
        <v>95.1</v>
      </c>
      <c r="DD108" s="11">
        <v>4.9000000000000004</v>
      </c>
      <c r="DE108" s="11">
        <v>11</v>
      </c>
      <c r="DF108" s="11" t="s">
        <v>2023</v>
      </c>
      <c r="DG108" s="11" t="s">
        <v>38</v>
      </c>
      <c r="DH108" s="11">
        <v>4.51</v>
      </c>
      <c r="DI108" s="11">
        <v>0</v>
      </c>
      <c r="DJ108" s="550"/>
      <c r="DK108" s="566">
        <v>0</v>
      </c>
      <c r="DL108" s="567"/>
      <c r="DM108" s="567"/>
      <c r="DN108" s="550"/>
      <c r="DO108" s="550"/>
      <c r="DP108" s="550"/>
      <c r="DQ108" s="550"/>
      <c r="DR108" s="550"/>
      <c r="DS108" s="116">
        <v>41</v>
      </c>
      <c r="DT108" s="566">
        <v>2</v>
      </c>
      <c r="DU108" s="550"/>
      <c r="DV108" s="566">
        <v>3</v>
      </c>
      <c r="DW108" s="566">
        <v>2</v>
      </c>
      <c r="DX108" s="557"/>
      <c r="DY108" s="557"/>
      <c r="DZ108" s="485">
        <v>11514</v>
      </c>
      <c r="EA108" s="790">
        <v>75</v>
      </c>
      <c r="EB108" s="790">
        <v>209624</v>
      </c>
      <c r="EC108" s="790">
        <v>4000</v>
      </c>
      <c r="ED108" s="790">
        <v>38220</v>
      </c>
      <c r="EE108" s="790">
        <v>190470</v>
      </c>
      <c r="EF108" s="791">
        <v>24265.878000000001</v>
      </c>
      <c r="EG108" s="792">
        <v>485317.56</v>
      </c>
      <c r="EH108" s="7"/>
      <c r="EI108" s="595">
        <v>13.887</v>
      </c>
      <c r="EJ108" s="557"/>
      <c r="EK108" s="970">
        <v>90.86268747853299</v>
      </c>
      <c r="EL108" s="1095">
        <v>24.265878000000001</v>
      </c>
      <c r="EM108" s="986"/>
      <c r="EN108" s="557"/>
      <c r="EO108" s="557"/>
      <c r="EP108" s="557"/>
      <c r="EQ108" s="557"/>
      <c r="ER108" s="557"/>
      <c r="ES108" s="557"/>
      <c r="ET108" s="989"/>
      <c r="EU108" s="550"/>
      <c r="EV108" s="992">
        <v>11</v>
      </c>
      <c r="EW108" s="550"/>
      <c r="EX108" s="554"/>
      <c r="EY108" s="554"/>
      <c r="EZ108" s="554"/>
      <c r="FA108" s="554"/>
      <c r="FB108" s="554"/>
      <c r="FC108" s="554"/>
      <c r="FD108" s="554"/>
      <c r="FE108" s="554"/>
      <c r="FF108" s="554"/>
      <c r="FG108" s="554"/>
      <c r="FH108" s="554"/>
      <c r="FI108" s="554"/>
      <c r="FJ108" s="554"/>
      <c r="FK108" s="554"/>
      <c r="FL108" s="554"/>
      <c r="FM108" s="554"/>
      <c r="FN108" s="554"/>
      <c r="FO108" s="554"/>
      <c r="FP108" s="554"/>
      <c r="FQ108" s="554"/>
      <c r="FR108" s="554"/>
      <c r="FS108" s="554"/>
      <c r="FT108" s="554"/>
      <c r="FU108" s="554"/>
      <c r="FV108" s="554"/>
      <c r="FW108" s="554"/>
      <c r="FX108" s="554"/>
      <c r="FY108" s="554"/>
      <c r="FZ108" s="554"/>
      <c r="GA108" s="554"/>
      <c r="GB108" s="554"/>
      <c r="GC108" s="554"/>
      <c r="GD108" s="554"/>
      <c r="GE108" s="554"/>
      <c r="GF108" s="554"/>
      <c r="GG108" s="554"/>
      <c r="GH108" s="554"/>
      <c r="GI108" s="554"/>
      <c r="GJ108" s="554"/>
      <c r="GK108" s="554"/>
      <c r="GL108" s="554"/>
      <c r="GM108" s="554"/>
      <c r="GN108" s="554"/>
      <c r="GO108" s="554"/>
      <c r="GP108" s="554"/>
      <c r="GQ108" s="554"/>
      <c r="GR108" s="554"/>
    </row>
    <row r="109" spans="1:200" x14ac:dyDescent="0.3">
      <c r="A109" s="7">
        <v>277</v>
      </c>
      <c r="B109" s="7">
        <v>1</v>
      </c>
      <c r="C109" s="14">
        <v>11680</v>
      </c>
      <c r="D109" s="328" t="s">
        <v>1766</v>
      </c>
      <c r="E109" s="17" t="s">
        <v>552</v>
      </c>
      <c r="F109" s="17" t="s">
        <v>1767</v>
      </c>
      <c r="G109" s="11">
        <v>59</v>
      </c>
      <c r="H109" s="17" t="s">
        <v>731</v>
      </c>
      <c r="I109" s="469" t="s">
        <v>1212</v>
      </c>
      <c r="J109" s="380" t="s">
        <v>35</v>
      </c>
      <c r="K109" s="17" t="s">
        <v>36</v>
      </c>
      <c r="L109" s="11">
        <v>6</v>
      </c>
      <c r="M109" s="17" t="s">
        <v>37</v>
      </c>
      <c r="N109" s="17" t="s">
        <v>38</v>
      </c>
      <c r="O109" s="11"/>
      <c r="P109" s="11" t="s">
        <v>654</v>
      </c>
      <c r="Q109" s="381"/>
      <c r="R109" s="17"/>
      <c r="S109" s="471" t="s">
        <v>441</v>
      </c>
      <c r="T109" s="471"/>
      <c r="U109" s="478" t="s">
        <v>442</v>
      </c>
      <c r="V109" s="479"/>
      <c r="W109" s="478"/>
      <c r="X109" s="480"/>
      <c r="Y109" s="794" t="s">
        <v>127</v>
      </c>
      <c r="Z109" s="347" t="s">
        <v>443</v>
      </c>
      <c r="AA109" s="11"/>
      <c r="AB109" s="788">
        <v>6857</v>
      </c>
      <c r="AC109" s="788">
        <v>41000</v>
      </c>
      <c r="AD109" s="789"/>
      <c r="AE109" s="789"/>
      <c r="AF109" s="789" t="s">
        <v>128</v>
      </c>
      <c r="AG109" s="556">
        <v>4000</v>
      </c>
      <c r="AI109" s="7"/>
      <c r="AJ109" s="37"/>
      <c r="AK109" s="7"/>
      <c r="AL109" s="7"/>
      <c r="AM109" s="7"/>
      <c r="AN109" s="411">
        <v>7.4</v>
      </c>
      <c r="AO109" s="39">
        <v>3.8</v>
      </c>
      <c r="AP109" s="40">
        <v>88.3</v>
      </c>
      <c r="AQ109" s="41">
        <v>99.5</v>
      </c>
      <c r="AR109" s="42">
        <v>1.9473684210526319</v>
      </c>
      <c r="AS109" s="43">
        <v>171.95263157894738</v>
      </c>
      <c r="AT109" s="44">
        <v>8.0347448425624329E-2</v>
      </c>
      <c r="AU109" s="45">
        <v>6.5416000000000007</v>
      </c>
      <c r="AV109" s="45">
        <v>88.4</v>
      </c>
      <c r="AW109" s="46">
        <v>0.48839999999999995</v>
      </c>
      <c r="AX109" s="45">
        <v>6.6</v>
      </c>
      <c r="AY109" s="7" t="s">
        <v>121</v>
      </c>
      <c r="AZ109" s="47">
        <v>25.3</v>
      </c>
      <c r="BA109" s="48" t="s">
        <v>121</v>
      </c>
      <c r="BB109" s="80">
        <v>0.14000000000000001</v>
      </c>
      <c r="BC109" s="194">
        <v>2.68</v>
      </c>
      <c r="BD109" s="45">
        <v>52.4</v>
      </c>
      <c r="BE109" s="7">
        <v>47.6</v>
      </c>
      <c r="BF109" s="195">
        <v>1.1008403361344536</v>
      </c>
      <c r="BG109" s="79">
        <v>0.1</v>
      </c>
      <c r="BH109" s="80">
        <v>1.3513513513513513</v>
      </c>
      <c r="BI109" s="7" t="s">
        <v>121</v>
      </c>
      <c r="BJ109" s="7">
        <v>53.9</v>
      </c>
      <c r="BK109" s="48">
        <v>62.2</v>
      </c>
      <c r="BL109" s="81"/>
      <c r="BM109" s="80">
        <v>50.8</v>
      </c>
      <c r="BN109" s="49">
        <v>88.5</v>
      </c>
      <c r="BO109" s="49">
        <v>10319</v>
      </c>
      <c r="BP109" s="80">
        <v>11.5</v>
      </c>
      <c r="BQ109" s="346">
        <v>3.6897999999999995</v>
      </c>
      <c r="BR109" s="49">
        <v>13.8</v>
      </c>
      <c r="BS109" s="84">
        <v>0.52439999999999998</v>
      </c>
      <c r="BT109" s="49">
        <v>37</v>
      </c>
      <c r="BU109" s="84">
        <v>1.4059999999999999</v>
      </c>
      <c r="BV109" s="49">
        <v>46.3</v>
      </c>
      <c r="BW109" s="84">
        <v>1.7593999999999996</v>
      </c>
      <c r="BX109" s="80">
        <v>0.01</v>
      </c>
      <c r="BY109" s="82">
        <v>100</v>
      </c>
      <c r="BZ109" s="82">
        <v>11001</v>
      </c>
      <c r="CA109" s="82">
        <v>99.2</v>
      </c>
      <c r="CB109" s="82">
        <v>6696</v>
      </c>
      <c r="CC109" s="82">
        <v>94.6</v>
      </c>
      <c r="CD109" s="82">
        <v>94.3</v>
      </c>
      <c r="CE109" s="82">
        <v>6716</v>
      </c>
      <c r="CF109" s="45">
        <v>0.37297297297297299</v>
      </c>
      <c r="CG109" s="7"/>
      <c r="CH109" s="121">
        <v>5</v>
      </c>
      <c r="CI109" s="7" t="s">
        <v>1993</v>
      </c>
      <c r="CJ109" s="111" t="s">
        <v>1993</v>
      </c>
      <c r="CK109" s="201"/>
      <c r="CL109" s="122" t="s">
        <v>1997</v>
      </c>
      <c r="CM109" s="11"/>
      <c r="CN109" s="11"/>
      <c r="CO109" s="11"/>
      <c r="CP109" s="11"/>
      <c r="CQ109" s="10" t="s">
        <v>294</v>
      </c>
      <c r="CR109" t="s">
        <v>128</v>
      </c>
      <c r="CS109" s="9">
        <v>2</v>
      </c>
      <c r="CT109" s="7"/>
      <c r="CU109" s="49" t="s">
        <v>1212</v>
      </c>
      <c r="CV109" s="7"/>
      <c r="CW109" s="7"/>
      <c r="CX109" s="7"/>
      <c r="CY109" s="7"/>
      <c r="CZ109" s="11" t="s">
        <v>38</v>
      </c>
      <c r="DA109" s="11" t="s">
        <v>38</v>
      </c>
      <c r="DB109" s="11">
        <v>14225</v>
      </c>
      <c r="DC109" s="11">
        <v>78.8</v>
      </c>
      <c r="DD109" s="11">
        <v>21.2</v>
      </c>
      <c r="DE109" s="11" t="s">
        <v>38</v>
      </c>
      <c r="DF109" s="11" t="s">
        <v>38</v>
      </c>
      <c r="DG109" s="11" t="s">
        <v>38</v>
      </c>
      <c r="DH109" s="11" t="s">
        <v>38</v>
      </c>
      <c r="DI109" s="11">
        <v>0</v>
      </c>
      <c r="DJ109" s="7"/>
      <c r="DK109" s="116">
        <v>0</v>
      </c>
      <c r="DL109" s="125"/>
      <c r="DM109" s="125"/>
      <c r="DN109" s="150">
        <v>12</v>
      </c>
      <c r="DO109" s="7">
        <v>2</v>
      </c>
      <c r="DP109" s="7">
        <v>1</v>
      </c>
      <c r="DQ109" s="7" t="s">
        <v>299</v>
      </c>
      <c r="DR109" s="7" t="s">
        <v>299</v>
      </c>
      <c r="DS109" s="116" t="s">
        <v>299</v>
      </c>
      <c r="DT109" s="116">
        <v>2</v>
      </c>
      <c r="DU109" s="7"/>
      <c r="DV109" s="116">
        <v>2</v>
      </c>
      <c r="DW109" s="116">
        <v>2</v>
      </c>
      <c r="DX109" s="114"/>
      <c r="DY109" s="114"/>
      <c r="DZ109" s="485">
        <v>11680</v>
      </c>
      <c r="EA109" s="790">
        <v>75</v>
      </c>
      <c r="EB109" s="790">
        <v>60494</v>
      </c>
      <c r="EC109" s="790">
        <v>4000</v>
      </c>
      <c r="ED109" s="790">
        <v>42120</v>
      </c>
      <c r="EE109" s="790">
        <v>48694</v>
      </c>
      <c r="EF109" s="791">
        <v>6836.6376</v>
      </c>
      <c r="EG109" s="792">
        <v>41019.825599999996</v>
      </c>
      <c r="EH109" s="7"/>
      <c r="EI109" s="145">
        <v>6.8570000000000002</v>
      </c>
      <c r="EJ109" s="114"/>
      <c r="EK109" s="43">
        <v>80.493933282639603</v>
      </c>
      <c r="EL109" s="146">
        <v>6.8366376000000004</v>
      </c>
      <c r="EM109" s="114"/>
      <c r="EN109" s="148" t="s">
        <v>423</v>
      </c>
      <c r="EO109" s="149" t="s">
        <v>2153</v>
      </c>
      <c r="EP109" s="150" t="s">
        <v>423</v>
      </c>
      <c r="EQ109" s="149" t="s">
        <v>2154</v>
      </c>
      <c r="ER109" s="149" t="s">
        <v>2155</v>
      </c>
      <c r="ES109" s="987">
        <v>11680</v>
      </c>
      <c r="ET109" s="990" t="s">
        <v>712</v>
      </c>
      <c r="EU109" s="941">
        <v>39.721182854400006</v>
      </c>
      <c r="EV109" s="941">
        <v>8.3421707712133593</v>
      </c>
      <c r="EW109" s="595">
        <v>0.34952350000000071</v>
      </c>
      <c r="EX109" s="569" t="s">
        <v>121</v>
      </c>
      <c r="EY109" s="569" t="s">
        <v>121</v>
      </c>
      <c r="EZ109" s="569" t="s">
        <v>121</v>
      </c>
      <c r="FA109" s="569" t="s">
        <v>121</v>
      </c>
      <c r="FB109" s="569" t="s">
        <v>121</v>
      </c>
      <c r="FC109" s="569" t="s">
        <v>121</v>
      </c>
      <c r="FD109" s="591">
        <v>41019.825599999996</v>
      </c>
      <c r="FE109" s="994">
        <v>2305.3141987200001</v>
      </c>
      <c r="FF109" s="569" t="s">
        <v>121</v>
      </c>
      <c r="FG109" s="569" t="s">
        <v>121</v>
      </c>
      <c r="FH109" s="569" t="s">
        <v>121</v>
      </c>
      <c r="FI109" s="569" t="s">
        <v>121</v>
      </c>
      <c r="FJ109" s="994" t="s">
        <v>121</v>
      </c>
      <c r="FK109" s="569" t="s">
        <v>121</v>
      </c>
      <c r="FL109" s="569" t="s">
        <v>121</v>
      </c>
      <c r="FM109" s="946"/>
      <c r="FN109" s="569"/>
      <c r="FO109" s="569"/>
      <c r="FP109" s="569"/>
      <c r="FQ109" s="561">
        <v>76.900000000000006</v>
      </c>
      <c r="FR109" s="561">
        <v>90.2</v>
      </c>
      <c r="FS109" s="569">
        <v>3405</v>
      </c>
      <c r="FT109" s="569">
        <v>7.35</v>
      </c>
      <c r="FU109" s="569">
        <v>3374</v>
      </c>
      <c r="FV109" s="569">
        <v>37.5</v>
      </c>
      <c r="FW109" s="569">
        <v>3194</v>
      </c>
      <c r="FX109" s="569">
        <v>3.71</v>
      </c>
      <c r="FY109" s="569">
        <v>20168</v>
      </c>
      <c r="FZ109" s="569">
        <v>72.3</v>
      </c>
      <c r="GA109" s="569">
        <v>2768</v>
      </c>
      <c r="GB109" s="569">
        <v>90.2</v>
      </c>
      <c r="GC109" s="569">
        <v>8287</v>
      </c>
      <c r="GD109" s="561">
        <v>11.6</v>
      </c>
      <c r="GE109" s="569">
        <v>3.29</v>
      </c>
      <c r="GF109" s="569"/>
      <c r="GG109" s="569"/>
      <c r="GH109" s="569"/>
      <c r="GI109" s="569"/>
      <c r="GJ109" s="569"/>
      <c r="GK109" s="569"/>
      <c r="GL109" s="569"/>
      <c r="GM109" s="569"/>
      <c r="GN109" s="569"/>
      <c r="GO109" s="569"/>
      <c r="GP109" s="569"/>
      <c r="GQ109" s="569"/>
      <c r="GR109" s="569">
        <v>5.62</v>
      </c>
    </row>
    <row r="110" spans="1:200" x14ac:dyDescent="0.3">
      <c r="A110" s="7">
        <v>282</v>
      </c>
      <c r="B110" s="7">
        <v>1</v>
      </c>
      <c r="C110" s="14">
        <v>11701</v>
      </c>
      <c r="D110" s="328" t="s">
        <v>1687</v>
      </c>
      <c r="E110" s="17" t="s">
        <v>975</v>
      </c>
      <c r="F110" s="17" t="s">
        <v>1688</v>
      </c>
      <c r="G110" s="11">
        <v>53</v>
      </c>
      <c r="H110" s="17" t="s">
        <v>1689</v>
      </c>
      <c r="I110" s="469" t="s">
        <v>1690</v>
      </c>
      <c r="J110" s="380" t="s">
        <v>35</v>
      </c>
      <c r="K110" s="17" t="s">
        <v>36</v>
      </c>
      <c r="L110" s="11">
        <v>22</v>
      </c>
      <c r="M110" s="17" t="s">
        <v>37</v>
      </c>
      <c r="N110" s="17" t="s">
        <v>38</v>
      </c>
      <c r="O110" s="11"/>
      <c r="P110" s="11" t="s">
        <v>734</v>
      </c>
      <c r="Q110" s="381"/>
      <c r="R110" s="17" t="s">
        <v>1213</v>
      </c>
      <c r="S110" s="471" t="s">
        <v>441</v>
      </c>
      <c r="T110" s="471"/>
      <c r="U110" s="478" t="s">
        <v>442</v>
      </c>
      <c r="V110" s="479"/>
      <c r="W110" s="478"/>
      <c r="X110" s="480"/>
      <c r="Y110" s="794"/>
      <c r="Z110" s="347" t="s">
        <v>443</v>
      </c>
      <c r="AA110" s="11"/>
      <c r="AB110" s="788">
        <v>13000</v>
      </c>
      <c r="AC110" s="788">
        <v>287000</v>
      </c>
      <c r="AD110" s="789"/>
      <c r="AE110" s="789"/>
      <c r="AF110" s="789" t="s">
        <v>444</v>
      </c>
      <c r="AG110" s="556">
        <v>10000</v>
      </c>
      <c r="AI110" s="7"/>
      <c r="AJ110" s="37"/>
      <c r="AK110" s="7"/>
      <c r="AL110" s="7"/>
      <c r="AM110" s="7"/>
      <c r="AN110" s="411">
        <v>5.4</v>
      </c>
      <c r="AO110" s="39">
        <v>2.1</v>
      </c>
      <c r="AP110" s="40">
        <v>92.5</v>
      </c>
      <c r="AQ110" s="41">
        <v>100</v>
      </c>
      <c r="AR110" s="42">
        <v>2.5714285714285716</v>
      </c>
      <c r="AS110" s="43">
        <v>237.85714285714286</v>
      </c>
      <c r="AT110" s="44">
        <v>5.7082452431289649E-2</v>
      </c>
      <c r="AU110" s="45">
        <v>4.9733999999999998</v>
      </c>
      <c r="AV110" s="45">
        <v>92.1</v>
      </c>
      <c r="AW110" s="46">
        <v>0.15659999999999999</v>
      </c>
      <c r="AX110" s="45">
        <v>2.9</v>
      </c>
      <c r="AY110" s="7" t="s">
        <v>121</v>
      </c>
      <c r="AZ110" s="47" t="s">
        <v>121</v>
      </c>
      <c r="BA110" s="48" t="s">
        <v>121</v>
      </c>
      <c r="BB110" s="80">
        <v>1.1499999999999999</v>
      </c>
      <c r="BC110" s="194">
        <v>0.22</v>
      </c>
      <c r="BD110" s="45">
        <v>74.400000000000006</v>
      </c>
      <c r="BE110" s="7">
        <v>25.6</v>
      </c>
      <c r="BF110" s="78">
        <v>2.90625</v>
      </c>
      <c r="BG110" s="79">
        <v>7.0000000000000007E-2</v>
      </c>
      <c r="BH110" s="80">
        <v>1.2962962962962963</v>
      </c>
      <c r="BI110" s="7" t="s">
        <v>121</v>
      </c>
      <c r="BJ110" s="7">
        <v>50.6</v>
      </c>
      <c r="BK110" s="48">
        <v>28.2</v>
      </c>
      <c r="BL110" s="81"/>
      <c r="BM110" s="80">
        <v>73.900000000000006</v>
      </c>
      <c r="BN110" s="49">
        <v>74.5</v>
      </c>
      <c r="BO110" s="49">
        <v>12238</v>
      </c>
      <c r="BP110" s="80">
        <v>25.5</v>
      </c>
      <c r="BQ110" s="561">
        <v>2.0601000000000003</v>
      </c>
      <c r="BR110" s="49">
        <v>21.3</v>
      </c>
      <c r="BS110" s="84">
        <v>0.44730000000000003</v>
      </c>
      <c r="BT110" s="49">
        <v>52.6</v>
      </c>
      <c r="BU110" s="84">
        <v>1.1046</v>
      </c>
      <c r="BV110" s="49">
        <v>24.2</v>
      </c>
      <c r="BW110" s="84">
        <v>0.50819999999999999</v>
      </c>
      <c r="BX110" s="80">
        <v>0.2</v>
      </c>
      <c r="BY110" s="82">
        <v>99.3</v>
      </c>
      <c r="BZ110" s="82">
        <v>9052</v>
      </c>
      <c r="CA110" s="82">
        <v>92.4</v>
      </c>
      <c r="CB110" s="82">
        <v>5410</v>
      </c>
      <c r="CC110" s="82">
        <v>89.7</v>
      </c>
      <c r="CD110" s="82">
        <v>91.4</v>
      </c>
      <c r="CE110" s="82">
        <v>6092</v>
      </c>
      <c r="CF110" s="45">
        <v>0.4049429657794677</v>
      </c>
      <c r="CG110" s="7"/>
      <c r="CH110" s="121">
        <v>5</v>
      </c>
      <c r="CI110" s="7" t="s">
        <v>1991</v>
      </c>
      <c r="CJ110" s="111" t="s">
        <v>1991</v>
      </c>
      <c r="CK110" s="201"/>
      <c r="CL110" s="122" t="s">
        <v>1997</v>
      </c>
      <c r="CM110" s="11"/>
      <c r="CN110" s="11"/>
      <c r="CO110" s="11"/>
      <c r="CP110" s="11"/>
      <c r="CQ110" s="565" t="s">
        <v>297</v>
      </c>
      <c r="CR110" s="789" t="s">
        <v>444</v>
      </c>
      <c r="CS110" s="9">
        <v>2</v>
      </c>
      <c r="CT110" s="7"/>
      <c r="CU110" s="7"/>
      <c r="CV110" s="7"/>
      <c r="CW110" s="7"/>
      <c r="CX110" s="7"/>
      <c r="CY110" s="7"/>
      <c r="CZ110" s="11" t="s">
        <v>38</v>
      </c>
      <c r="DA110" s="11" t="s">
        <v>38</v>
      </c>
      <c r="DB110" s="11">
        <v>16212</v>
      </c>
      <c r="DC110" s="11">
        <v>88.1</v>
      </c>
      <c r="DD110" s="11">
        <v>11.9</v>
      </c>
      <c r="DE110" s="11" t="s">
        <v>38</v>
      </c>
      <c r="DF110" s="11" t="s">
        <v>38</v>
      </c>
      <c r="DG110" s="11" t="s">
        <v>38</v>
      </c>
      <c r="DH110" s="11" t="s">
        <v>38</v>
      </c>
      <c r="DI110" s="11">
        <v>0</v>
      </c>
      <c r="DJ110" s="7"/>
      <c r="DK110" s="116" t="s">
        <v>525</v>
      </c>
      <c r="DL110" s="125"/>
      <c r="DM110" s="125"/>
      <c r="DN110" s="7"/>
      <c r="DO110" s="7"/>
      <c r="DP110" s="7"/>
      <c r="DQ110" s="7"/>
      <c r="DR110" s="7"/>
      <c r="DS110" s="116"/>
      <c r="DT110" s="116">
        <v>2</v>
      </c>
      <c r="DU110" s="7"/>
      <c r="DV110" s="116">
        <v>1</v>
      </c>
      <c r="DW110" s="116">
        <v>2</v>
      </c>
      <c r="DX110" s="114"/>
      <c r="DY110" s="114"/>
      <c r="DZ110" s="485">
        <v>11701</v>
      </c>
      <c r="EA110" s="790">
        <v>75</v>
      </c>
      <c r="EB110" s="790">
        <v>109034</v>
      </c>
      <c r="EC110" s="790">
        <v>4000</v>
      </c>
      <c r="ED110" s="790">
        <v>42120</v>
      </c>
      <c r="EE110" s="790">
        <v>93832</v>
      </c>
      <c r="EF110" s="791">
        <v>13174.012799999999</v>
      </c>
      <c r="EG110" s="792">
        <v>289828.28159999999</v>
      </c>
      <c r="EH110" s="7"/>
      <c r="EI110" s="145">
        <v>13</v>
      </c>
      <c r="EJ110" s="114"/>
      <c r="EK110" s="43">
        <v>86.057560027147488</v>
      </c>
      <c r="EL110" s="146">
        <v>13.174012799999998</v>
      </c>
      <c r="EM110" s="114"/>
      <c r="EN110" s="114"/>
      <c r="EO110" s="114"/>
      <c r="EP110" s="114"/>
      <c r="EQ110" s="114"/>
      <c r="ER110" s="114"/>
      <c r="ES110" s="557"/>
      <c r="ET110" s="989"/>
      <c r="EU110" s="550"/>
      <c r="EV110" s="11"/>
      <c r="EW110" s="550"/>
      <c r="EX110" s="554"/>
      <c r="EY110" s="554"/>
      <c r="EZ110" s="554"/>
      <c r="FA110" s="554"/>
      <c r="FB110" s="554"/>
      <c r="FC110" s="554"/>
      <c r="FD110" s="554"/>
      <c r="FE110" s="554"/>
      <c r="FF110" s="554"/>
      <c r="FG110" s="554"/>
      <c r="FH110" s="554"/>
      <c r="FI110" s="554"/>
      <c r="FJ110" s="554"/>
      <c r="FK110" s="554"/>
      <c r="FL110" s="554"/>
      <c r="FM110" s="554"/>
      <c r="FN110" s="554"/>
      <c r="FO110" s="554"/>
      <c r="FP110" s="554"/>
      <c r="FQ110" s="554"/>
      <c r="FR110" s="554"/>
      <c r="FS110" s="554"/>
      <c r="FT110" s="554"/>
      <c r="FU110" s="554"/>
      <c r="FV110" s="554"/>
      <c r="FW110" s="554"/>
      <c r="FX110" s="554"/>
      <c r="FY110" s="554"/>
      <c r="FZ110" s="554"/>
      <c r="GA110" s="554"/>
      <c r="GB110" s="554"/>
      <c r="GC110" s="554"/>
      <c r="GD110" s="554"/>
      <c r="GE110" s="554"/>
      <c r="GF110" s="554"/>
      <c r="GG110" s="554"/>
      <c r="GH110" s="554"/>
      <c r="GI110" s="554"/>
      <c r="GJ110" s="554"/>
      <c r="GK110" s="554"/>
      <c r="GL110" s="554"/>
      <c r="GM110" s="554"/>
      <c r="GN110" s="554"/>
      <c r="GO110" s="554"/>
      <c r="GP110" s="554"/>
      <c r="GQ110" s="554"/>
      <c r="GR110" s="554"/>
    </row>
    <row r="111" spans="1:200" x14ac:dyDescent="0.3">
      <c r="A111" s="7">
        <v>287</v>
      </c>
      <c r="B111" s="7">
        <v>1</v>
      </c>
      <c r="C111" s="14">
        <v>11730</v>
      </c>
      <c r="D111" s="328" t="s">
        <v>1833</v>
      </c>
      <c r="E111" s="17" t="s">
        <v>548</v>
      </c>
      <c r="F111" s="17" t="s">
        <v>1834</v>
      </c>
      <c r="G111" s="11">
        <v>65</v>
      </c>
      <c r="H111" s="17" t="s">
        <v>431</v>
      </c>
      <c r="I111" s="469" t="s">
        <v>1835</v>
      </c>
      <c r="J111" s="380" t="s">
        <v>35</v>
      </c>
      <c r="K111" s="17" t="s">
        <v>36</v>
      </c>
      <c r="L111" s="11">
        <v>28</v>
      </c>
      <c r="M111" s="17" t="s">
        <v>1836</v>
      </c>
      <c r="N111" s="17" t="s">
        <v>38</v>
      </c>
      <c r="O111" s="11"/>
      <c r="P111" s="11" t="s">
        <v>734</v>
      </c>
      <c r="Q111" s="381"/>
      <c r="R111" s="17"/>
      <c r="S111" s="471" t="s">
        <v>441</v>
      </c>
      <c r="T111" s="471"/>
      <c r="U111" s="478" t="s">
        <v>442</v>
      </c>
      <c r="V111" s="479"/>
      <c r="W111" s="478"/>
      <c r="X111" s="480"/>
      <c r="Y111" s="794"/>
      <c r="Z111" s="347" t="s">
        <v>443</v>
      </c>
      <c r="AA111" s="11"/>
      <c r="AB111" s="788">
        <v>6841</v>
      </c>
      <c r="AC111" s="788">
        <v>192000</v>
      </c>
      <c r="AD111" s="789"/>
      <c r="AE111" s="789"/>
      <c r="AF111" s="789" t="s">
        <v>128</v>
      </c>
      <c r="AG111" s="556">
        <v>10000</v>
      </c>
      <c r="AI111" s="7"/>
      <c r="AJ111" s="37"/>
      <c r="AK111" s="7"/>
      <c r="AL111" s="7"/>
      <c r="AM111" s="7"/>
      <c r="AN111" s="411">
        <v>2.6</v>
      </c>
      <c r="AO111" s="39">
        <v>12.6</v>
      </c>
      <c r="AP111" s="40">
        <v>84.2</v>
      </c>
      <c r="AQ111" s="41">
        <v>99.4</v>
      </c>
      <c r="AR111" s="42">
        <v>0.20634920634920637</v>
      </c>
      <c r="AS111" s="43">
        <v>17.374603174603177</v>
      </c>
      <c r="AT111" s="44">
        <v>2.6859504132231406E-2</v>
      </c>
      <c r="AU111" s="45">
        <v>2.3738000000000001</v>
      </c>
      <c r="AV111" s="45">
        <v>91.3</v>
      </c>
      <c r="AW111" s="46">
        <v>9.6200000000000008E-2</v>
      </c>
      <c r="AX111" s="45">
        <v>3.7</v>
      </c>
      <c r="AY111" s="7" t="s">
        <v>121</v>
      </c>
      <c r="AZ111" s="47">
        <v>4.0999999999999996</v>
      </c>
      <c r="BA111" s="48" t="s">
        <v>121</v>
      </c>
      <c r="BB111" s="80">
        <v>8.6</v>
      </c>
      <c r="BC111" s="194">
        <v>0.35</v>
      </c>
      <c r="BD111" s="45">
        <v>89.8</v>
      </c>
      <c r="BE111" s="7">
        <v>10.199999999999999</v>
      </c>
      <c r="BF111" s="78">
        <v>8.8039215686274517</v>
      </c>
      <c r="BG111" s="79">
        <v>0.06</v>
      </c>
      <c r="BH111" s="80">
        <v>2.3076923076923075</v>
      </c>
      <c r="BI111" s="7" t="s">
        <v>121</v>
      </c>
      <c r="BJ111" s="7">
        <v>63</v>
      </c>
      <c r="BK111" s="48">
        <v>41.1</v>
      </c>
      <c r="BL111" s="81"/>
      <c r="BM111" s="80">
        <v>82.199999999999989</v>
      </c>
      <c r="BN111" s="49">
        <v>93.4</v>
      </c>
      <c r="BO111" s="49">
        <v>18520</v>
      </c>
      <c r="BP111" s="80">
        <v>6.5999999999999943</v>
      </c>
      <c r="BQ111" s="346">
        <v>12.461399999999999</v>
      </c>
      <c r="BR111" s="49">
        <v>59.3</v>
      </c>
      <c r="BS111" s="84">
        <v>7.4717999999999991</v>
      </c>
      <c r="BT111" s="49">
        <v>22.9</v>
      </c>
      <c r="BU111" s="84">
        <v>2.8853999999999997</v>
      </c>
      <c r="BV111" s="49">
        <v>16.7</v>
      </c>
      <c r="BW111" s="84">
        <v>2.1042000000000001</v>
      </c>
      <c r="BX111" s="80">
        <v>0.1</v>
      </c>
      <c r="BY111" s="82">
        <v>99.6</v>
      </c>
      <c r="BZ111" s="82">
        <v>15239</v>
      </c>
      <c r="CA111" s="82">
        <v>98.4</v>
      </c>
      <c r="CB111" s="82">
        <v>10606</v>
      </c>
      <c r="CC111" s="82">
        <v>96.2</v>
      </c>
      <c r="CD111" s="82">
        <v>98.3</v>
      </c>
      <c r="CE111" s="82">
        <v>13086</v>
      </c>
      <c r="CF111" s="45">
        <v>2.589519650655022</v>
      </c>
      <c r="CG111" s="7"/>
      <c r="CH111" s="121">
        <v>5</v>
      </c>
      <c r="CI111" s="7" t="s">
        <v>1991</v>
      </c>
      <c r="CJ111" s="111" t="s">
        <v>1991</v>
      </c>
      <c r="CK111" s="201"/>
      <c r="CL111" s="122" t="s">
        <v>1997</v>
      </c>
      <c r="CM111" s="11"/>
      <c r="CN111" s="11"/>
      <c r="CO111" s="11"/>
      <c r="CP111" s="11"/>
      <c r="CQ111" s="565" t="s">
        <v>297</v>
      </c>
      <c r="CR111" t="s">
        <v>128</v>
      </c>
      <c r="CS111" s="9">
        <v>2</v>
      </c>
      <c r="CT111" s="7"/>
      <c r="CU111" s="7"/>
      <c r="CV111" s="7"/>
      <c r="CW111" s="7"/>
      <c r="CX111" s="7"/>
      <c r="CY111" s="7"/>
      <c r="CZ111" s="11" t="s">
        <v>38</v>
      </c>
      <c r="DA111" s="11" t="s">
        <v>38</v>
      </c>
      <c r="DB111" s="11">
        <v>12968</v>
      </c>
      <c r="DC111" s="11">
        <v>81.400000000000006</v>
      </c>
      <c r="DD111" s="11">
        <v>18.600000000000001</v>
      </c>
      <c r="DE111" s="11">
        <v>40.299999999999997</v>
      </c>
      <c r="DF111" s="11">
        <v>26963</v>
      </c>
      <c r="DG111" s="11" t="s">
        <v>38</v>
      </c>
      <c r="DH111" s="11">
        <v>3.89</v>
      </c>
      <c r="DI111" s="11">
        <v>0</v>
      </c>
      <c r="DJ111" s="7"/>
      <c r="DK111" s="116" t="s">
        <v>1075</v>
      </c>
      <c r="DL111" s="125"/>
      <c r="DM111" s="125"/>
      <c r="DN111" s="7"/>
      <c r="DO111" s="7">
        <v>3</v>
      </c>
      <c r="DP111" s="7"/>
      <c r="DQ111" s="7"/>
      <c r="DR111" s="7"/>
      <c r="DS111" s="116"/>
      <c r="DT111" s="116">
        <v>2</v>
      </c>
      <c r="DU111" s="7"/>
      <c r="DV111" s="116">
        <v>2</v>
      </c>
      <c r="DW111" s="116">
        <v>1</v>
      </c>
      <c r="DX111" s="114"/>
      <c r="DY111" s="114"/>
      <c r="DZ111" s="485">
        <v>11730</v>
      </c>
      <c r="EA111" s="790">
        <v>75</v>
      </c>
      <c r="EB111" s="790">
        <v>84511</v>
      </c>
      <c r="EC111" s="790">
        <v>4000</v>
      </c>
      <c r="ED111" s="790">
        <v>42120</v>
      </c>
      <c r="EE111" s="790">
        <v>49454</v>
      </c>
      <c r="EF111" s="791">
        <v>6943.3415999999997</v>
      </c>
      <c r="EG111" s="792">
        <v>194413.56479999999</v>
      </c>
      <c r="EH111" s="7"/>
      <c r="EI111" s="145">
        <v>6.8410000000000002</v>
      </c>
      <c r="EJ111" s="114"/>
      <c r="EK111" s="43">
        <v>58.517826081811833</v>
      </c>
      <c r="EL111" s="146">
        <v>6.9433416000000001</v>
      </c>
      <c r="EM111" s="114"/>
      <c r="EN111" s="114"/>
      <c r="EO111" s="114"/>
      <c r="EP111" s="114"/>
      <c r="EQ111" s="114"/>
      <c r="ER111" s="114"/>
      <c r="ES111" s="557"/>
      <c r="ET111" s="989"/>
      <c r="EU111" s="550"/>
      <c r="EV111" s="992">
        <v>40.299999999999997</v>
      </c>
      <c r="EW111" s="550"/>
      <c r="EX111" s="554"/>
      <c r="EY111" s="554"/>
      <c r="EZ111" s="554"/>
      <c r="FA111" s="554"/>
      <c r="FB111" s="554"/>
      <c r="FC111" s="554"/>
      <c r="FD111" s="554"/>
      <c r="FE111" s="554"/>
      <c r="FF111" s="554"/>
      <c r="FG111" s="554"/>
      <c r="FH111" s="554"/>
      <c r="FI111" s="554"/>
      <c r="FJ111" s="554"/>
      <c r="FK111" s="554"/>
      <c r="FL111" s="554"/>
      <c r="FM111" s="554"/>
      <c r="FN111" s="554"/>
      <c r="FO111" s="554"/>
      <c r="FP111" s="554"/>
      <c r="FQ111" s="554"/>
      <c r="FR111" s="554"/>
      <c r="FS111" s="554"/>
      <c r="FT111" s="554"/>
      <c r="FU111" s="554"/>
      <c r="FV111" s="554"/>
      <c r="FW111" s="554"/>
      <c r="FX111" s="554"/>
      <c r="FY111" s="554"/>
      <c r="FZ111" s="554"/>
      <c r="GA111" s="554"/>
      <c r="GB111" s="554"/>
      <c r="GC111" s="554"/>
      <c r="GD111" s="554"/>
      <c r="GE111" s="554"/>
      <c r="GF111" s="554"/>
      <c r="GG111" s="554"/>
      <c r="GH111" s="554"/>
      <c r="GI111" s="554"/>
      <c r="GJ111" s="554"/>
      <c r="GK111" s="554"/>
      <c r="GL111" s="554"/>
      <c r="GM111" s="554"/>
      <c r="GN111" s="554"/>
      <c r="GO111" s="554"/>
      <c r="GP111" s="554"/>
      <c r="GQ111" s="554"/>
      <c r="GR111" s="554"/>
    </row>
    <row r="112" spans="1:200" x14ac:dyDescent="0.3">
      <c r="A112" s="7">
        <v>290</v>
      </c>
      <c r="B112" s="7">
        <v>2</v>
      </c>
      <c r="C112" s="14">
        <v>11739</v>
      </c>
      <c r="D112" s="328" t="s">
        <v>1734</v>
      </c>
      <c r="E112" s="17" t="s">
        <v>34</v>
      </c>
      <c r="F112" s="17" t="s">
        <v>1735</v>
      </c>
      <c r="G112" s="11">
        <v>46</v>
      </c>
      <c r="H112" s="17" t="s">
        <v>1736</v>
      </c>
      <c r="I112" s="469" t="s">
        <v>1737</v>
      </c>
      <c r="J112" s="380" t="s">
        <v>35</v>
      </c>
      <c r="K112" s="17" t="s">
        <v>36</v>
      </c>
      <c r="L112" s="11">
        <v>3</v>
      </c>
      <c r="M112" s="17" t="s">
        <v>434</v>
      </c>
      <c r="N112" s="17" t="s">
        <v>38</v>
      </c>
      <c r="O112" s="11"/>
      <c r="P112" s="11" t="s">
        <v>734</v>
      </c>
      <c r="Q112" s="381"/>
      <c r="R112" s="17"/>
      <c r="S112" s="471" t="s">
        <v>441</v>
      </c>
      <c r="T112" s="471"/>
      <c r="U112" s="478" t="s">
        <v>442</v>
      </c>
      <c r="V112" s="479"/>
      <c r="W112" s="478"/>
      <c r="X112" s="480"/>
      <c r="Y112" s="794"/>
      <c r="Z112" s="347" t="s">
        <v>443</v>
      </c>
      <c r="AA112" s="11"/>
      <c r="AB112" s="788">
        <v>33911</v>
      </c>
      <c r="AC112" s="788">
        <v>101700</v>
      </c>
      <c r="AD112" s="789"/>
      <c r="AE112" s="789"/>
      <c r="AF112" s="789" t="s">
        <v>128</v>
      </c>
      <c r="AG112" s="556">
        <v>10000</v>
      </c>
      <c r="AI112" s="7"/>
      <c r="AJ112" s="37"/>
      <c r="AK112" s="7"/>
      <c r="AL112" s="7"/>
      <c r="AM112" s="7"/>
      <c r="AN112" s="934">
        <v>8.5</v>
      </c>
      <c r="AO112" s="39">
        <v>3.3</v>
      </c>
      <c r="AP112" s="40">
        <v>87.9</v>
      </c>
      <c r="AQ112" s="41">
        <v>99.7</v>
      </c>
      <c r="AR112" s="42">
        <v>2.5757575757575757</v>
      </c>
      <c r="AS112" s="43">
        <v>226.40909090909091</v>
      </c>
      <c r="AT112" s="44">
        <v>9.3201754385964911E-2</v>
      </c>
      <c r="AU112" s="45">
        <v>7.9645000000000001</v>
      </c>
      <c r="AV112" s="45">
        <v>93.7</v>
      </c>
      <c r="AW112" s="46">
        <v>0.1105</v>
      </c>
      <c r="AX112" s="45">
        <v>1.3</v>
      </c>
      <c r="AY112" s="7" t="s">
        <v>121</v>
      </c>
      <c r="AZ112" s="47">
        <v>28.4</v>
      </c>
      <c r="BA112" s="48" t="s">
        <v>121</v>
      </c>
      <c r="BB112" s="80">
        <v>0.9</v>
      </c>
      <c r="BC112" s="194">
        <v>0.28999999999999998</v>
      </c>
      <c r="BD112" s="45">
        <v>75</v>
      </c>
      <c r="BE112" s="7">
        <v>25</v>
      </c>
      <c r="BF112" s="78">
        <v>3</v>
      </c>
      <c r="BG112" s="79">
        <v>0.1</v>
      </c>
      <c r="BH112" s="80">
        <v>1.1764705882352942</v>
      </c>
      <c r="BI112" s="7" t="s">
        <v>121</v>
      </c>
      <c r="BJ112" s="7">
        <v>77.400000000000006</v>
      </c>
      <c r="BK112" s="48">
        <v>40.700000000000003</v>
      </c>
      <c r="BL112" s="81"/>
      <c r="BM112" s="80">
        <v>88.7</v>
      </c>
      <c r="BN112" s="49">
        <v>87.6</v>
      </c>
      <c r="BO112" s="49">
        <v>12164</v>
      </c>
      <c r="BP112" s="80">
        <v>12.400000000000006</v>
      </c>
      <c r="BQ112" s="561">
        <v>3.2471999999999999</v>
      </c>
      <c r="BR112" s="49">
        <v>31.1</v>
      </c>
      <c r="BS112" s="84">
        <v>1.0263</v>
      </c>
      <c r="BT112" s="49">
        <v>57.6</v>
      </c>
      <c r="BU112" s="84">
        <v>1.9007999999999998</v>
      </c>
      <c r="BV112" s="49">
        <v>9.6999999999999993</v>
      </c>
      <c r="BW112" s="84">
        <v>0.3201</v>
      </c>
      <c r="BX112" s="80">
        <v>0.1</v>
      </c>
      <c r="BY112" s="82">
        <v>99.9</v>
      </c>
      <c r="BZ112" s="82">
        <v>13287</v>
      </c>
      <c r="CA112" s="82">
        <v>99.4</v>
      </c>
      <c r="CB112" s="82">
        <v>9025</v>
      </c>
      <c r="CC112" s="82">
        <v>78.2</v>
      </c>
      <c r="CD112" s="82">
        <v>96.6</v>
      </c>
      <c r="CE112" s="82">
        <v>9768</v>
      </c>
      <c r="CF112" s="45">
        <v>0.53993055555555558</v>
      </c>
      <c r="CG112" s="7"/>
      <c r="CH112" s="121">
        <v>7</v>
      </c>
      <c r="CI112" s="7" t="s">
        <v>1993</v>
      </c>
      <c r="CJ112" s="111" t="s">
        <v>1993</v>
      </c>
      <c r="CK112" s="201"/>
      <c r="CL112" s="122" t="s">
        <v>1997</v>
      </c>
      <c r="CM112" s="11"/>
      <c r="CN112" s="11"/>
      <c r="CO112" s="11"/>
      <c r="CP112" s="11"/>
      <c r="CQ112" s="565" t="s">
        <v>294</v>
      </c>
      <c r="CR112" t="s">
        <v>128</v>
      </c>
      <c r="CS112" s="9">
        <v>2</v>
      </c>
      <c r="CT112" s="7"/>
      <c r="CU112" s="7"/>
      <c r="CV112" s="7"/>
      <c r="CW112" s="7"/>
      <c r="CX112" s="7"/>
      <c r="CY112" s="7"/>
      <c r="CZ112" s="11">
        <v>195.9</v>
      </c>
      <c r="DA112" s="11" t="s">
        <v>38</v>
      </c>
      <c r="DB112" s="11">
        <v>39383</v>
      </c>
      <c r="DC112" s="11">
        <v>87</v>
      </c>
      <c r="DD112" s="11">
        <v>13</v>
      </c>
      <c r="DE112" s="11">
        <v>81.3</v>
      </c>
      <c r="DF112" s="11">
        <v>24172</v>
      </c>
      <c r="DG112" s="11" t="s">
        <v>38</v>
      </c>
      <c r="DH112" s="11">
        <v>2.91</v>
      </c>
      <c r="DI112" s="11">
        <v>0</v>
      </c>
      <c r="DJ112" s="7"/>
      <c r="DK112" s="116"/>
      <c r="DL112" s="125"/>
      <c r="DM112" s="125"/>
      <c r="DN112" s="7"/>
      <c r="DO112" s="7"/>
      <c r="DP112" s="7"/>
      <c r="DQ112" s="7"/>
      <c r="DR112" s="7"/>
      <c r="DS112" s="116"/>
      <c r="DT112" s="116">
        <v>2</v>
      </c>
      <c r="DU112" s="7"/>
      <c r="DV112" s="116">
        <v>1</v>
      </c>
      <c r="DW112" s="116">
        <v>0</v>
      </c>
      <c r="DX112" s="557"/>
      <c r="DY112" s="114"/>
      <c r="DZ112" s="485">
        <v>11739</v>
      </c>
      <c r="EA112" s="790">
        <v>75</v>
      </c>
      <c r="EB112" s="790">
        <v>254806</v>
      </c>
      <c r="EC112" s="790">
        <v>4000</v>
      </c>
      <c r="ED112" s="790">
        <v>42120</v>
      </c>
      <c r="EE112" s="790">
        <v>244115</v>
      </c>
      <c r="EF112" s="791">
        <v>34273.745999999999</v>
      </c>
      <c r="EG112" s="792">
        <v>102821.238</v>
      </c>
      <c r="EH112" s="7"/>
      <c r="EI112" s="145">
        <v>33.911000000000001</v>
      </c>
      <c r="EJ112" s="114"/>
      <c r="EK112" s="43">
        <v>95.804258926398902</v>
      </c>
      <c r="EL112" s="146">
        <v>34.273746000000003</v>
      </c>
      <c r="EM112" s="114"/>
      <c r="EN112" s="114"/>
      <c r="EO112" s="114"/>
      <c r="EP112" s="114"/>
      <c r="EQ112" s="114"/>
      <c r="ER112" s="114"/>
      <c r="ES112" s="557"/>
      <c r="ET112" s="989"/>
      <c r="EU112" s="550"/>
      <c r="EV112" s="218">
        <v>81.3</v>
      </c>
      <c r="EW112" s="550"/>
      <c r="EX112" s="554"/>
      <c r="EY112" s="554"/>
      <c r="EZ112" s="554"/>
      <c r="FA112" s="554"/>
      <c r="FB112" s="554"/>
      <c r="FC112" s="554"/>
      <c r="FD112" s="554"/>
      <c r="FE112" s="554"/>
      <c r="FF112" s="554"/>
      <c r="FG112" s="554"/>
      <c r="FH112" s="554"/>
      <c r="FI112" s="554"/>
      <c r="FJ112" s="554"/>
      <c r="FK112" s="554"/>
      <c r="FL112" s="554"/>
      <c r="FM112" s="554"/>
      <c r="FN112" s="554"/>
      <c r="FO112" s="554"/>
      <c r="FP112" s="554"/>
      <c r="FQ112" s="554"/>
      <c r="FR112" s="554"/>
      <c r="FS112" s="554"/>
      <c r="FT112" s="554"/>
      <c r="FU112" s="554"/>
      <c r="FV112" s="554"/>
      <c r="FW112" s="554"/>
      <c r="FX112" s="554"/>
      <c r="FY112" s="554"/>
      <c r="FZ112" s="554"/>
      <c r="GA112" s="554"/>
      <c r="GB112" s="554"/>
      <c r="GC112" s="554"/>
      <c r="GD112" s="554"/>
      <c r="GE112" s="554"/>
      <c r="GF112" s="554"/>
      <c r="GG112" s="554"/>
      <c r="GH112" s="554"/>
      <c r="GI112" s="554"/>
      <c r="GJ112" s="554"/>
      <c r="GK112" s="554"/>
      <c r="GL112" s="554"/>
      <c r="GM112" s="554"/>
      <c r="GN112" s="554"/>
      <c r="GO112" s="554"/>
      <c r="GP112" s="554"/>
      <c r="GQ112" s="554"/>
      <c r="GR112" s="554"/>
    </row>
    <row r="113" spans="1:200" x14ac:dyDescent="0.3">
      <c r="A113" s="7">
        <v>291</v>
      </c>
      <c r="B113" s="7">
        <v>1</v>
      </c>
      <c r="C113" s="14">
        <v>11747</v>
      </c>
      <c r="D113" s="328" t="s">
        <v>1883</v>
      </c>
      <c r="E113" s="17" t="s">
        <v>1673</v>
      </c>
      <c r="F113" s="17" t="s">
        <v>1884</v>
      </c>
      <c r="G113" s="11">
        <v>81</v>
      </c>
      <c r="H113" s="17" t="s">
        <v>889</v>
      </c>
      <c r="I113" s="469" t="s">
        <v>1885</v>
      </c>
      <c r="J113" s="380" t="s">
        <v>35</v>
      </c>
      <c r="K113" s="17" t="s">
        <v>36</v>
      </c>
      <c r="L113" s="11">
        <v>6</v>
      </c>
      <c r="M113" s="17" t="s">
        <v>474</v>
      </c>
      <c r="N113" s="17" t="s">
        <v>38</v>
      </c>
      <c r="O113" s="11"/>
      <c r="P113" s="11" t="s">
        <v>734</v>
      </c>
      <c r="Q113" s="381"/>
      <c r="R113" s="17"/>
      <c r="S113" s="471" t="s">
        <v>441</v>
      </c>
      <c r="T113" s="471"/>
      <c r="U113" s="478" t="s">
        <v>442</v>
      </c>
      <c r="V113" s="479"/>
      <c r="W113" s="478"/>
      <c r="X113" s="480"/>
      <c r="Y113" s="794"/>
      <c r="Z113" s="347" t="s">
        <v>443</v>
      </c>
      <c r="AA113" s="11"/>
      <c r="AB113" s="788">
        <v>10920</v>
      </c>
      <c r="AC113" s="788">
        <v>65500</v>
      </c>
      <c r="AD113" s="789"/>
      <c r="AE113" s="789"/>
      <c r="AF113" s="789" t="s">
        <v>743</v>
      </c>
      <c r="AG113" s="788">
        <v>10000</v>
      </c>
      <c r="AI113" s="7"/>
      <c r="AJ113" s="37"/>
      <c r="AK113" s="7"/>
      <c r="AL113" s="7"/>
      <c r="AM113" s="7"/>
      <c r="AN113" s="934">
        <v>18.399999999999999</v>
      </c>
      <c r="AO113" s="39">
        <v>1.3</v>
      </c>
      <c r="AP113" s="40">
        <v>79.599999999999994</v>
      </c>
      <c r="AQ113" s="41">
        <v>99.3</v>
      </c>
      <c r="AR113" s="42">
        <v>14.153846153846152</v>
      </c>
      <c r="AS113" s="43">
        <v>1126.6461538461535</v>
      </c>
      <c r="AT113" s="44">
        <v>0.22744128553770088</v>
      </c>
      <c r="AU113" s="45">
        <v>16.302399999999999</v>
      </c>
      <c r="AV113" s="45">
        <v>88.6</v>
      </c>
      <c r="AW113" s="46">
        <v>1.1776</v>
      </c>
      <c r="AX113" s="45">
        <v>6.4</v>
      </c>
      <c r="AY113" s="7" t="s">
        <v>121</v>
      </c>
      <c r="AZ113" s="47">
        <v>7.7</v>
      </c>
      <c r="BA113" s="48" t="s">
        <v>121</v>
      </c>
      <c r="BB113" s="80">
        <v>1.4</v>
      </c>
      <c r="BC113" s="194">
        <v>0.45</v>
      </c>
      <c r="BD113" s="45">
        <v>39.5</v>
      </c>
      <c r="BE113" s="7">
        <v>70.099999999999994</v>
      </c>
      <c r="BF113" s="195">
        <v>0.56348074179743224</v>
      </c>
      <c r="BG113" s="79">
        <v>0.2</v>
      </c>
      <c r="BH113" s="80">
        <v>1.0869565217391306</v>
      </c>
      <c r="BI113" s="7" t="s">
        <v>121</v>
      </c>
      <c r="BJ113" s="7">
        <v>59.8</v>
      </c>
      <c r="BK113" s="48">
        <v>70.099999999999994</v>
      </c>
      <c r="BL113" s="81"/>
      <c r="BM113" s="80">
        <v>32.9</v>
      </c>
      <c r="BN113" s="49">
        <v>58.1</v>
      </c>
      <c r="BO113" s="49">
        <v>5750</v>
      </c>
      <c r="BP113" s="80">
        <v>41.9</v>
      </c>
      <c r="BQ113" s="346">
        <v>1.274</v>
      </c>
      <c r="BR113" s="49">
        <v>5.6</v>
      </c>
      <c r="BS113" s="84">
        <v>7.279999999999999E-2</v>
      </c>
      <c r="BT113" s="49">
        <v>27.3</v>
      </c>
      <c r="BU113" s="84">
        <v>0.35489999999999999</v>
      </c>
      <c r="BV113" s="49">
        <v>65.099999999999994</v>
      </c>
      <c r="BW113" s="84">
        <v>0.84629999999999994</v>
      </c>
      <c r="BX113" s="80">
        <v>0.2</v>
      </c>
      <c r="BY113" s="82">
        <v>78.900000000000006</v>
      </c>
      <c r="BZ113" s="82">
        <v>6882</v>
      </c>
      <c r="CA113" s="82">
        <v>92.5</v>
      </c>
      <c r="CB113" s="82">
        <v>5982</v>
      </c>
      <c r="CC113" s="82">
        <v>84.4</v>
      </c>
      <c r="CD113" s="82">
        <v>85.7</v>
      </c>
      <c r="CE113" s="82">
        <v>6000</v>
      </c>
      <c r="CF113" s="45">
        <v>0.20512820512820512</v>
      </c>
      <c r="CG113" s="7"/>
      <c r="CH113" s="121">
        <v>5</v>
      </c>
      <c r="CI113" s="7" t="s">
        <v>1993</v>
      </c>
      <c r="CJ113" s="111" t="s">
        <v>1993</v>
      </c>
      <c r="CK113" s="201"/>
      <c r="CL113" s="122" t="s">
        <v>1997</v>
      </c>
      <c r="CM113" s="11"/>
      <c r="CN113" s="11"/>
      <c r="CO113" s="11"/>
      <c r="CP113" s="11"/>
      <c r="CQ113" s="10" t="s">
        <v>294</v>
      </c>
      <c r="CR113" t="s">
        <v>743</v>
      </c>
      <c r="CS113" s="9">
        <v>2</v>
      </c>
      <c r="CT113" s="7"/>
      <c r="CU113" s="7"/>
      <c r="CV113" s="7"/>
      <c r="CW113" s="7"/>
      <c r="CX113" s="7"/>
      <c r="CY113" s="7"/>
      <c r="CZ113" s="11">
        <v>16.5</v>
      </c>
      <c r="DA113" s="11">
        <v>52.2</v>
      </c>
      <c r="DB113" s="11">
        <v>17</v>
      </c>
      <c r="DC113" s="11">
        <v>83.1</v>
      </c>
      <c r="DD113" s="11">
        <v>16.899999999999999</v>
      </c>
      <c r="DE113" s="11" t="s">
        <v>38</v>
      </c>
      <c r="DF113" s="11" t="s">
        <v>38</v>
      </c>
      <c r="DG113" s="11" t="s">
        <v>38</v>
      </c>
      <c r="DH113" s="11" t="s">
        <v>38</v>
      </c>
      <c r="DI113" s="11">
        <v>0</v>
      </c>
      <c r="DJ113" s="7"/>
      <c r="DK113" s="116"/>
      <c r="DL113" s="125"/>
      <c r="DM113" s="125"/>
      <c r="DN113" s="7"/>
      <c r="DO113" s="7"/>
      <c r="DP113" s="7"/>
      <c r="DQ113" s="7"/>
      <c r="DR113" s="7"/>
      <c r="DS113" s="116">
        <v>30.8</v>
      </c>
      <c r="DT113" s="116">
        <v>1</v>
      </c>
      <c r="DU113" s="7"/>
      <c r="DV113" s="116">
        <v>3</v>
      </c>
      <c r="DW113" s="116">
        <v>2</v>
      </c>
      <c r="DX113" s="557"/>
      <c r="DY113" s="114"/>
      <c r="DZ113" s="485">
        <v>11747</v>
      </c>
      <c r="EA113" s="790">
        <v>75</v>
      </c>
      <c r="EB113" s="790">
        <v>139915</v>
      </c>
      <c r="EC113" s="790">
        <v>4000</v>
      </c>
      <c r="ED113" s="790">
        <v>42120</v>
      </c>
      <c r="EE113" s="790">
        <v>76072</v>
      </c>
      <c r="EF113" s="791">
        <v>10680.5088</v>
      </c>
      <c r="EG113" s="792">
        <v>64083.052799999998</v>
      </c>
      <c r="EH113" s="7"/>
      <c r="EI113" s="145">
        <v>10.92</v>
      </c>
      <c r="EJ113" s="114"/>
      <c r="EK113" s="43">
        <v>54.370153307365186</v>
      </c>
      <c r="EL113" s="146">
        <v>10.6805088</v>
      </c>
      <c r="EM113" s="114"/>
      <c r="EN113" s="114"/>
      <c r="EO113" s="114"/>
      <c r="EP113" s="114"/>
      <c r="EQ113" s="114"/>
      <c r="ER113" s="114"/>
      <c r="ES113" s="557"/>
      <c r="ET113" s="989"/>
      <c r="EU113" s="550"/>
      <c r="EV113" s="11"/>
      <c r="EW113" s="550"/>
      <c r="EX113" s="554"/>
      <c r="EY113" s="554"/>
      <c r="EZ113" s="554"/>
      <c r="FA113" s="554"/>
      <c r="FB113" s="554"/>
      <c r="FC113" s="554"/>
      <c r="FD113" s="554"/>
      <c r="FE113" s="554"/>
      <c r="FF113" s="554"/>
      <c r="FG113" s="554"/>
      <c r="FH113" s="554"/>
      <c r="FI113" s="554"/>
      <c r="FJ113" s="554"/>
      <c r="FK113" s="554"/>
      <c r="FL113" s="554"/>
      <c r="FM113" s="554"/>
      <c r="FN113" s="554"/>
      <c r="FO113" s="554"/>
      <c r="FP113" s="554"/>
      <c r="FQ113" s="554"/>
      <c r="FR113" s="554"/>
      <c r="FS113" s="554"/>
      <c r="FT113" s="554"/>
      <c r="FU113" s="554"/>
      <c r="FV113" s="554"/>
      <c r="FW113" s="554"/>
      <c r="FX113" s="554"/>
      <c r="FY113" s="554"/>
      <c r="FZ113" s="554"/>
      <c r="GA113" s="554"/>
      <c r="GB113" s="554"/>
      <c r="GC113" s="554"/>
      <c r="GD113" s="554"/>
      <c r="GE113" s="554"/>
      <c r="GF113" s="554"/>
      <c r="GG113" s="554"/>
      <c r="GH113" s="554"/>
      <c r="GI113" s="554"/>
      <c r="GJ113" s="554"/>
      <c r="GK113" s="554"/>
      <c r="GL113" s="554"/>
      <c r="GM113" s="554"/>
      <c r="GN113" s="554"/>
      <c r="GO113" s="554"/>
      <c r="GP113" s="554"/>
      <c r="GQ113" s="554"/>
      <c r="GR113" s="554"/>
    </row>
    <row r="114" spans="1:200" x14ac:dyDescent="0.3">
      <c r="A114" s="7">
        <v>297</v>
      </c>
      <c r="B114" s="7">
        <v>1</v>
      </c>
      <c r="C114" s="14">
        <v>11772</v>
      </c>
      <c r="D114" s="328" t="s">
        <v>1819</v>
      </c>
      <c r="E114" s="17" t="s">
        <v>516</v>
      </c>
      <c r="F114" s="17" t="s">
        <v>1820</v>
      </c>
      <c r="G114" s="11">
        <v>36</v>
      </c>
      <c r="H114" s="17" t="s">
        <v>1821</v>
      </c>
      <c r="I114" s="469" t="s">
        <v>1302</v>
      </c>
      <c r="J114" s="380" t="s">
        <v>35</v>
      </c>
      <c r="K114" s="17" t="s">
        <v>36</v>
      </c>
      <c r="L114" s="11">
        <v>13</v>
      </c>
      <c r="M114" s="17" t="s">
        <v>37</v>
      </c>
      <c r="N114" s="17" t="s">
        <v>38</v>
      </c>
      <c r="O114" s="11"/>
      <c r="P114" s="11" t="s">
        <v>1610</v>
      </c>
      <c r="Q114" s="381"/>
      <c r="R114" s="17" t="s">
        <v>1213</v>
      </c>
      <c r="S114" s="1150" t="s">
        <v>1976</v>
      </c>
      <c r="T114" s="1150"/>
      <c r="U114" s="1151" t="s">
        <v>1977</v>
      </c>
      <c r="V114" s="479"/>
      <c r="W114" s="478"/>
      <c r="X114" s="480"/>
      <c r="Y114" s="794"/>
      <c r="Z114" s="347" t="s">
        <v>443</v>
      </c>
      <c r="AA114" s="11"/>
      <c r="AB114" s="788">
        <v>21344</v>
      </c>
      <c r="AC114" s="788">
        <v>277000</v>
      </c>
      <c r="AD114" s="789"/>
      <c r="AE114" s="789"/>
      <c r="AF114" s="789" t="s">
        <v>128</v>
      </c>
      <c r="AG114" s="177">
        <v>10000</v>
      </c>
      <c r="AH114" s="481" t="s">
        <v>1978</v>
      </c>
      <c r="AI114" s="7"/>
      <c r="AJ114" s="37"/>
      <c r="AK114" s="7"/>
      <c r="AL114" s="7"/>
      <c r="AM114" s="7"/>
      <c r="AN114" s="411">
        <v>10</v>
      </c>
      <c r="AO114" s="39">
        <v>4.4000000000000004</v>
      </c>
      <c r="AP114" s="40">
        <v>85.1</v>
      </c>
      <c r="AQ114" s="41">
        <v>99.5</v>
      </c>
      <c r="AR114" s="42">
        <v>2.2727272727272725</v>
      </c>
      <c r="AS114" s="43">
        <v>193.40909090909088</v>
      </c>
      <c r="AT114" s="44">
        <v>0.11173184357541899</v>
      </c>
      <c r="AU114" s="45">
        <v>8.5</v>
      </c>
      <c r="AV114" s="45">
        <v>85</v>
      </c>
      <c r="AW114" s="46">
        <v>1</v>
      </c>
      <c r="AX114" s="45">
        <v>10</v>
      </c>
      <c r="AY114" s="7" t="s">
        <v>121</v>
      </c>
      <c r="AZ114" s="47">
        <v>15.1</v>
      </c>
      <c r="BA114" s="48" t="s">
        <v>121</v>
      </c>
      <c r="BB114" s="80" t="s">
        <v>121</v>
      </c>
      <c r="BC114" s="194">
        <v>0.55000000000000004</v>
      </c>
      <c r="BD114" s="45">
        <v>54.7</v>
      </c>
      <c r="BE114" s="7">
        <v>45.3</v>
      </c>
      <c r="BF114" s="195">
        <v>1.2075055187637971</v>
      </c>
      <c r="BG114" s="79">
        <v>1</v>
      </c>
      <c r="BH114" s="80">
        <v>10</v>
      </c>
      <c r="BI114" s="7" t="s">
        <v>121</v>
      </c>
      <c r="BJ114" s="7">
        <v>25.1</v>
      </c>
      <c r="BK114" s="48">
        <v>53.1</v>
      </c>
      <c r="BL114" s="81"/>
      <c r="BM114" s="80">
        <v>75.599999999999994</v>
      </c>
      <c r="BN114" s="49">
        <v>84.6</v>
      </c>
      <c r="BO114" s="49" t="s">
        <v>121</v>
      </c>
      <c r="BP114" s="80">
        <v>15.400000000000006</v>
      </c>
      <c r="BQ114" s="346">
        <v>4.3032000000000004</v>
      </c>
      <c r="BR114" s="49">
        <v>36.700000000000003</v>
      </c>
      <c r="BS114" s="84">
        <v>1.6148000000000002</v>
      </c>
      <c r="BT114" s="49">
        <v>38.9</v>
      </c>
      <c r="BU114" s="84">
        <v>1.7116</v>
      </c>
      <c r="BV114" s="49">
        <v>22.2</v>
      </c>
      <c r="BW114" s="84">
        <v>0.97680000000000011</v>
      </c>
      <c r="BX114" s="80" t="s">
        <v>121</v>
      </c>
      <c r="BY114" s="82">
        <v>100</v>
      </c>
      <c r="BZ114" s="82">
        <v>11907</v>
      </c>
      <c r="CA114" s="82">
        <v>45.1</v>
      </c>
      <c r="CB114" s="82">
        <v>6000</v>
      </c>
      <c r="CC114" s="82">
        <v>98.3</v>
      </c>
      <c r="CD114" s="82">
        <v>80.2</v>
      </c>
      <c r="CE114" s="82">
        <v>8262</v>
      </c>
      <c r="CF114" s="45">
        <v>0.94344473007712093</v>
      </c>
      <c r="CG114" s="7"/>
      <c r="CH114" s="121">
        <v>5</v>
      </c>
      <c r="CI114" s="7" t="s">
        <v>1991</v>
      </c>
      <c r="CJ114" s="111" t="s">
        <v>1991</v>
      </c>
      <c r="CK114" s="201"/>
      <c r="CL114" s="122" t="s">
        <v>1997</v>
      </c>
      <c r="CM114" s="11"/>
      <c r="CN114" s="11"/>
      <c r="CO114" s="11"/>
      <c r="CP114" s="11"/>
      <c r="CQ114" s="565" t="s">
        <v>297</v>
      </c>
      <c r="CR114" t="s">
        <v>128</v>
      </c>
      <c r="CS114" s="9">
        <v>2</v>
      </c>
      <c r="CT114" s="7"/>
      <c r="CU114" s="7"/>
      <c r="CV114" s="7"/>
      <c r="CW114" s="7"/>
      <c r="CX114" s="7"/>
      <c r="CY114" s="7"/>
      <c r="CZ114" s="11" t="s">
        <v>38</v>
      </c>
      <c r="DA114" s="11" t="s">
        <v>38</v>
      </c>
      <c r="DB114" s="11">
        <v>20752</v>
      </c>
      <c r="DC114" s="11">
        <v>80.099999999999994</v>
      </c>
      <c r="DD114" s="11">
        <v>19.899999999999999</v>
      </c>
      <c r="DE114" s="11" t="s">
        <v>38</v>
      </c>
      <c r="DF114" s="11" t="s">
        <v>38</v>
      </c>
      <c r="DG114" s="11" t="s">
        <v>38</v>
      </c>
      <c r="DH114" s="11" t="s">
        <v>38</v>
      </c>
      <c r="DI114" s="11">
        <v>0</v>
      </c>
      <c r="DJ114" s="7"/>
      <c r="DK114" s="114"/>
      <c r="DL114" s="114"/>
      <c r="DM114" s="114"/>
      <c r="DN114" s="114"/>
      <c r="DO114" s="114"/>
      <c r="DP114" s="114"/>
      <c r="DQ114" s="114"/>
      <c r="DR114" s="114"/>
      <c r="DS114" s="114"/>
      <c r="DT114" s="114"/>
      <c r="DU114" s="114"/>
      <c r="DV114" s="114"/>
      <c r="DW114" s="114"/>
      <c r="DX114" s="114"/>
      <c r="DY114" s="114"/>
      <c r="DZ114" s="485">
        <v>11772</v>
      </c>
      <c r="EA114" s="790">
        <v>75</v>
      </c>
      <c r="EB114" s="790">
        <v>158559</v>
      </c>
      <c r="EC114" s="790">
        <v>4000</v>
      </c>
      <c r="ED114" s="790">
        <v>42120</v>
      </c>
      <c r="EE114" s="790">
        <v>151020</v>
      </c>
      <c r="EF114" s="791">
        <v>21203.208000000002</v>
      </c>
      <c r="EG114" s="792">
        <v>275641.70400000003</v>
      </c>
      <c r="EH114" s="7"/>
      <c r="EI114" s="145">
        <v>21.344000000000001</v>
      </c>
      <c r="EJ114" s="114"/>
      <c r="EK114" s="43">
        <v>95.245303010235943</v>
      </c>
      <c r="EL114" s="146">
        <v>21.203208000000004</v>
      </c>
      <c r="EM114" s="114"/>
      <c r="EN114" s="114"/>
      <c r="EO114" s="114"/>
      <c r="EP114" s="114"/>
      <c r="EQ114" s="114"/>
      <c r="ER114" s="114"/>
      <c r="ES114" s="114"/>
      <c r="ET114" s="751"/>
      <c r="EU114" s="7"/>
      <c r="EV114" s="550"/>
      <c r="EW114" s="7"/>
    </row>
    <row r="115" spans="1:200" x14ac:dyDescent="0.3">
      <c r="A115" s="7">
        <v>299</v>
      </c>
      <c r="B115" s="7">
        <v>1</v>
      </c>
      <c r="C115" s="14">
        <v>11790</v>
      </c>
      <c r="D115" s="328" t="s">
        <v>1720</v>
      </c>
      <c r="E115" s="17" t="s">
        <v>636</v>
      </c>
      <c r="F115" s="17" t="s">
        <v>1727</v>
      </c>
      <c r="G115" s="11">
        <v>50</v>
      </c>
      <c r="H115" s="17" t="s">
        <v>1728</v>
      </c>
      <c r="I115" s="469" t="s">
        <v>1729</v>
      </c>
      <c r="J115" s="380" t="s">
        <v>35</v>
      </c>
      <c r="K115" s="17" t="s">
        <v>36</v>
      </c>
      <c r="L115" s="11">
        <v>42</v>
      </c>
      <c r="M115" s="17" t="s">
        <v>434</v>
      </c>
      <c r="N115" s="17" t="s">
        <v>38</v>
      </c>
      <c r="O115" s="11"/>
      <c r="P115" s="11" t="s">
        <v>1610</v>
      </c>
      <c r="Q115" s="381"/>
      <c r="R115" s="17"/>
      <c r="S115" s="471" t="s">
        <v>441</v>
      </c>
      <c r="T115" s="471"/>
      <c r="U115" s="478" t="s">
        <v>442</v>
      </c>
      <c r="V115" s="479"/>
      <c r="W115" s="478"/>
      <c r="X115" s="480"/>
      <c r="Y115" s="794"/>
      <c r="Z115" s="347" t="s">
        <v>120</v>
      </c>
      <c r="AA115" s="11"/>
      <c r="AB115" s="788">
        <v>8804</v>
      </c>
      <c r="AC115" s="788">
        <v>322000</v>
      </c>
      <c r="AD115" s="789"/>
      <c r="AE115" s="789"/>
      <c r="AF115" s="789" t="s">
        <v>444</v>
      </c>
      <c r="AG115" s="556">
        <v>10000</v>
      </c>
      <c r="AH115" s="481" t="s">
        <v>1154</v>
      </c>
      <c r="AI115" s="7"/>
      <c r="AJ115" s="37"/>
      <c r="AK115" s="7"/>
      <c r="AL115" s="7"/>
      <c r="AM115" s="7"/>
      <c r="AN115" s="411">
        <v>5.7</v>
      </c>
      <c r="AO115" s="39">
        <v>3.7</v>
      </c>
      <c r="AP115" s="40">
        <v>90.6</v>
      </c>
      <c r="AQ115" s="41">
        <v>100</v>
      </c>
      <c r="AR115" s="42">
        <v>1.5405405405405406</v>
      </c>
      <c r="AS115" s="43">
        <v>139.57297297297296</v>
      </c>
      <c r="AT115" s="44">
        <v>6.0445387062566282E-2</v>
      </c>
      <c r="AU115" s="45">
        <v>5.0673000000000004</v>
      </c>
      <c r="AV115" s="45">
        <v>88.9</v>
      </c>
      <c r="AW115" s="46">
        <v>0.34769999999999995</v>
      </c>
      <c r="AX115" s="45">
        <v>6.1</v>
      </c>
      <c r="AY115" s="7" t="s">
        <v>121</v>
      </c>
      <c r="AZ115" s="47">
        <v>20.5</v>
      </c>
      <c r="BA115" s="48" t="s">
        <v>121</v>
      </c>
      <c r="BB115" s="80">
        <v>3.2</v>
      </c>
      <c r="BC115" s="282">
        <v>0.63</v>
      </c>
      <c r="BD115" s="45">
        <v>70.7</v>
      </c>
      <c r="BE115" s="7">
        <v>29.3</v>
      </c>
      <c r="BF115" s="195">
        <v>2.4129692832764507</v>
      </c>
      <c r="BG115" s="79">
        <v>0.2</v>
      </c>
      <c r="BH115" s="80">
        <v>3.5087719298245612</v>
      </c>
      <c r="BI115" s="7" t="s">
        <v>121</v>
      </c>
      <c r="BJ115" s="7">
        <v>45.2</v>
      </c>
      <c r="BK115" s="48">
        <v>31.2</v>
      </c>
      <c r="BL115" s="81"/>
      <c r="BM115" s="80">
        <v>52.5</v>
      </c>
      <c r="BN115" s="49">
        <v>91.1</v>
      </c>
      <c r="BO115" s="49">
        <v>13951</v>
      </c>
      <c r="BP115" s="80">
        <v>8.9000000000000057</v>
      </c>
      <c r="BQ115" s="80">
        <v>3.6260000000000003</v>
      </c>
      <c r="BR115" s="49">
        <v>21.8</v>
      </c>
      <c r="BS115" s="84">
        <v>0.80660000000000009</v>
      </c>
      <c r="BT115" s="49">
        <v>30.7</v>
      </c>
      <c r="BU115" s="84">
        <v>1.1359000000000001</v>
      </c>
      <c r="BV115" s="49">
        <v>45.5</v>
      </c>
      <c r="BW115" s="84">
        <v>1.6835</v>
      </c>
      <c r="BX115" s="80">
        <v>0.1</v>
      </c>
      <c r="BY115" s="82">
        <v>100</v>
      </c>
      <c r="BZ115" s="82">
        <v>9080</v>
      </c>
      <c r="CA115" s="82">
        <v>99.6</v>
      </c>
      <c r="CB115" s="82">
        <v>6495</v>
      </c>
      <c r="CC115" s="82">
        <v>95.2</v>
      </c>
      <c r="CD115" s="82">
        <v>97</v>
      </c>
      <c r="CE115" s="82">
        <v>5838</v>
      </c>
      <c r="CF115" s="45">
        <v>0.71009771986970693</v>
      </c>
      <c r="CG115" s="7"/>
      <c r="CH115" s="121">
        <v>5</v>
      </c>
      <c r="CI115" s="7" t="s">
        <v>1991</v>
      </c>
      <c r="CJ115" s="111" t="s">
        <v>1991</v>
      </c>
      <c r="CK115" s="201"/>
      <c r="CL115" s="122" t="s">
        <v>1997</v>
      </c>
      <c r="CM115" s="11"/>
      <c r="CN115" s="11"/>
      <c r="CO115" s="11"/>
      <c r="CP115" s="11"/>
      <c r="CQ115" s="565" t="s">
        <v>297</v>
      </c>
      <c r="CR115" t="s">
        <v>444</v>
      </c>
      <c r="CS115" s="9">
        <v>2</v>
      </c>
      <c r="CT115" s="7"/>
      <c r="CU115" s="7"/>
      <c r="CV115" s="7"/>
      <c r="CW115" s="7"/>
      <c r="CX115" s="7"/>
      <c r="CY115" s="7"/>
      <c r="CZ115" s="11">
        <v>9.8000000000000007</v>
      </c>
      <c r="DA115" s="11" t="s">
        <v>38</v>
      </c>
      <c r="DB115" s="11">
        <v>13173</v>
      </c>
      <c r="DC115" s="11">
        <v>90.7</v>
      </c>
      <c r="DD115" s="11">
        <v>9.3000000000000007</v>
      </c>
      <c r="DE115" s="11" t="s">
        <v>38</v>
      </c>
      <c r="DF115" s="11" t="s">
        <v>38</v>
      </c>
      <c r="DG115" s="11" t="s">
        <v>38</v>
      </c>
      <c r="DH115" s="11" t="s">
        <v>38</v>
      </c>
      <c r="DI115" s="11">
        <v>0</v>
      </c>
      <c r="DJ115" s="7"/>
      <c r="DK115" s="114"/>
      <c r="DL115" s="114"/>
      <c r="DM115" s="114"/>
      <c r="DN115" s="114"/>
      <c r="DO115" s="7">
        <v>3</v>
      </c>
      <c r="DP115" s="114"/>
      <c r="DQ115" s="114"/>
      <c r="DR115" s="114"/>
      <c r="DS115" s="114"/>
      <c r="DT115" s="114"/>
      <c r="DU115" s="114"/>
      <c r="DV115" s="114"/>
      <c r="DW115" s="114"/>
      <c r="DX115" s="114"/>
      <c r="DY115" s="114"/>
      <c r="DZ115" s="485">
        <v>11790</v>
      </c>
      <c r="EA115" s="790">
        <v>75</v>
      </c>
      <c r="EB115" s="790">
        <v>71887</v>
      </c>
      <c r="EC115" s="790">
        <v>4000</v>
      </c>
      <c r="ED115" s="790">
        <v>42120</v>
      </c>
      <c r="EE115" s="790">
        <v>61189</v>
      </c>
      <c r="EF115" s="791">
        <v>8590.9356000000007</v>
      </c>
      <c r="EG115" s="792">
        <v>360819.29520000005</v>
      </c>
      <c r="EH115" s="7"/>
      <c r="EI115" s="145">
        <v>8.8040000000000003</v>
      </c>
      <c r="EJ115" s="114"/>
      <c r="EK115" s="43">
        <v>85.118310682042647</v>
      </c>
      <c r="EL115" s="146">
        <v>8.5909355999999999</v>
      </c>
      <c r="EM115" s="114"/>
      <c r="EN115" s="114"/>
      <c r="EO115" s="114"/>
      <c r="EP115" s="114"/>
      <c r="EQ115" s="114"/>
      <c r="ER115" s="114"/>
      <c r="ES115" s="557"/>
      <c r="ET115" s="989"/>
      <c r="EU115" s="550"/>
      <c r="EV115" s="550"/>
      <c r="EW115" s="550"/>
      <c r="EX115" s="554"/>
      <c r="EY115" s="554"/>
      <c r="EZ115" s="554"/>
      <c r="FA115" s="554"/>
      <c r="FB115" s="554"/>
      <c r="FC115" s="554"/>
      <c r="FD115" s="554"/>
      <c r="FE115" s="554"/>
      <c r="FF115" s="554"/>
      <c r="FG115" s="554"/>
      <c r="FH115" s="554"/>
      <c r="FI115" s="554"/>
      <c r="FJ115" s="554"/>
      <c r="FK115" s="554"/>
      <c r="FL115" s="554"/>
      <c r="FM115" s="554"/>
      <c r="FN115" s="554"/>
      <c r="FO115" s="554"/>
      <c r="FP115" s="554"/>
      <c r="FQ115" s="554"/>
      <c r="FR115" s="554"/>
      <c r="FS115" s="554"/>
      <c r="FT115" s="554"/>
      <c r="FU115" s="554"/>
      <c r="FV115" s="554"/>
      <c r="FW115" s="554"/>
      <c r="FX115" s="554"/>
      <c r="FY115" s="554"/>
      <c r="FZ115" s="554"/>
      <c r="GA115" s="554"/>
      <c r="GB115" s="554"/>
      <c r="GC115" s="554"/>
      <c r="GD115" s="554"/>
      <c r="GE115" s="554"/>
      <c r="GF115" s="554"/>
      <c r="GG115" s="554"/>
      <c r="GH115" s="554"/>
      <c r="GI115" s="554"/>
      <c r="GJ115" s="554"/>
      <c r="GK115" s="554"/>
      <c r="GL115" s="554"/>
      <c r="GM115" s="554"/>
      <c r="GN115" s="554"/>
      <c r="GO115" s="554"/>
      <c r="GP115" s="554"/>
      <c r="GQ115" s="554"/>
      <c r="GR115" s="554"/>
    </row>
    <row r="116" spans="1:200" x14ac:dyDescent="0.3">
      <c r="A116" s="7">
        <v>312</v>
      </c>
      <c r="B116" s="7">
        <v>2</v>
      </c>
      <c r="C116" s="442">
        <v>11818</v>
      </c>
      <c r="D116" s="443" t="s">
        <v>1687</v>
      </c>
      <c r="E116" s="16" t="s">
        <v>975</v>
      </c>
      <c r="F116" s="16" t="s">
        <v>1688</v>
      </c>
      <c r="G116" s="11">
        <v>53</v>
      </c>
      <c r="H116" s="16" t="s">
        <v>858</v>
      </c>
      <c r="I116" s="54" t="s">
        <v>1690</v>
      </c>
      <c r="J116" s="19" t="s">
        <v>35</v>
      </c>
      <c r="K116" s="16" t="s">
        <v>36</v>
      </c>
      <c r="L116" s="20">
        <v>6</v>
      </c>
      <c r="M116" s="16" t="s">
        <v>37</v>
      </c>
      <c r="N116" s="16" t="s">
        <v>38</v>
      </c>
      <c r="O116" s="20"/>
      <c r="P116" s="20" t="s">
        <v>659</v>
      </c>
      <c r="Q116" s="169"/>
      <c r="R116" s="16"/>
      <c r="S116" s="174" t="s">
        <v>441</v>
      </c>
      <c r="T116" s="174"/>
      <c r="U116" s="175" t="s">
        <v>442</v>
      </c>
      <c r="V116" s="176"/>
      <c r="W116" s="175"/>
      <c r="X116" s="175"/>
      <c r="Y116" s="54"/>
      <c r="Z116" s="20" t="s">
        <v>120</v>
      </c>
      <c r="AA116" s="11"/>
      <c r="AB116" s="670">
        <v>5296</v>
      </c>
      <c r="AC116" s="670">
        <v>31000</v>
      </c>
      <c r="AD116" s="671"/>
      <c r="AE116" s="671"/>
      <c r="AF116" s="789" t="s">
        <v>444</v>
      </c>
      <c r="AG116" s="670">
        <v>4000</v>
      </c>
      <c r="AH116" s="481"/>
      <c r="AI116" s="7" t="s">
        <v>1975</v>
      </c>
      <c r="AJ116" s="37"/>
      <c r="AK116" s="7"/>
      <c r="AL116" s="7"/>
      <c r="AM116" s="7"/>
      <c r="AN116" s="411">
        <v>8</v>
      </c>
      <c r="AO116" s="39">
        <v>6.4</v>
      </c>
      <c r="AP116" s="40">
        <v>85.5</v>
      </c>
      <c r="AQ116" s="41">
        <v>99.9</v>
      </c>
      <c r="AR116" s="42">
        <v>1.25</v>
      </c>
      <c r="AS116" s="43">
        <v>106.875</v>
      </c>
      <c r="AT116" s="44">
        <v>8.7051142546245908E-2</v>
      </c>
      <c r="AU116" s="45">
        <v>7.1520000000000001</v>
      </c>
      <c r="AV116" s="45">
        <v>89.4</v>
      </c>
      <c r="AW116" s="46">
        <v>0.44799999999999995</v>
      </c>
      <c r="AX116" s="45">
        <v>5.6</v>
      </c>
      <c r="AY116" s="7" t="s">
        <v>121</v>
      </c>
      <c r="AZ116" s="47">
        <v>7.7</v>
      </c>
      <c r="BA116" s="48" t="s">
        <v>121</v>
      </c>
      <c r="BB116" s="80">
        <v>1</v>
      </c>
      <c r="BC116" s="282">
        <v>0.18</v>
      </c>
      <c r="BD116" s="45">
        <v>77.8</v>
      </c>
      <c r="BE116" s="7">
        <v>22.2</v>
      </c>
      <c r="BF116" s="78">
        <v>3.5045045045045047</v>
      </c>
      <c r="BG116" s="79">
        <v>0.4</v>
      </c>
      <c r="BH116" s="80">
        <v>5</v>
      </c>
      <c r="BI116" s="7" t="s">
        <v>121</v>
      </c>
      <c r="BJ116" s="7">
        <v>34</v>
      </c>
      <c r="BK116" s="48">
        <v>36.1</v>
      </c>
      <c r="BL116" s="81"/>
      <c r="BM116" s="80">
        <v>85.6</v>
      </c>
      <c r="BN116" s="49">
        <v>93.5</v>
      </c>
      <c r="BO116" s="49">
        <v>13740</v>
      </c>
      <c r="BP116" s="80">
        <v>6.5</v>
      </c>
      <c r="BQ116" s="561">
        <v>6.3296000000000001</v>
      </c>
      <c r="BR116" s="49">
        <v>14</v>
      </c>
      <c r="BS116" s="84">
        <v>0.89600000000000013</v>
      </c>
      <c r="BT116" s="49">
        <v>71.599999999999994</v>
      </c>
      <c r="BU116" s="84">
        <v>4.5823999999999998</v>
      </c>
      <c r="BV116" s="49">
        <v>13.3</v>
      </c>
      <c r="BW116" s="84">
        <v>0.85120000000000007</v>
      </c>
      <c r="BX116" s="80">
        <v>0.05</v>
      </c>
      <c r="BY116" s="82">
        <v>99.5</v>
      </c>
      <c r="BZ116" s="82">
        <v>7472</v>
      </c>
      <c r="CA116" s="82">
        <v>98.7</v>
      </c>
      <c r="CB116" s="82">
        <v>5121</v>
      </c>
      <c r="CC116" s="82">
        <v>73.7</v>
      </c>
      <c r="CD116" s="82">
        <v>95.1</v>
      </c>
      <c r="CE116" s="82">
        <v>5184</v>
      </c>
      <c r="CF116" s="45">
        <v>0.19553072625698326</v>
      </c>
      <c r="CG116" s="7"/>
      <c r="CH116" s="7"/>
      <c r="CI116" s="7" t="s">
        <v>1991</v>
      </c>
      <c r="CJ116" s="111" t="s">
        <v>1991</v>
      </c>
      <c r="CK116" s="201"/>
      <c r="CL116" s="122" t="s">
        <v>1997</v>
      </c>
      <c r="CM116" s="11"/>
      <c r="CN116" s="11"/>
      <c r="CO116" s="11"/>
      <c r="CP116" s="11"/>
      <c r="CQ116" s="565" t="s">
        <v>297</v>
      </c>
      <c r="CR116" t="s">
        <v>444</v>
      </c>
      <c r="CS116" s="9">
        <v>2</v>
      </c>
      <c r="CT116" s="7"/>
      <c r="CU116" s="7"/>
      <c r="CV116" s="7"/>
      <c r="CW116" s="7"/>
      <c r="CX116" s="7"/>
      <c r="CY116" s="7"/>
      <c r="CZ116" s="11" t="s">
        <v>38</v>
      </c>
      <c r="DA116" s="11" t="s">
        <v>38</v>
      </c>
      <c r="DB116" s="11">
        <v>8654</v>
      </c>
      <c r="DC116" s="11">
        <v>75.8</v>
      </c>
      <c r="DD116" s="11">
        <v>24.2</v>
      </c>
      <c r="DE116" s="11" t="s">
        <v>38</v>
      </c>
      <c r="DF116" s="11" t="s">
        <v>38</v>
      </c>
      <c r="DG116" s="11" t="s">
        <v>38</v>
      </c>
      <c r="DH116" s="11" t="s">
        <v>38</v>
      </c>
      <c r="DI116" s="11">
        <v>0</v>
      </c>
      <c r="DJ116" s="7"/>
      <c r="DK116" s="114"/>
      <c r="DL116" s="114"/>
      <c r="DM116" s="114"/>
      <c r="DN116" s="114"/>
      <c r="DO116" s="114"/>
      <c r="DP116" s="114"/>
      <c r="DQ116" s="114"/>
      <c r="DR116" s="114"/>
      <c r="DS116" s="114"/>
      <c r="DT116" s="114"/>
      <c r="DU116" s="114"/>
      <c r="DV116" s="114"/>
      <c r="DW116" s="114"/>
      <c r="DX116" s="114"/>
      <c r="DY116" s="114"/>
      <c r="DZ116" s="485">
        <v>11818</v>
      </c>
      <c r="EA116" s="954">
        <v>75</v>
      </c>
      <c r="EB116" s="954">
        <v>50880</v>
      </c>
      <c r="EC116" s="954">
        <v>4000</v>
      </c>
      <c r="ED116" s="954">
        <v>42120</v>
      </c>
      <c r="EE116" s="954">
        <v>36804</v>
      </c>
      <c r="EF116" s="715">
        <v>5167.2816000000003</v>
      </c>
      <c r="EG116" s="959">
        <v>31003.689600000002</v>
      </c>
      <c r="EH116" s="7"/>
      <c r="EI116" s="145">
        <v>5.2960000000000003</v>
      </c>
      <c r="EJ116" s="114"/>
      <c r="EK116" s="43">
        <v>72.334905660377359</v>
      </c>
      <c r="EL116" s="146">
        <v>5.1672815999999999</v>
      </c>
      <c r="EM116" s="114"/>
      <c r="EN116" s="114"/>
      <c r="EO116" s="114"/>
      <c r="EP116" s="114"/>
      <c r="EQ116" s="114"/>
      <c r="ER116" s="114"/>
      <c r="ES116" s="557"/>
      <c r="ET116" s="989"/>
      <c r="EU116" s="550"/>
      <c r="EV116" s="550"/>
      <c r="EW116" s="550"/>
      <c r="EX116" s="554"/>
      <c r="EY116" s="554"/>
      <c r="EZ116" s="554"/>
      <c r="FA116" s="554"/>
      <c r="FB116" s="554"/>
      <c r="FC116" s="554"/>
      <c r="FD116" s="554"/>
      <c r="FE116" s="554"/>
      <c r="FF116" s="554"/>
      <c r="FG116" s="554"/>
      <c r="FH116" s="554"/>
      <c r="FI116" s="554"/>
      <c r="FJ116" s="554"/>
      <c r="FK116" s="554"/>
      <c r="FL116" s="554"/>
      <c r="FM116" s="554"/>
      <c r="FN116" s="554"/>
      <c r="FO116" s="554"/>
      <c r="FP116" s="554"/>
      <c r="FQ116" s="554"/>
      <c r="FR116" s="554"/>
      <c r="FS116" s="554"/>
      <c r="FT116" s="554"/>
      <c r="FU116" s="554"/>
      <c r="FV116" s="554"/>
      <c r="FW116" s="554"/>
      <c r="FX116" s="554"/>
      <c r="FY116" s="554"/>
      <c r="FZ116" s="554"/>
      <c r="GA116" s="554"/>
      <c r="GB116" s="554"/>
      <c r="GC116" s="554"/>
      <c r="GD116" s="554"/>
      <c r="GE116" s="554"/>
      <c r="GF116" s="554"/>
      <c r="GG116" s="554"/>
      <c r="GH116" s="554"/>
      <c r="GI116" s="554"/>
      <c r="GJ116" s="554"/>
      <c r="GK116" s="554"/>
      <c r="GL116" s="554"/>
      <c r="GM116" s="554"/>
      <c r="GN116" s="554"/>
      <c r="GO116" s="554"/>
      <c r="GP116" s="554"/>
      <c r="GQ116" s="554"/>
      <c r="GR116" s="554"/>
    </row>
    <row r="117" spans="1:200" x14ac:dyDescent="0.3">
      <c r="A117" s="7">
        <v>352</v>
      </c>
      <c r="B117" s="7">
        <v>1</v>
      </c>
      <c r="C117" s="442">
        <v>11921</v>
      </c>
      <c r="D117" s="443" t="s">
        <v>1590</v>
      </c>
      <c r="E117" s="16" t="s">
        <v>1721</v>
      </c>
      <c r="F117" s="16" t="s">
        <v>1950</v>
      </c>
      <c r="G117" s="11">
        <v>62</v>
      </c>
      <c r="H117" s="16" t="s">
        <v>1151</v>
      </c>
      <c r="I117" s="54" t="s">
        <v>1951</v>
      </c>
      <c r="J117" s="19" t="s">
        <v>35</v>
      </c>
      <c r="K117" s="16" t="s">
        <v>36</v>
      </c>
      <c r="L117" s="20">
        <v>11</v>
      </c>
      <c r="M117" s="16" t="s">
        <v>1576</v>
      </c>
      <c r="N117" s="16" t="s">
        <v>38</v>
      </c>
      <c r="O117" s="20"/>
      <c r="P117" s="20" t="s">
        <v>665</v>
      </c>
      <c r="Q117" s="169"/>
      <c r="R117" s="16"/>
      <c r="S117" s="174" t="s">
        <v>441</v>
      </c>
      <c r="T117" s="174"/>
      <c r="U117" s="236" t="s">
        <v>500</v>
      </c>
      <c r="V117" s="237"/>
      <c r="W117" s="236"/>
      <c r="X117" s="236"/>
      <c r="Y117" s="54"/>
      <c r="Z117" s="20" t="s">
        <v>443</v>
      </c>
      <c r="AA117" s="11"/>
      <c r="AB117" s="670">
        <v>2248</v>
      </c>
      <c r="AC117" s="670">
        <v>25000</v>
      </c>
      <c r="AD117" s="671"/>
      <c r="AE117" s="671"/>
      <c r="AF117" s="671" t="s">
        <v>1990</v>
      </c>
      <c r="AG117" s="37">
        <v>4000</v>
      </c>
      <c r="AI117" s="7" t="s">
        <v>1154</v>
      </c>
      <c r="AJ117" s="37"/>
      <c r="AK117" s="7"/>
      <c r="AL117" s="7"/>
      <c r="AM117" s="7"/>
      <c r="AN117" s="411">
        <v>17.5</v>
      </c>
      <c r="AO117" s="39">
        <v>10.1</v>
      </c>
      <c r="AP117" s="40">
        <v>71.900000000000006</v>
      </c>
      <c r="AQ117" s="41">
        <v>99.5</v>
      </c>
      <c r="AR117" s="42">
        <v>1.7326732673267327</v>
      </c>
      <c r="AS117" s="43">
        <v>124.57920792079209</v>
      </c>
      <c r="AT117" s="44">
        <v>0.21341463414634146</v>
      </c>
      <c r="AU117" s="45">
        <v>14.7875</v>
      </c>
      <c r="AV117" s="45">
        <v>84.5</v>
      </c>
      <c r="AW117" s="46">
        <v>1.8374999999999999</v>
      </c>
      <c r="AX117" s="45">
        <v>10.5</v>
      </c>
      <c r="AY117" s="7" t="s">
        <v>121</v>
      </c>
      <c r="AZ117" s="47">
        <v>18.8</v>
      </c>
      <c r="BA117" s="48" t="s">
        <v>121</v>
      </c>
      <c r="BB117" s="80">
        <v>0.4</v>
      </c>
      <c r="BC117" s="194">
        <v>3</v>
      </c>
      <c r="BD117" s="45">
        <v>55.7</v>
      </c>
      <c r="BE117" s="7">
        <v>44.3</v>
      </c>
      <c r="BF117" s="195">
        <v>1.2573363431151243</v>
      </c>
      <c r="BG117" s="79">
        <v>0.3</v>
      </c>
      <c r="BH117" s="80">
        <v>1.7142857142857142</v>
      </c>
      <c r="BI117" s="7" t="s">
        <v>121</v>
      </c>
      <c r="BJ117" s="7">
        <v>24.9</v>
      </c>
      <c r="BK117" s="48">
        <v>40.700000000000003</v>
      </c>
      <c r="BL117" s="81"/>
      <c r="BM117" s="80">
        <v>62.6</v>
      </c>
      <c r="BN117" s="49">
        <v>83</v>
      </c>
      <c r="BO117" s="49">
        <v>14339</v>
      </c>
      <c r="BP117" s="80">
        <v>17</v>
      </c>
      <c r="BQ117" s="80">
        <v>9.6656999999999993</v>
      </c>
      <c r="BR117" s="49">
        <v>6.1</v>
      </c>
      <c r="BS117" s="84">
        <v>0.61609999999999987</v>
      </c>
      <c r="BT117" s="49">
        <v>56.5</v>
      </c>
      <c r="BU117" s="84">
        <v>5.7065000000000001</v>
      </c>
      <c r="BV117" s="49">
        <v>33.1</v>
      </c>
      <c r="BW117" s="84">
        <v>3.3431000000000002</v>
      </c>
      <c r="BX117" s="80">
        <v>0.5</v>
      </c>
      <c r="BY117" s="82">
        <v>98.6</v>
      </c>
      <c r="BZ117" s="82">
        <v>8087</v>
      </c>
      <c r="CA117" s="82">
        <v>96.7</v>
      </c>
      <c r="CB117" s="82">
        <v>5264</v>
      </c>
      <c r="CC117" s="82">
        <v>61.5</v>
      </c>
      <c r="CD117" s="82">
        <v>83</v>
      </c>
      <c r="CE117" s="82">
        <v>5028</v>
      </c>
      <c r="CF117" s="45">
        <v>0.1079646017699115</v>
      </c>
      <c r="CG117" s="7"/>
      <c r="CH117" s="121"/>
      <c r="CI117" s="7"/>
      <c r="CJ117" s="111" t="s">
        <v>2061</v>
      </c>
      <c r="CK117" s="201"/>
      <c r="CL117" s="122" t="s">
        <v>2071</v>
      </c>
      <c r="CM117" s="11"/>
      <c r="CN117" s="11"/>
      <c r="CO117" s="11"/>
      <c r="CP117" s="11"/>
      <c r="CQ117" s="565" t="s">
        <v>297</v>
      </c>
      <c r="CR117" t="s">
        <v>1990</v>
      </c>
      <c r="CS117" s="7"/>
      <c r="CT117" s="7"/>
      <c r="CU117" s="7"/>
      <c r="CV117" s="7"/>
      <c r="CW117" s="7"/>
      <c r="CX117" s="7"/>
      <c r="CY117" s="7"/>
      <c r="CZ117" s="11">
        <v>4.8</v>
      </c>
      <c r="DA117" s="11">
        <v>6.9</v>
      </c>
      <c r="DB117" s="11" t="s">
        <v>38</v>
      </c>
      <c r="DC117" s="11" t="s">
        <v>38</v>
      </c>
      <c r="DD117" s="11" t="s">
        <v>38</v>
      </c>
      <c r="DE117" s="11" t="s">
        <v>38</v>
      </c>
      <c r="DF117" s="11" t="s">
        <v>38</v>
      </c>
      <c r="DG117" s="11" t="s">
        <v>38</v>
      </c>
      <c r="DH117" s="11" t="s">
        <v>38</v>
      </c>
      <c r="DI117" s="11">
        <v>0</v>
      </c>
      <c r="DJ117" s="7" t="s">
        <v>451</v>
      </c>
      <c r="DK117" s="114"/>
      <c r="DL117" s="114"/>
      <c r="DM117" s="114"/>
      <c r="DN117" s="114"/>
      <c r="DO117" s="114"/>
      <c r="DP117" s="114"/>
      <c r="DQ117" s="114"/>
      <c r="DR117" s="114"/>
      <c r="DS117" s="114"/>
      <c r="DT117" s="114"/>
      <c r="DU117" s="114"/>
      <c r="DV117" s="114"/>
      <c r="DW117" s="114"/>
      <c r="DX117" s="114"/>
      <c r="DY117" s="114"/>
      <c r="DZ117" s="485">
        <v>11921</v>
      </c>
      <c r="EA117" s="954">
        <v>75</v>
      </c>
      <c r="EB117" s="954">
        <v>2786956</v>
      </c>
      <c r="EC117" s="954">
        <v>4000</v>
      </c>
      <c r="ED117" s="954">
        <v>40560</v>
      </c>
      <c r="EE117" s="954">
        <v>16340</v>
      </c>
      <c r="EF117" s="715">
        <v>2209.1680000000001</v>
      </c>
      <c r="EG117" s="959">
        <v>24300.848000000002</v>
      </c>
      <c r="EH117" s="7"/>
      <c r="EI117" s="145">
        <v>2.2480000000000002</v>
      </c>
      <c r="EJ117" s="114"/>
      <c r="EK117" s="43">
        <v>0.58630276186635166</v>
      </c>
      <c r="EL117" s="146">
        <v>2.209168</v>
      </c>
      <c r="EM117" s="114"/>
      <c r="EN117" s="114"/>
      <c r="EO117" s="114"/>
      <c r="EP117" s="114"/>
      <c r="EQ117" s="114"/>
      <c r="ER117" s="114"/>
      <c r="ES117" s="557"/>
      <c r="ET117" s="989"/>
      <c r="EU117" s="550"/>
      <c r="EV117" s="550"/>
      <c r="EW117" s="550"/>
      <c r="EX117" s="554"/>
      <c r="EY117" s="554"/>
      <c r="EZ117" s="554"/>
      <c r="FA117" s="554"/>
      <c r="FB117" s="554"/>
      <c r="FC117" s="554"/>
      <c r="FD117" s="554"/>
      <c r="FE117" s="554"/>
      <c r="FF117" s="554"/>
      <c r="FG117" s="554"/>
      <c r="FH117" s="554"/>
      <c r="FI117" s="554"/>
      <c r="FJ117" s="554"/>
      <c r="FK117" s="554"/>
      <c r="FL117" s="554"/>
      <c r="FM117" s="554"/>
      <c r="FN117" s="554"/>
      <c r="FO117" s="554"/>
      <c r="FP117" s="554"/>
      <c r="FQ117" s="554"/>
      <c r="FR117" s="554"/>
      <c r="FS117" s="554"/>
      <c r="FT117" s="554"/>
      <c r="FU117" s="554"/>
      <c r="FV117" s="554"/>
      <c r="FW117" s="554"/>
      <c r="FX117" s="554"/>
      <c r="FY117" s="554"/>
      <c r="FZ117" s="554"/>
      <c r="GA117" s="554"/>
      <c r="GB117" s="554"/>
      <c r="GC117" s="554"/>
      <c r="GD117" s="554"/>
      <c r="GE117" s="554"/>
      <c r="GF117" s="554"/>
      <c r="GG117" s="554"/>
      <c r="GH117" s="554"/>
      <c r="GI117" s="554"/>
      <c r="GJ117" s="554"/>
      <c r="GK117" s="554"/>
      <c r="GL117" s="554"/>
      <c r="GM117" s="554"/>
      <c r="GN117" s="554"/>
      <c r="GO117" s="554"/>
      <c r="GP117" s="554"/>
      <c r="GQ117" s="554"/>
      <c r="GR117" s="554"/>
    </row>
    <row r="118" spans="1:200" x14ac:dyDescent="0.3">
      <c r="A118" s="7">
        <v>359</v>
      </c>
      <c r="B118" s="7">
        <v>1</v>
      </c>
      <c r="C118" s="14">
        <v>11949</v>
      </c>
      <c r="D118" s="328" t="s">
        <v>1871</v>
      </c>
      <c r="E118" s="17" t="s">
        <v>1872</v>
      </c>
      <c r="F118" s="17" t="s">
        <v>1873</v>
      </c>
      <c r="G118" s="11">
        <v>62</v>
      </c>
      <c r="H118" s="17" t="s">
        <v>1304</v>
      </c>
      <c r="I118" s="469" t="s">
        <v>1874</v>
      </c>
      <c r="J118" s="380" t="s">
        <v>35</v>
      </c>
      <c r="K118" s="17" t="s">
        <v>36</v>
      </c>
      <c r="L118" s="11">
        <v>2</v>
      </c>
      <c r="M118" s="17" t="s">
        <v>474</v>
      </c>
      <c r="N118" s="17" t="s">
        <v>38</v>
      </c>
      <c r="O118" s="11"/>
      <c r="P118" s="11" t="s">
        <v>1875</v>
      </c>
      <c r="Q118" s="381"/>
      <c r="R118" s="17"/>
      <c r="S118" s="471" t="s">
        <v>441</v>
      </c>
      <c r="T118" s="471"/>
      <c r="U118" s="472" t="s">
        <v>500</v>
      </c>
      <c r="V118" s="448"/>
      <c r="W118" s="472"/>
      <c r="X118" s="472"/>
      <c r="Y118" s="904"/>
      <c r="Z118" s="36" t="s">
        <v>443</v>
      </c>
      <c r="AA118" s="11"/>
      <c r="AB118" s="823">
        <v>1367</v>
      </c>
      <c r="AC118" s="823">
        <v>2700</v>
      </c>
      <c r="AD118" s="905"/>
      <c r="AE118" s="905"/>
      <c r="AF118" s="905" t="s">
        <v>128</v>
      </c>
      <c r="AG118" s="556">
        <v>250</v>
      </c>
      <c r="AI118" s="7"/>
      <c r="AJ118" s="37"/>
      <c r="AK118" s="7"/>
      <c r="AL118" s="7"/>
      <c r="AM118" s="7"/>
      <c r="AN118" s="411">
        <v>4.5999999999999996</v>
      </c>
      <c r="AO118" s="39">
        <v>12.7</v>
      </c>
      <c r="AP118" s="40">
        <v>81</v>
      </c>
      <c r="AQ118" s="41">
        <v>98.3</v>
      </c>
      <c r="AR118" s="42">
        <v>0.36220472440944879</v>
      </c>
      <c r="AS118" s="43">
        <v>29.338582677165352</v>
      </c>
      <c r="AT118" s="44">
        <v>4.909284951974386E-2</v>
      </c>
      <c r="AU118" s="45">
        <v>3.8547999999999996</v>
      </c>
      <c r="AV118" s="45">
        <v>83.8</v>
      </c>
      <c r="AW118" s="46">
        <v>0.51519999999999999</v>
      </c>
      <c r="AX118" s="45">
        <v>11.2</v>
      </c>
      <c r="AY118" s="7" t="s">
        <v>121</v>
      </c>
      <c r="AZ118" s="235">
        <v>31.7</v>
      </c>
      <c r="BA118" s="48" t="s">
        <v>121</v>
      </c>
      <c r="BB118" s="80">
        <v>0.5</v>
      </c>
      <c r="BC118" s="194">
        <v>0.2</v>
      </c>
      <c r="BD118" s="45">
        <v>28.7</v>
      </c>
      <c r="BE118" s="7">
        <v>71.3</v>
      </c>
      <c r="BF118" s="78">
        <v>0.40252454417952316</v>
      </c>
      <c r="BG118" s="79">
        <v>0.1</v>
      </c>
      <c r="BH118" s="80">
        <v>2.1739130434782612</v>
      </c>
      <c r="BI118" s="7" t="s">
        <v>121</v>
      </c>
      <c r="BJ118" s="7">
        <v>30.6</v>
      </c>
      <c r="BK118" s="48">
        <v>58.4</v>
      </c>
      <c r="BL118" s="81"/>
      <c r="BM118" s="80">
        <v>93.5</v>
      </c>
      <c r="BN118" s="49">
        <v>96.9</v>
      </c>
      <c r="BO118" s="49">
        <v>13993</v>
      </c>
      <c r="BP118" s="80">
        <v>3.0999999999999943</v>
      </c>
      <c r="BQ118" s="561">
        <v>12.636500000000002</v>
      </c>
      <c r="BR118" s="49">
        <v>60.6</v>
      </c>
      <c r="BS118" s="84">
        <v>7.6962000000000002</v>
      </c>
      <c r="BT118" s="49">
        <v>32.9</v>
      </c>
      <c r="BU118" s="84">
        <v>4.1783000000000001</v>
      </c>
      <c r="BV118" s="49">
        <v>6</v>
      </c>
      <c r="BW118" s="84">
        <v>0.7619999999999999</v>
      </c>
      <c r="BX118" s="84">
        <v>1.0999999999999999E-2</v>
      </c>
      <c r="BY118" s="82">
        <v>99.1</v>
      </c>
      <c r="BZ118" s="82">
        <v>8337</v>
      </c>
      <c r="CA118" s="82">
        <v>94.9</v>
      </c>
      <c r="CB118" s="82">
        <v>4863</v>
      </c>
      <c r="CC118" s="82">
        <v>73.3</v>
      </c>
      <c r="CD118" s="82">
        <v>95.9</v>
      </c>
      <c r="CE118" s="82">
        <v>6798</v>
      </c>
      <c r="CF118" s="45">
        <v>1.8419452887537995</v>
      </c>
      <c r="CG118" s="7"/>
      <c r="CH118" s="7"/>
      <c r="CI118" s="7"/>
      <c r="CJ118" s="111" t="s">
        <v>1993</v>
      </c>
      <c r="CK118" s="201"/>
      <c r="CL118" s="122" t="s">
        <v>1997</v>
      </c>
      <c r="CM118" s="11"/>
      <c r="CN118" s="11"/>
      <c r="CO118" s="11"/>
      <c r="CP118" s="11"/>
      <c r="CQ118" s="9" t="s">
        <v>294</v>
      </c>
      <c r="CR118" t="s">
        <v>128</v>
      </c>
      <c r="CS118" s="9">
        <v>2</v>
      </c>
      <c r="CT118" s="7"/>
      <c r="CU118" s="7"/>
      <c r="CV118" s="7"/>
      <c r="CW118" s="7"/>
      <c r="CX118" s="7"/>
      <c r="CY118" s="7"/>
      <c r="CZ118" s="11" t="s">
        <v>38</v>
      </c>
      <c r="DA118" s="11" t="s">
        <v>38</v>
      </c>
      <c r="DB118" s="11">
        <v>2230</v>
      </c>
      <c r="DC118" s="11">
        <v>52.6</v>
      </c>
      <c r="DD118" s="11">
        <v>47.4</v>
      </c>
      <c r="DE118" s="11" t="s">
        <v>38</v>
      </c>
      <c r="DF118" s="11" t="s">
        <v>38</v>
      </c>
      <c r="DG118" s="11" t="s">
        <v>38</v>
      </c>
      <c r="DH118" s="11" t="s">
        <v>38</v>
      </c>
      <c r="DI118" s="11">
        <v>0</v>
      </c>
      <c r="DJ118" s="7"/>
      <c r="DK118" s="114"/>
      <c r="DL118" s="114"/>
      <c r="DM118" s="114"/>
      <c r="DN118" s="114"/>
      <c r="DO118" s="114"/>
      <c r="DP118" s="114"/>
      <c r="DQ118" s="114"/>
      <c r="DR118" s="114"/>
      <c r="DS118" s="114"/>
      <c r="DT118" s="114"/>
      <c r="DU118" s="114"/>
      <c r="DV118" s="114"/>
      <c r="DW118" s="114"/>
      <c r="DX118" s="114"/>
      <c r="DY118" s="114"/>
      <c r="DZ118" s="485">
        <v>11949</v>
      </c>
      <c r="EA118" s="808">
        <v>75</v>
      </c>
      <c r="EB118" s="808">
        <v>50404</v>
      </c>
      <c r="EC118" s="808">
        <v>4000</v>
      </c>
      <c r="ED118" s="808">
        <v>40560</v>
      </c>
      <c r="EE118" s="808">
        <v>9955</v>
      </c>
      <c r="EF118" s="809">
        <v>1345.9159999999999</v>
      </c>
      <c r="EG118" s="959">
        <v>2691.8319999999999</v>
      </c>
      <c r="EH118" s="7"/>
      <c r="EI118" s="145">
        <v>1.367</v>
      </c>
      <c r="EJ118" s="114"/>
      <c r="EK118" s="43">
        <v>19.750416633600508</v>
      </c>
      <c r="EL118" s="146">
        <v>1.3459159999999999</v>
      </c>
      <c r="EM118" s="114"/>
      <c r="EN118" s="114"/>
      <c r="EO118" s="114"/>
      <c r="EP118" s="114"/>
      <c r="EQ118" s="114"/>
      <c r="ER118" s="114"/>
      <c r="ES118" s="114"/>
      <c r="ET118" s="751"/>
      <c r="EU118" s="7"/>
      <c r="EV118" s="7"/>
      <c r="EW118" s="7"/>
    </row>
    <row r="119" spans="1:200" x14ac:dyDescent="0.3">
      <c r="A119" s="7">
        <v>371</v>
      </c>
      <c r="B119" s="7">
        <v>2</v>
      </c>
      <c r="C119" s="14">
        <v>11975</v>
      </c>
      <c r="D119" s="328" t="s">
        <v>1819</v>
      </c>
      <c r="E119" s="17" t="s">
        <v>516</v>
      </c>
      <c r="F119" s="17" t="s">
        <v>1820</v>
      </c>
      <c r="G119" s="11">
        <v>36</v>
      </c>
      <c r="H119" s="17" t="s">
        <v>1870</v>
      </c>
      <c r="I119" s="469" t="s">
        <v>1302</v>
      </c>
      <c r="J119" s="380" t="s">
        <v>35</v>
      </c>
      <c r="K119" s="17" t="s">
        <v>36</v>
      </c>
      <c r="L119" s="11">
        <v>16</v>
      </c>
      <c r="M119" s="17" t="s">
        <v>434</v>
      </c>
      <c r="N119" s="17" t="s">
        <v>38</v>
      </c>
      <c r="O119" s="11"/>
      <c r="P119" s="11" t="s">
        <v>482</v>
      </c>
      <c r="Q119" s="381"/>
      <c r="R119" s="17"/>
      <c r="S119" s="471" t="s">
        <v>441</v>
      </c>
      <c r="T119" s="471"/>
      <c r="U119" s="472" t="s">
        <v>500</v>
      </c>
      <c r="V119" s="448"/>
      <c r="W119" s="472"/>
      <c r="X119" s="472"/>
      <c r="Y119" s="596" t="s">
        <v>808</v>
      </c>
      <c r="Z119" s="550" t="s">
        <v>691</v>
      </c>
      <c r="AA119" s="11"/>
      <c r="AB119" s="556">
        <v>13056</v>
      </c>
      <c r="AC119" s="556">
        <v>209000</v>
      </c>
      <c r="AD119" s="554"/>
      <c r="AE119" s="554"/>
      <c r="AF119" s="789" t="s">
        <v>128</v>
      </c>
      <c r="AG119" s="37">
        <v>10000</v>
      </c>
      <c r="AI119" s="7"/>
      <c r="AJ119" s="37"/>
      <c r="AK119" s="7"/>
      <c r="AL119" s="7"/>
      <c r="AM119" s="7"/>
      <c r="AN119" s="411">
        <v>13.7</v>
      </c>
      <c r="AO119" s="39">
        <v>5.25</v>
      </c>
      <c r="AP119" s="40">
        <v>81</v>
      </c>
      <c r="AQ119" s="41">
        <v>99.95</v>
      </c>
      <c r="AR119" s="42">
        <v>2.6095238095238096</v>
      </c>
      <c r="AS119" s="43">
        <v>211.37142857142857</v>
      </c>
      <c r="AT119" s="44">
        <v>0.15884057971014492</v>
      </c>
      <c r="AU119" s="45">
        <v>12.84923</v>
      </c>
      <c r="AV119" s="45">
        <v>93.79</v>
      </c>
      <c r="AW119" s="46">
        <v>0.16576999999999997</v>
      </c>
      <c r="AX119" s="45">
        <v>1.21</v>
      </c>
      <c r="AY119" s="7" t="s">
        <v>121</v>
      </c>
      <c r="AZ119" s="235">
        <v>25.8</v>
      </c>
      <c r="BA119" s="48" t="s">
        <v>121</v>
      </c>
      <c r="BB119" s="80">
        <v>0.33</v>
      </c>
      <c r="BC119" s="194">
        <v>0.45</v>
      </c>
      <c r="BD119" s="45">
        <v>54.7</v>
      </c>
      <c r="BE119" s="7">
        <v>45.3</v>
      </c>
      <c r="BF119" s="195">
        <v>1.2075055187637971</v>
      </c>
      <c r="BG119" s="79">
        <v>0.62</v>
      </c>
      <c r="BH119" s="80">
        <v>4.5255474452554747</v>
      </c>
      <c r="BI119" s="7" t="s">
        <v>121</v>
      </c>
      <c r="BJ119" s="7">
        <v>46.9</v>
      </c>
      <c r="BK119" s="48">
        <v>52.4</v>
      </c>
      <c r="BL119" s="81"/>
      <c r="BM119" s="80">
        <v>73.300000000000011</v>
      </c>
      <c r="BN119" s="49">
        <v>80.2</v>
      </c>
      <c r="BO119" s="49">
        <v>15615</v>
      </c>
      <c r="BP119" s="80">
        <v>19.799999999999997</v>
      </c>
      <c r="BQ119" s="561">
        <v>5.1187500000000004</v>
      </c>
      <c r="BR119" s="49">
        <v>32.6</v>
      </c>
      <c r="BS119" s="84">
        <v>1.7115</v>
      </c>
      <c r="BT119" s="49">
        <v>40.700000000000003</v>
      </c>
      <c r="BU119" s="84">
        <v>2.1367500000000001</v>
      </c>
      <c r="BV119" s="49">
        <v>24.2</v>
      </c>
      <c r="BW119" s="84">
        <v>1.2705</v>
      </c>
      <c r="BX119" s="84">
        <v>6.9000000000000006E-2</v>
      </c>
      <c r="BY119" s="82">
        <v>99.4</v>
      </c>
      <c r="BZ119" s="82">
        <v>11272</v>
      </c>
      <c r="CA119" s="82">
        <v>98</v>
      </c>
      <c r="CB119" s="82">
        <v>8038</v>
      </c>
      <c r="CC119" s="82">
        <v>90.1</v>
      </c>
      <c r="CD119" s="82">
        <v>95.8</v>
      </c>
      <c r="CE119" s="82">
        <v>8701</v>
      </c>
      <c r="CF119" s="45">
        <v>0.80098280098280095</v>
      </c>
      <c r="CG119" s="7"/>
      <c r="CH119" s="121">
        <v>5</v>
      </c>
      <c r="CI119" s="7"/>
      <c r="CJ119" s="111" t="s">
        <v>1991</v>
      </c>
      <c r="CK119" s="201"/>
      <c r="CL119" s="122" t="s">
        <v>1997</v>
      </c>
      <c r="CM119" s="11"/>
      <c r="CN119" s="11"/>
      <c r="CO119" s="11"/>
      <c r="CP119" s="11"/>
      <c r="CQ119" s="565" t="s">
        <v>297</v>
      </c>
      <c r="CR119" t="s">
        <v>128</v>
      </c>
      <c r="CS119" s="9">
        <v>2</v>
      </c>
      <c r="CT119" s="7"/>
      <c r="CU119" s="7"/>
      <c r="CV119" s="7"/>
      <c r="CW119" s="7"/>
      <c r="CX119" s="7"/>
      <c r="CY119" s="7"/>
      <c r="CZ119" s="11" t="s">
        <v>38</v>
      </c>
      <c r="DA119" s="11" t="s">
        <v>38</v>
      </c>
      <c r="DB119" s="11">
        <v>14554</v>
      </c>
      <c r="DC119" s="11">
        <v>80.099999999999994</v>
      </c>
      <c r="DD119" s="11">
        <v>19.899999999999999</v>
      </c>
      <c r="DE119" s="11" t="s">
        <v>38</v>
      </c>
      <c r="DF119" s="11" t="s">
        <v>38</v>
      </c>
      <c r="DG119" s="11" t="s">
        <v>38</v>
      </c>
      <c r="DH119" s="11" t="s">
        <v>38</v>
      </c>
      <c r="DI119" s="11">
        <v>0</v>
      </c>
      <c r="DJ119" s="7"/>
      <c r="DK119" s="114"/>
      <c r="DL119" s="114"/>
      <c r="DM119" s="114"/>
      <c r="DN119" s="114"/>
      <c r="DO119" s="114"/>
      <c r="DP119" s="114"/>
      <c r="DQ119" s="114"/>
      <c r="DR119" s="114"/>
      <c r="DS119" s="114"/>
      <c r="DT119" s="114"/>
      <c r="DU119" s="114"/>
      <c r="DV119" s="114"/>
      <c r="DW119" s="114"/>
      <c r="DX119" s="114"/>
      <c r="DY119" s="114"/>
      <c r="DZ119" s="485">
        <v>11975</v>
      </c>
      <c r="EA119" s="954">
        <v>75</v>
      </c>
      <c r="EB119" s="954">
        <v>104016</v>
      </c>
      <c r="EC119" s="954">
        <v>4000</v>
      </c>
      <c r="ED119" s="954">
        <v>40560</v>
      </c>
      <c r="EE119" s="954">
        <v>97122</v>
      </c>
      <c r="EF119" s="715">
        <v>13130.894399999999</v>
      </c>
      <c r="EG119" s="959">
        <v>210094.31039999999</v>
      </c>
      <c r="EH119" s="7"/>
      <c r="EI119" s="145">
        <v>13.055999999999999</v>
      </c>
      <c r="EJ119" s="114"/>
      <c r="EK119" s="43">
        <v>93.372173511767414</v>
      </c>
      <c r="EL119" s="146">
        <v>13.130894399999999</v>
      </c>
      <c r="EM119" s="114"/>
      <c r="EN119" s="114"/>
      <c r="EO119" s="114"/>
      <c r="EP119" s="114"/>
      <c r="EQ119" s="114"/>
      <c r="ER119" s="114"/>
      <c r="ES119" s="114"/>
      <c r="ET119" s="751"/>
      <c r="EU119" s="7"/>
      <c r="EV119" s="550"/>
      <c r="EW119" s="7"/>
    </row>
    <row r="120" spans="1:200" x14ac:dyDescent="0.3">
      <c r="A120" s="7">
        <v>388</v>
      </c>
      <c r="B120" s="7">
        <v>2</v>
      </c>
      <c r="C120" s="442">
        <v>12054</v>
      </c>
      <c r="D120" s="443" t="s">
        <v>1676</v>
      </c>
      <c r="E120" s="16" t="s">
        <v>1487</v>
      </c>
      <c r="F120" s="16">
        <v>7703014275</v>
      </c>
      <c r="G120" s="11">
        <v>42</v>
      </c>
      <c r="H120" s="16" t="s">
        <v>1145</v>
      </c>
      <c r="I120" s="54" t="s">
        <v>432</v>
      </c>
      <c r="J120" s="19" t="s">
        <v>35</v>
      </c>
      <c r="K120" s="16" t="s">
        <v>36</v>
      </c>
      <c r="L120" s="20">
        <v>11</v>
      </c>
      <c r="M120" s="16" t="s">
        <v>37</v>
      </c>
      <c r="N120" s="16" t="s">
        <v>38</v>
      </c>
      <c r="O120" s="20"/>
      <c r="P120" s="20" t="s">
        <v>482</v>
      </c>
      <c r="Q120" s="169"/>
      <c r="R120" s="16"/>
      <c r="S120" s="174" t="s">
        <v>441</v>
      </c>
      <c r="T120" s="174"/>
      <c r="U120" s="236" t="s">
        <v>500</v>
      </c>
      <c r="V120" s="237"/>
      <c r="W120" s="236"/>
      <c r="X120" s="236"/>
      <c r="Y120" s="54"/>
      <c r="Z120" s="20" t="s">
        <v>443</v>
      </c>
      <c r="AA120" s="11"/>
      <c r="AB120" s="670">
        <v>45539</v>
      </c>
      <c r="AC120" s="670">
        <v>501000</v>
      </c>
      <c r="AD120" s="671"/>
      <c r="AE120" s="671"/>
      <c r="AF120" s="789" t="s">
        <v>444</v>
      </c>
      <c r="AG120" s="670">
        <v>10000</v>
      </c>
      <c r="AH120" t="s">
        <v>1972</v>
      </c>
      <c r="AJ120" s="37"/>
      <c r="AK120" s="7"/>
      <c r="AL120" s="7"/>
      <c r="AM120" s="7"/>
      <c r="AN120" s="934">
        <v>0.36</v>
      </c>
      <c r="AO120" s="39">
        <v>12.8</v>
      </c>
      <c r="AP120" s="40">
        <v>86.8</v>
      </c>
      <c r="AQ120" s="41">
        <v>99.96</v>
      </c>
      <c r="AR120" s="42">
        <v>2.8124999999999997E-2</v>
      </c>
      <c r="AS120" s="43">
        <v>2.4412499999999997</v>
      </c>
      <c r="AT120" s="44">
        <v>3.6144578313253013E-3</v>
      </c>
      <c r="AU120" s="45">
        <v>0.33076800000000001</v>
      </c>
      <c r="AV120" s="45">
        <v>91.88</v>
      </c>
      <c r="AW120" s="46">
        <v>1.1231999999999999E-2</v>
      </c>
      <c r="AX120" s="45">
        <v>3.12</v>
      </c>
      <c r="AY120" s="7" t="s">
        <v>121</v>
      </c>
      <c r="AZ120" s="235">
        <v>0</v>
      </c>
      <c r="BA120" s="48" t="s">
        <v>121</v>
      </c>
      <c r="BB120" s="80">
        <v>1.7999999999999999E-2</v>
      </c>
      <c r="BC120" s="194">
        <v>0.46</v>
      </c>
      <c r="BD120" s="45">
        <v>77.8</v>
      </c>
      <c r="BE120" s="7">
        <v>22.2</v>
      </c>
      <c r="BF120" s="78">
        <v>3.5045045045045047</v>
      </c>
      <c r="BG120" s="79">
        <v>6.1399999999999996E-3</v>
      </c>
      <c r="BH120" s="80">
        <v>1.7055555555555555</v>
      </c>
      <c r="BI120" s="7" t="s">
        <v>121</v>
      </c>
      <c r="BJ120" s="7">
        <v>14.9</v>
      </c>
      <c r="BK120" s="48">
        <v>32.299999999999997</v>
      </c>
      <c r="BL120" s="81"/>
      <c r="BM120" s="80">
        <v>97</v>
      </c>
      <c r="BN120" s="49">
        <v>98.8</v>
      </c>
      <c r="BO120" s="49">
        <v>9591</v>
      </c>
      <c r="BP120" s="80">
        <v>1.2000000000000028</v>
      </c>
      <c r="BQ120" s="561">
        <v>12.7296</v>
      </c>
      <c r="BR120" s="49">
        <v>13</v>
      </c>
      <c r="BS120" s="84">
        <v>1.6640000000000001</v>
      </c>
      <c r="BT120" s="49">
        <v>84</v>
      </c>
      <c r="BU120" s="84">
        <v>10.752000000000001</v>
      </c>
      <c r="BV120" s="49">
        <v>2.4500000000000002</v>
      </c>
      <c r="BW120" s="84">
        <v>0.31360000000000005</v>
      </c>
      <c r="BX120" s="84">
        <v>6.2599999999999999E-3</v>
      </c>
      <c r="BY120" s="82">
        <v>99.8</v>
      </c>
      <c r="BZ120" s="82">
        <v>7381</v>
      </c>
      <c r="CA120" s="82">
        <v>96</v>
      </c>
      <c r="CB120" s="82">
        <v>4253</v>
      </c>
      <c r="CC120" s="82">
        <v>76</v>
      </c>
      <c r="CD120" s="82">
        <v>95.6</v>
      </c>
      <c r="CE120" s="82">
        <v>4452</v>
      </c>
      <c r="CF120" s="45">
        <v>0.15476190476190477</v>
      </c>
      <c r="CG120" s="7"/>
      <c r="CH120" s="121">
        <v>5</v>
      </c>
      <c r="CI120" s="7"/>
      <c r="CJ120" s="111" t="s">
        <v>1991</v>
      </c>
      <c r="CK120" s="201"/>
      <c r="CL120" s="122" t="s">
        <v>2038</v>
      </c>
      <c r="CM120" s="11"/>
      <c r="CN120" s="11"/>
      <c r="CO120" s="11"/>
      <c r="CP120" s="11"/>
      <c r="CQ120" s="565" t="s">
        <v>297</v>
      </c>
      <c r="CR120" t="s">
        <v>444</v>
      </c>
      <c r="CS120" s="9">
        <v>2</v>
      </c>
      <c r="CT120" s="7"/>
      <c r="CU120" s="7"/>
      <c r="CV120" s="7"/>
      <c r="CW120" s="7"/>
      <c r="CX120" s="7"/>
      <c r="CY120" s="7"/>
      <c r="CZ120" s="11" t="s">
        <v>38</v>
      </c>
      <c r="DA120" s="11" t="s">
        <v>38</v>
      </c>
      <c r="DB120" s="11">
        <v>19040</v>
      </c>
      <c r="DC120" s="11">
        <v>85.1</v>
      </c>
      <c r="DD120" s="11">
        <v>14.9</v>
      </c>
      <c r="DE120" s="11" t="s">
        <v>38</v>
      </c>
      <c r="DF120" s="11" t="s">
        <v>38</v>
      </c>
      <c r="DG120" s="11" t="s">
        <v>38</v>
      </c>
      <c r="DH120" s="11" t="s">
        <v>38</v>
      </c>
      <c r="DI120" s="11">
        <v>0</v>
      </c>
      <c r="DJ120" s="7"/>
      <c r="DK120" s="114"/>
      <c r="DL120" s="114"/>
      <c r="DM120" s="114"/>
      <c r="DN120" s="114"/>
      <c r="DO120" s="114"/>
      <c r="DP120" s="114"/>
      <c r="DQ120" s="114"/>
      <c r="DR120" s="114"/>
      <c r="DS120" s="114"/>
      <c r="DT120" s="114"/>
      <c r="DU120" s="114"/>
      <c r="DV120" s="114"/>
      <c r="DW120" s="114"/>
      <c r="DX120" s="557"/>
      <c r="DY120" s="114"/>
      <c r="DZ120" s="485">
        <v>12054</v>
      </c>
      <c r="EA120" s="954">
        <v>75</v>
      </c>
      <c r="EB120" s="954">
        <v>356099</v>
      </c>
      <c r="EC120" s="954">
        <v>4000</v>
      </c>
      <c r="ED120" s="954">
        <v>40560</v>
      </c>
      <c r="EE120" s="954">
        <v>347951</v>
      </c>
      <c r="EF120" s="715">
        <v>47042.975200000001</v>
      </c>
      <c r="EG120" s="959">
        <v>517472.72720000002</v>
      </c>
      <c r="EH120" s="7"/>
      <c r="EI120" s="145">
        <v>45.539000000000001</v>
      </c>
      <c r="EJ120" s="114"/>
      <c r="EK120" s="43">
        <v>97.711872260242231</v>
      </c>
      <c r="EL120" s="146">
        <v>47.042975200000001</v>
      </c>
      <c r="EM120" s="114"/>
      <c r="EN120" s="114"/>
      <c r="EO120" s="114"/>
      <c r="EP120" s="114"/>
      <c r="EQ120" s="114"/>
      <c r="ER120" s="114"/>
      <c r="ES120" s="557"/>
      <c r="ET120" s="989"/>
      <c r="EU120" s="550"/>
      <c r="EV120" s="550"/>
      <c r="EW120" s="550"/>
      <c r="EX120" s="554"/>
      <c r="EY120" s="554"/>
      <c r="EZ120" s="554"/>
      <c r="FA120" s="554"/>
      <c r="FB120" s="554"/>
      <c r="FC120" s="554"/>
      <c r="FD120" s="554"/>
      <c r="FE120" s="554"/>
      <c r="FF120" s="554"/>
      <c r="FG120" s="554"/>
      <c r="FH120" s="554"/>
      <c r="FI120" s="554"/>
      <c r="FJ120" s="554"/>
      <c r="FK120" s="554"/>
      <c r="FL120" s="554"/>
      <c r="FM120" s="554"/>
      <c r="FN120" s="554"/>
      <c r="FO120" s="554"/>
      <c r="FP120" s="554"/>
      <c r="FQ120" s="554"/>
      <c r="FR120" s="554"/>
      <c r="FS120" s="554"/>
      <c r="FT120" s="554"/>
      <c r="FU120" s="554"/>
      <c r="FV120" s="554"/>
      <c r="FW120" s="554"/>
      <c r="FX120" s="554"/>
      <c r="FY120" s="554"/>
      <c r="FZ120" s="554"/>
      <c r="GA120" s="554"/>
      <c r="GB120" s="554"/>
      <c r="GC120" s="554"/>
      <c r="GD120" s="554"/>
      <c r="GE120" s="554"/>
      <c r="GF120" s="554"/>
      <c r="GG120" s="554"/>
      <c r="GH120" s="554"/>
      <c r="GI120" s="554"/>
      <c r="GJ120" s="554"/>
      <c r="GK120" s="554"/>
      <c r="GL120" s="554"/>
      <c r="GM120" s="554"/>
      <c r="GN120" s="554"/>
      <c r="GO120" s="554"/>
      <c r="GP120" s="554"/>
      <c r="GQ120" s="554"/>
      <c r="GR120" s="554"/>
    </row>
    <row r="121" spans="1:200" x14ac:dyDescent="0.3">
      <c r="A121" s="7">
        <v>390</v>
      </c>
      <c r="B121" s="7">
        <v>1</v>
      </c>
      <c r="C121" s="442">
        <v>12058</v>
      </c>
      <c r="D121" s="443" t="s">
        <v>1110</v>
      </c>
      <c r="E121" s="16" t="s">
        <v>803</v>
      </c>
      <c r="F121" s="16">
        <v>8104064463</v>
      </c>
      <c r="G121" s="11">
        <v>38</v>
      </c>
      <c r="H121" s="16" t="s">
        <v>1740</v>
      </c>
      <c r="I121" s="54" t="s">
        <v>1741</v>
      </c>
      <c r="J121" s="19" t="s">
        <v>35</v>
      </c>
      <c r="K121" s="16" t="s">
        <v>36</v>
      </c>
      <c r="L121" s="20">
        <v>23</v>
      </c>
      <c r="M121" s="16" t="s">
        <v>474</v>
      </c>
      <c r="N121" s="16" t="s">
        <v>475</v>
      </c>
      <c r="O121" s="20"/>
      <c r="P121" s="20" t="s">
        <v>482</v>
      </c>
      <c r="Q121" s="169"/>
      <c r="R121" s="16"/>
      <c r="S121" s="174" t="s">
        <v>441</v>
      </c>
      <c r="T121" s="174"/>
      <c r="U121" s="236" t="s">
        <v>500</v>
      </c>
      <c r="V121" s="237"/>
      <c r="W121" s="236"/>
      <c r="X121" s="236"/>
      <c r="Y121" s="54" t="s">
        <v>808</v>
      </c>
      <c r="Z121" s="20" t="s">
        <v>443</v>
      </c>
      <c r="AA121" s="11"/>
      <c r="AB121" s="556">
        <v>42934</v>
      </c>
      <c r="AC121" s="556">
        <v>987000</v>
      </c>
      <c r="AD121" s="554"/>
      <c r="AE121" s="554"/>
      <c r="AF121" s="554" t="s">
        <v>128</v>
      </c>
      <c r="AG121" s="556">
        <v>10000</v>
      </c>
      <c r="AJ121" s="37"/>
      <c r="AK121" s="7"/>
      <c r="AL121" s="7"/>
      <c r="AM121" s="7"/>
      <c r="AN121" s="411">
        <v>5.35</v>
      </c>
      <c r="AO121" s="39">
        <v>4.46</v>
      </c>
      <c r="AP121" s="40">
        <v>90.2</v>
      </c>
      <c r="AQ121" s="41">
        <v>100.01</v>
      </c>
      <c r="AR121" s="42">
        <v>1.1995515695067265</v>
      </c>
      <c r="AS121" s="43">
        <v>108.19955156950674</v>
      </c>
      <c r="AT121" s="44">
        <v>5.651806465244031E-2</v>
      </c>
      <c r="AU121" s="45">
        <v>4.9455399999999994</v>
      </c>
      <c r="AV121" s="45">
        <v>92.44</v>
      </c>
      <c r="AW121" s="46">
        <v>0.13696</v>
      </c>
      <c r="AX121" s="45">
        <v>2.56</v>
      </c>
      <c r="AY121" s="7" t="s">
        <v>121</v>
      </c>
      <c r="AZ121" s="235">
        <v>7.95</v>
      </c>
      <c r="BA121" s="48" t="s">
        <v>121</v>
      </c>
      <c r="BB121" s="80">
        <v>5.23</v>
      </c>
      <c r="BC121" s="194">
        <v>0.84</v>
      </c>
      <c r="BD121" s="45">
        <v>78.2</v>
      </c>
      <c r="BE121" s="7">
        <v>21.9</v>
      </c>
      <c r="BF121" s="78">
        <v>3.5707762557077629</v>
      </c>
      <c r="BG121" s="79">
        <v>0.22</v>
      </c>
      <c r="BH121" s="80">
        <v>4.1121495327102808</v>
      </c>
      <c r="BI121" s="7" t="s">
        <v>121</v>
      </c>
      <c r="BJ121" s="7">
        <v>12.4</v>
      </c>
      <c r="BK121" s="48">
        <v>10.9</v>
      </c>
      <c r="BL121" s="81"/>
      <c r="BM121" s="80">
        <v>92.6</v>
      </c>
      <c r="BN121" s="49">
        <v>93</v>
      </c>
      <c r="BO121" s="49">
        <v>12617</v>
      </c>
      <c r="BP121" s="80">
        <v>7</v>
      </c>
      <c r="BQ121" s="561">
        <v>4.4096020000000005</v>
      </c>
      <c r="BR121" s="49">
        <v>45.5</v>
      </c>
      <c r="BS121" s="84">
        <v>2.0293000000000001</v>
      </c>
      <c r="BT121" s="49">
        <v>47.1</v>
      </c>
      <c r="BU121" s="84">
        <v>2.10066</v>
      </c>
      <c r="BV121" s="49">
        <v>6.27</v>
      </c>
      <c r="BW121" s="84">
        <v>0.279642</v>
      </c>
      <c r="BX121" s="84">
        <v>0</v>
      </c>
      <c r="BY121" s="82">
        <v>98.2</v>
      </c>
      <c r="BZ121" s="82">
        <v>7381</v>
      </c>
      <c r="CA121" s="82">
        <v>96.7</v>
      </c>
      <c r="CB121" s="82">
        <v>5611</v>
      </c>
      <c r="CC121" s="82">
        <v>89.8</v>
      </c>
      <c r="CD121" s="82">
        <v>96.6</v>
      </c>
      <c r="CE121" s="82">
        <v>6262</v>
      </c>
      <c r="CF121" s="45">
        <v>0.96602972399150744</v>
      </c>
      <c r="CG121" s="7"/>
      <c r="CH121" s="121">
        <v>5</v>
      </c>
      <c r="CI121" s="7"/>
      <c r="CJ121" s="111" t="s">
        <v>1991</v>
      </c>
      <c r="CK121" s="201"/>
      <c r="CL121" s="122" t="s">
        <v>2006</v>
      </c>
      <c r="CM121" s="11"/>
      <c r="CN121" s="11"/>
      <c r="CO121" s="11"/>
      <c r="CP121" s="11"/>
      <c r="CQ121" s="565" t="s">
        <v>297</v>
      </c>
      <c r="CR121" t="s">
        <v>128</v>
      </c>
      <c r="CS121" s="9">
        <v>2</v>
      </c>
      <c r="CT121" s="7"/>
      <c r="CU121" s="7"/>
      <c r="CV121" s="7"/>
      <c r="CW121" s="7"/>
      <c r="CX121" s="7"/>
      <c r="CY121" s="7"/>
      <c r="CZ121" s="11">
        <v>51</v>
      </c>
      <c r="DA121" s="11" t="s">
        <v>38</v>
      </c>
      <c r="DB121" s="11">
        <v>59517</v>
      </c>
      <c r="DC121" s="11">
        <v>92.5</v>
      </c>
      <c r="DD121" s="11">
        <v>7.5</v>
      </c>
      <c r="DE121" s="11" t="s">
        <v>38</v>
      </c>
      <c r="DF121" s="11" t="s">
        <v>38</v>
      </c>
      <c r="DG121" s="11" t="s">
        <v>38</v>
      </c>
      <c r="DH121" s="11" t="s">
        <v>38</v>
      </c>
      <c r="DI121" s="11">
        <v>0</v>
      </c>
      <c r="DJ121" s="7"/>
      <c r="DK121" s="114"/>
      <c r="DL121" s="114"/>
      <c r="DM121" s="114"/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  <c r="DX121" s="114"/>
      <c r="DY121" s="114"/>
      <c r="DZ121" s="485">
        <v>12058</v>
      </c>
      <c r="EA121" s="954">
        <v>75</v>
      </c>
      <c r="EB121" s="954">
        <v>389997</v>
      </c>
      <c r="EC121" s="954">
        <v>4000</v>
      </c>
      <c r="ED121" s="954">
        <v>40560</v>
      </c>
      <c r="EE121" s="954">
        <v>317988</v>
      </c>
      <c r="EF121" s="715">
        <v>42991.977599999998</v>
      </c>
      <c r="EG121" s="959">
        <v>988815.48479999998</v>
      </c>
      <c r="EH121" s="7"/>
      <c r="EI121" s="145">
        <v>42.933999999999997</v>
      </c>
      <c r="EJ121" s="114"/>
      <c r="EK121" s="43">
        <v>81.536011815475504</v>
      </c>
      <c r="EL121" s="146">
        <v>42.991977599999998</v>
      </c>
      <c r="EM121" s="114"/>
      <c r="EN121" s="114"/>
      <c r="EO121" s="114"/>
      <c r="EP121" s="114"/>
      <c r="EQ121" s="114"/>
      <c r="ER121" s="114"/>
      <c r="ES121" s="557"/>
      <c r="ET121" s="989"/>
      <c r="EU121" s="550"/>
      <c r="EV121" s="550"/>
      <c r="EW121" s="550"/>
      <c r="EX121" s="554"/>
      <c r="EY121" s="554"/>
      <c r="EZ121" s="554"/>
      <c r="FA121" s="554"/>
      <c r="FB121" s="554"/>
      <c r="FC121" s="554"/>
      <c r="FD121" s="554"/>
      <c r="FE121" s="554"/>
      <c r="FF121" s="554"/>
      <c r="FG121" s="554"/>
      <c r="FH121" s="554"/>
      <c r="FI121" s="554"/>
      <c r="FJ121" s="554"/>
      <c r="FK121" s="554"/>
      <c r="FL121" s="554"/>
      <c r="FM121" s="554"/>
      <c r="FN121" s="554"/>
      <c r="FO121" s="554"/>
      <c r="FP121" s="554"/>
      <c r="FQ121" s="554"/>
      <c r="FR121" s="554"/>
      <c r="FS121" s="554"/>
      <c r="FT121" s="554"/>
      <c r="FU121" s="554"/>
      <c r="FV121" s="554"/>
      <c r="FW121" s="554"/>
      <c r="FX121" s="554"/>
      <c r="FY121" s="554"/>
      <c r="FZ121" s="554"/>
      <c r="GA121" s="554"/>
      <c r="GB121" s="554"/>
      <c r="GC121" s="554"/>
      <c r="GD121" s="554"/>
      <c r="GE121" s="554"/>
      <c r="GF121" s="554"/>
      <c r="GG121" s="554"/>
      <c r="GH121" s="554"/>
      <c r="GI121" s="554"/>
      <c r="GJ121" s="554"/>
      <c r="GK121" s="554"/>
      <c r="GL121" s="554"/>
      <c r="GM121" s="554"/>
      <c r="GN121" s="554"/>
      <c r="GO121" s="554"/>
      <c r="GP121" s="554"/>
      <c r="GQ121" s="554"/>
      <c r="GR121" s="554"/>
    </row>
    <row r="122" spans="1:200" x14ac:dyDescent="0.3">
      <c r="A122" s="7">
        <v>394</v>
      </c>
      <c r="B122" s="7">
        <v>1</v>
      </c>
      <c r="C122" s="14">
        <v>12076</v>
      </c>
      <c r="D122" s="328" t="s">
        <v>779</v>
      </c>
      <c r="E122" s="17" t="s">
        <v>456</v>
      </c>
      <c r="F122" s="17">
        <v>445510439</v>
      </c>
      <c r="G122" s="11">
        <v>75</v>
      </c>
      <c r="H122" s="17" t="s">
        <v>1880</v>
      </c>
      <c r="I122" s="469" t="s">
        <v>511</v>
      </c>
      <c r="J122" s="380" t="s">
        <v>35</v>
      </c>
      <c r="K122" s="17" t="s">
        <v>36</v>
      </c>
      <c r="L122" s="11">
        <v>11</v>
      </c>
      <c r="M122" s="17" t="s">
        <v>434</v>
      </c>
      <c r="N122" s="17" t="s">
        <v>38</v>
      </c>
      <c r="O122" s="11"/>
      <c r="P122" s="11" t="s">
        <v>482</v>
      </c>
      <c r="Q122" s="381"/>
      <c r="R122" s="17"/>
      <c r="S122" s="471" t="s">
        <v>441</v>
      </c>
      <c r="T122" s="471"/>
      <c r="U122" s="472" t="s">
        <v>500</v>
      </c>
      <c r="V122" s="448"/>
      <c r="W122" s="472"/>
      <c r="X122" s="472"/>
      <c r="Y122" s="596"/>
      <c r="Z122" s="550" t="s">
        <v>691</v>
      </c>
      <c r="AA122" s="11"/>
      <c r="AB122" s="823">
        <v>10857</v>
      </c>
      <c r="AC122" s="823">
        <v>119000</v>
      </c>
      <c r="AD122" s="905"/>
      <c r="AE122" s="905"/>
      <c r="AF122" s="554" t="s">
        <v>128</v>
      </c>
      <c r="AG122" s="37">
        <v>10000</v>
      </c>
      <c r="AJ122" s="37"/>
      <c r="AK122" s="7"/>
      <c r="AL122" s="7"/>
      <c r="AM122" s="7"/>
      <c r="AN122" s="934">
        <v>0.3</v>
      </c>
      <c r="AO122" s="39">
        <v>18.5</v>
      </c>
      <c r="AP122" s="40">
        <v>80.7</v>
      </c>
      <c r="AQ122" s="41">
        <v>99.5</v>
      </c>
      <c r="AR122" s="42">
        <v>1.6216216216216217E-2</v>
      </c>
      <c r="AS122" s="43">
        <v>1.3086486486486488</v>
      </c>
      <c r="AT122" s="44">
        <v>3.0241935483870967E-3</v>
      </c>
      <c r="AU122" s="45">
        <v>0.27449999999999997</v>
      </c>
      <c r="AV122" s="45">
        <v>91.5</v>
      </c>
      <c r="AW122" s="46">
        <v>1.0500000000000001E-2</v>
      </c>
      <c r="AX122" s="45">
        <v>3.5</v>
      </c>
      <c r="AY122" s="7" t="s">
        <v>121</v>
      </c>
      <c r="AZ122" s="235" t="s">
        <v>121</v>
      </c>
      <c r="BA122" s="48" t="s">
        <v>121</v>
      </c>
      <c r="BB122" s="80">
        <v>4.7</v>
      </c>
      <c r="BC122" s="194">
        <v>0.5</v>
      </c>
      <c r="BD122" s="45">
        <v>79.900000000000006</v>
      </c>
      <c r="BE122" s="7">
        <v>20.100000000000001</v>
      </c>
      <c r="BF122" s="78">
        <v>3.9751243781094527</v>
      </c>
      <c r="BG122" s="79">
        <v>0</v>
      </c>
      <c r="BH122" s="80">
        <v>0</v>
      </c>
      <c r="BI122" s="7" t="s">
        <v>121</v>
      </c>
      <c r="BJ122" s="7">
        <v>9.9</v>
      </c>
      <c r="BK122" s="48">
        <v>35.700000000000003</v>
      </c>
      <c r="BL122" s="81"/>
      <c r="BM122" s="80">
        <v>94.1</v>
      </c>
      <c r="BN122" s="49">
        <v>75.599999999999994</v>
      </c>
      <c r="BO122" s="49">
        <v>7336</v>
      </c>
      <c r="BP122" s="80">
        <v>24.400000000000006</v>
      </c>
      <c r="BQ122" s="80">
        <v>18.296500000000002</v>
      </c>
      <c r="BR122" s="49">
        <v>35.5</v>
      </c>
      <c r="BS122" s="84">
        <v>6.5674999999999999</v>
      </c>
      <c r="BT122" s="49">
        <v>58.6</v>
      </c>
      <c r="BU122" s="84">
        <v>10.841000000000001</v>
      </c>
      <c r="BV122" s="49">
        <v>4.8</v>
      </c>
      <c r="BW122" s="84">
        <v>0.88800000000000001</v>
      </c>
      <c r="BX122" s="84">
        <v>2.48E-3</v>
      </c>
      <c r="BY122" s="82">
        <v>99.8</v>
      </c>
      <c r="BZ122" s="82">
        <v>6736</v>
      </c>
      <c r="CA122" s="82">
        <v>97.1</v>
      </c>
      <c r="CB122" s="82">
        <v>3586</v>
      </c>
      <c r="CC122" s="82">
        <v>73.7</v>
      </c>
      <c r="CD122" s="82">
        <v>86.4</v>
      </c>
      <c r="CE122" s="82">
        <v>4892</v>
      </c>
      <c r="CF122" s="45">
        <v>0.60580204778156999</v>
      </c>
      <c r="CG122" s="7"/>
      <c r="CH122" s="121">
        <v>5</v>
      </c>
      <c r="CI122" s="7"/>
      <c r="CJ122" s="111" t="s">
        <v>1993</v>
      </c>
      <c r="CK122" s="201"/>
      <c r="CL122" s="122" t="s">
        <v>2047</v>
      </c>
      <c r="CM122" s="11"/>
      <c r="CN122" s="11"/>
      <c r="CO122" s="11"/>
      <c r="CP122" s="11"/>
      <c r="CQ122" s="10" t="s">
        <v>294</v>
      </c>
      <c r="CR122" t="s">
        <v>128</v>
      </c>
      <c r="CS122" s="9">
        <v>2</v>
      </c>
      <c r="CT122" s="7"/>
      <c r="CU122" s="7"/>
      <c r="CV122" s="7"/>
      <c r="CW122" s="7"/>
      <c r="CX122" s="7"/>
      <c r="CY122" s="7"/>
      <c r="CZ122" s="11" t="s">
        <v>38</v>
      </c>
      <c r="DA122" s="11" t="s">
        <v>38</v>
      </c>
      <c r="DB122" s="11">
        <v>11054</v>
      </c>
      <c r="DC122" s="11">
        <v>80.7</v>
      </c>
      <c r="DD122" s="11">
        <v>19.3</v>
      </c>
      <c r="DE122" s="11" t="s">
        <v>38</v>
      </c>
      <c r="DF122" s="11" t="s">
        <v>38</v>
      </c>
      <c r="DG122" s="11" t="s">
        <v>38</v>
      </c>
      <c r="DH122" s="11" t="s">
        <v>38</v>
      </c>
      <c r="DI122" s="11">
        <v>0</v>
      </c>
      <c r="DJ122" s="7"/>
      <c r="DK122" s="114"/>
      <c r="DL122" s="114"/>
      <c r="DM122" s="114"/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  <c r="DX122" s="557"/>
      <c r="DY122" s="114"/>
      <c r="DZ122" s="485">
        <v>12076</v>
      </c>
      <c r="EA122" s="954">
        <v>75</v>
      </c>
      <c r="EB122" s="954">
        <v>85579</v>
      </c>
      <c r="EC122" s="954">
        <v>4000</v>
      </c>
      <c r="ED122" s="954">
        <v>40560</v>
      </c>
      <c r="EE122" s="954">
        <v>81007</v>
      </c>
      <c r="EF122" s="715">
        <v>10952.146400000001</v>
      </c>
      <c r="EG122" s="959">
        <v>120473.61040000002</v>
      </c>
      <c r="EH122" s="7"/>
      <c r="EI122" s="145">
        <v>10.856999999999999</v>
      </c>
      <c r="EJ122" s="114"/>
      <c r="EK122" s="43">
        <v>94.657567861274373</v>
      </c>
      <c r="EL122" s="146">
        <v>10.952146400000002</v>
      </c>
      <c r="EM122" s="114"/>
      <c r="EN122" s="114"/>
      <c r="EO122" s="114"/>
      <c r="EP122" s="114"/>
      <c r="EQ122" s="114"/>
      <c r="ER122" s="114"/>
      <c r="ES122" s="557"/>
      <c r="ET122" s="989"/>
      <c r="EU122" s="550"/>
      <c r="EV122" s="550"/>
      <c r="EW122" s="550"/>
      <c r="EX122" s="554"/>
      <c r="EY122" s="554"/>
      <c r="EZ122" s="554"/>
      <c r="FA122" s="554"/>
      <c r="FB122" s="554"/>
      <c r="FC122" s="554"/>
      <c r="FD122" s="554"/>
      <c r="FE122" s="554"/>
      <c r="FF122" s="554"/>
      <c r="FG122" s="554"/>
      <c r="FH122" s="554"/>
      <c r="FI122" s="554"/>
      <c r="FJ122" s="554"/>
      <c r="FK122" s="554"/>
      <c r="FL122" s="554"/>
      <c r="FM122" s="554"/>
      <c r="FN122" s="554"/>
      <c r="FO122" s="554"/>
      <c r="FP122" s="554"/>
      <c r="FQ122" s="554"/>
      <c r="FR122" s="554"/>
      <c r="FS122" s="554"/>
      <c r="FT122" s="554"/>
      <c r="FU122" s="554"/>
      <c r="FV122" s="554"/>
      <c r="FW122" s="554"/>
      <c r="FX122" s="554"/>
      <c r="FY122" s="554"/>
      <c r="FZ122" s="554"/>
      <c r="GA122" s="554"/>
      <c r="GB122" s="554"/>
      <c r="GC122" s="554"/>
      <c r="GD122" s="554"/>
      <c r="GE122" s="554"/>
      <c r="GF122" s="554"/>
      <c r="GG122" s="554"/>
      <c r="GH122" s="554"/>
      <c r="GI122" s="554"/>
      <c r="GJ122" s="554"/>
      <c r="GK122" s="554"/>
      <c r="GL122" s="554"/>
      <c r="GM122" s="554"/>
      <c r="GN122" s="554"/>
      <c r="GO122" s="554"/>
      <c r="GP122" s="554"/>
      <c r="GQ122" s="554"/>
      <c r="GR122" s="554"/>
    </row>
    <row r="123" spans="1:200" x14ac:dyDescent="0.3">
      <c r="A123" s="7">
        <v>397</v>
      </c>
      <c r="B123" s="7">
        <v>1</v>
      </c>
      <c r="C123" s="14">
        <v>12085</v>
      </c>
      <c r="D123" s="328" t="s">
        <v>1593</v>
      </c>
      <c r="E123" s="17" t="s">
        <v>598</v>
      </c>
      <c r="F123" s="17">
        <v>5607160449</v>
      </c>
      <c r="G123" s="11">
        <v>63</v>
      </c>
      <c r="H123" s="17" t="s">
        <v>1594</v>
      </c>
      <c r="I123" s="469" t="s">
        <v>1595</v>
      </c>
      <c r="J123" s="380" t="s">
        <v>35</v>
      </c>
      <c r="K123" s="17" t="s">
        <v>36</v>
      </c>
      <c r="L123" s="11">
        <v>7</v>
      </c>
      <c r="M123" s="17" t="s">
        <v>434</v>
      </c>
      <c r="N123" s="17" t="s">
        <v>475</v>
      </c>
      <c r="O123" s="11"/>
      <c r="P123" s="11" t="s">
        <v>482</v>
      </c>
      <c r="Q123" s="381"/>
      <c r="R123" s="17"/>
      <c r="S123" s="471" t="s">
        <v>441</v>
      </c>
      <c r="T123" s="471"/>
      <c r="U123" s="472" t="s">
        <v>500</v>
      </c>
      <c r="V123" s="448"/>
      <c r="W123" s="472"/>
      <c r="X123" s="472"/>
      <c r="Y123" s="596"/>
      <c r="Z123" s="550" t="s">
        <v>443</v>
      </c>
      <c r="AA123" s="11"/>
      <c r="AB123" s="823">
        <v>50595</v>
      </c>
      <c r="AC123" s="823">
        <v>354000</v>
      </c>
      <c r="AD123" s="905"/>
      <c r="AE123" s="905"/>
      <c r="AF123" s="554" t="s">
        <v>128</v>
      </c>
      <c r="AG123" s="37">
        <v>10000</v>
      </c>
      <c r="AJ123" s="37"/>
      <c r="AK123" s="7"/>
      <c r="AL123" s="7"/>
      <c r="AM123" s="7"/>
      <c r="AN123" s="934">
        <v>0.49</v>
      </c>
      <c r="AO123" s="39">
        <v>3.4</v>
      </c>
      <c r="AP123" s="40">
        <v>96</v>
      </c>
      <c r="AQ123" s="41">
        <v>99.89</v>
      </c>
      <c r="AR123" s="42">
        <v>0.14411764705882352</v>
      </c>
      <c r="AS123" s="43">
        <v>13.835294117647058</v>
      </c>
      <c r="AT123" s="44">
        <v>4.9295774647887319E-3</v>
      </c>
      <c r="AU123" s="46">
        <v>0.44384200000000001</v>
      </c>
      <c r="AV123" s="45">
        <v>90.58</v>
      </c>
      <c r="AW123" s="46">
        <v>2.1658E-2</v>
      </c>
      <c r="AX123" s="45">
        <v>4.42</v>
      </c>
      <c r="AY123" s="7" t="s">
        <v>121</v>
      </c>
      <c r="AZ123" s="235">
        <v>3.39</v>
      </c>
      <c r="BA123" s="48" t="s">
        <v>121</v>
      </c>
      <c r="BB123" s="80">
        <v>1.92</v>
      </c>
      <c r="BC123" s="194">
        <v>0.63</v>
      </c>
      <c r="BD123" s="45">
        <v>84.6</v>
      </c>
      <c r="BE123" s="7">
        <v>15.4</v>
      </c>
      <c r="BF123" s="78">
        <v>5.4935064935064934</v>
      </c>
      <c r="BG123" s="79">
        <v>7.2700000000000004E-3</v>
      </c>
      <c r="BH123" s="80">
        <v>1.4836734693877554</v>
      </c>
      <c r="BI123" s="7" t="s">
        <v>121</v>
      </c>
      <c r="BJ123" s="7">
        <v>12.6</v>
      </c>
      <c r="BK123" s="48">
        <v>20.2</v>
      </c>
      <c r="BL123" s="81"/>
      <c r="BM123" s="80">
        <v>86.800000000000011</v>
      </c>
      <c r="BN123" s="49">
        <v>96.6</v>
      </c>
      <c r="BO123" s="49">
        <v>11727</v>
      </c>
      <c r="BP123" s="80">
        <v>3.4000000000000057</v>
      </c>
      <c r="BQ123" s="561">
        <v>3.3694000000000002</v>
      </c>
      <c r="BR123" s="49">
        <v>26.6</v>
      </c>
      <c r="BS123" s="84">
        <v>0.90439999999999998</v>
      </c>
      <c r="BT123" s="49">
        <v>60.2</v>
      </c>
      <c r="BU123" s="84">
        <v>2.0468000000000002</v>
      </c>
      <c r="BV123" s="49">
        <v>12.3</v>
      </c>
      <c r="BW123" s="84">
        <v>0.41820000000000002</v>
      </c>
      <c r="BX123" s="84">
        <v>9.7599999999999996E-3</v>
      </c>
      <c r="BY123" s="82">
        <v>99.1</v>
      </c>
      <c r="BZ123" s="82">
        <v>11656</v>
      </c>
      <c r="CA123" s="82">
        <v>100</v>
      </c>
      <c r="CB123" s="82">
        <v>9418</v>
      </c>
      <c r="CC123" s="82">
        <v>96.1</v>
      </c>
      <c r="CD123" s="82">
        <v>98.8</v>
      </c>
      <c r="CE123" s="82">
        <v>9621</v>
      </c>
      <c r="CF123" s="45">
        <v>0.44186046511627908</v>
      </c>
      <c r="CG123" s="7"/>
      <c r="CH123" s="121">
        <v>5</v>
      </c>
      <c r="CI123" s="7"/>
      <c r="CJ123" s="111" t="s">
        <v>1991</v>
      </c>
      <c r="CK123" s="201"/>
      <c r="CL123" s="122" t="s">
        <v>2006</v>
      </c>
      <c r="CM123" s="11"/>
      <c r="CN123" s="11"/>
      <c r="CO123" s="11"/>
      <c r="CP123" s="11"/>
      <c r="CQ123" s="10" t="s">
        <v>297</v>
      </c>
      <c r="CR123" t="s">
        <v>128</v>
      </c>
      <c r="CS123" s="9">
        <v>2</v>
      </c>
      <c r="CT123" s="7"/>
      <c r="CU123" s="7"/>
      <c r="CV123" s="7"/>
      <c r="CW123" s="7"/>
      <c r="CX123" s="7"/>
      <c r="CY123" s="7"/>
      <c r="CZ123" s="11">
        <v>48.2</v>
      </c>
      <c r="DA123" s="11" t="s">
        <v>38</v>
      </c>
      <c r="DB123" s="11">
        <v>59019</v>
      </c>
      <c r="DC123" s="11">
        <v>95.2</v>
      </c>
      <c r="DD123" s="11">
        <v>4.8</v>
      </c>
      <c r="DE123" s="11" t="s">
        <v>38</v>
      </c>
      <c r="DF123" s="11" t="s">
        <v>38</v>
      </c>
      <c r="DG123" s="11" t="s">
        <v>38</v>
      </c>
      <c r="DH123" s="11" t="s">
        <v>38</v>
      </c>
      <c r="DI123" s="11">
        <v>0</v>
      </c>
      <c r="DJ123" s="7"/>
      <c r="DK123" s="114"/>
      <c r="DL123" s="114"/>
      <c r="DM123" s="114"/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X123" s="557"/>
      <c r="DY123" s="114"/>
      <c r="DZ123" s="485">
        <v>12085</v>
      </c>
      <c r="EA123" s="954">
        <v>75</v>
      </c>
      <c r="EB123" s="954">
        <v>381117</v>
      </c>
      <c r="EC123" s="954">
        <v>4000</v>
      </c>
      <c r="ED123" s="954">
        <v>40560</v>
      </c>
      <c r="EE123" s="954">
        <v>372303</v>
      </c>
      <c r="EF123" s="715">
        <v>50335.365599999997</v>
      </c>
      <c r="EG123" s="959">
        <v>352347.55919999996</v>
      </c>
      <c r="EH123" s="7"/>
      <c r="EI123" s="145">
        <v>50.594999999999999</v>
      </c>
      <c r="EJ123" s="114"/>
      <c r="EK123" s="43">
        <v>97.687324364958798</v>
      </c>
      <c r="EL123" s="146">
        <v>50.335365599999996</v>
      </c>
      <c r="EM123" s="114"/>
      <c r="EN123" s="114"/>
      <c r="EO123" s="114"/>
      <c r="EP123" s="114"/>
      <c r="EQ123" s="114"/>
      <c r="ER123" s="114"/>
      <c r="ES123" s="557"/>
      <c r="ET123" s="989"/>
      <c r="EU123" s="550"/>
      <c r="EV123" s="550"/>
      <c r="EW123" s="550"/>
      <c r="EX123" s="554"/>
      <c r="EY123" s="554"/>
      <c r="EZ123" s="554"/>
      <c r="FA123" s="554"/>
      <c r="FB123" s="554"/>
      <c r="FC123" s="554"/>
      <c r="FD123" s="554"/>
      <c r="FE123" s="554"/>
      <c r="FF123" s="554"/>
      <c r="FG123" s="554"/>
      <c r="FH123" s="554"/>
      <c r="FI123" s="554"/>
      <c r="FJ123" s="554"/>
      <c r="FK123" s="554"/>
      <c r="FL123" s="554"/>
      <c r="FM123" s="554"/>
      <c r="FN123" s="554"/>
      <c r="FO123" s="554"/>
      <c r="FP123" s="554"/>
      <c r="FQ123" s="554"/>
      <c r="FR123" s="554"/>
      <c r="FS123" s="554"/>
      <c r="FT123" s="554"/>
      <c r="FU123" s="554"/>
      <c r="FV123" s="554"/>
      <c r="FW123" s="554"/>
      <c r="FX123" s="554"/>
      <c r="FY123" s="554"/>
      <c r="FZ123" s="554"/>
      <c r="GA123" s="554"/>
      <c r="GB123" s="554"/>
      <c r="GC123" s="554"/>
      <c r="GD123" s="554"/>
      <c r="GE123" s="554"/>
      <c r="GF123" s="554"/>
      <c r="GG123" s="554"/>
      <c r="GH123" s="554"/>
      <c r="GI123" s="554"/>
      <c r="GJ123" s="554"/>
      <c r="GK123" s="554"/>
      <c r="GL123" s="554"/>
      <c r="GM123" s="554"/>
      <c r="GN123" s="554"/>
      <c r="GO123" s="554"/>
      <c r="GP123" s="554"/>
      <c r="GQ123" s="554"/>
      <c r="GR123" s="554"/>
    </row>
    <row r="124" spans="1:200" x14ac:dyDescent="0.3">
      <c r="A124" s="7">
        <v>11</v>
      </c>
      <c r="B124" s="7">
        <v>1</v>
      </c>
      <c r="C124" s="442">
        <v>12150</v>
      </c>
      <c r="D124" s="328" t="s">
        <v>1586</v>
      </c>
      <c r="E124" s="16" t="s">
        <v>485</v>
      </c>
      <c r="F124" s="16">
        <v>7511025808</v>
      </c>
      <c r="G124" s="11">
        <v>45</v>
      </c>
      <c r="H124" s="16" t="s">
        <v>1108</v>
      </c>
      <c r="I124" s="54" t="s">
        <v>1587</v>
      </c>
      <c r="J124" s="19" t="s">
        <v>35</v>
      </c>
      <c r="K124" s="16" t="s">
        <v>36</v>
      </c>
      <c r="L124" s="20">
        <v>28</v>
      </c>
      <c r="M124" s="16" t="s">
        <v>474</v>
      </c>
      <c r="N124" s="16" t="s">
        <v>38</v>
      </c>
      <c r="O124" s="20"/>
      <c r="P124" s="20" t="s">
        <v>568</v>
      </c>
      <c r="Q124" s="169"/>
      <c r="R124" s="16"/>
      <c r="S124" s="174" t="s">
        <v>441</v>
      </c>
      <c r="T124" s="174"/>
      <c r="U124" s="236" t="s">
        <v>500</v>
      </c>
      <c r="V124" s="237"/>
      <c r="W124" s="236"/>
      <c r="X124" s="236"/>
      <c r="Y124" s="54"/>
      <c r="Z124" s="20" t="s">
        <v>691</v>
      </c>
      <c r="AA124" s="11"/>
      <c r="AB124" s="177">
        <v>44768</v>
      </c>
      <c r="AC124" s="177">
        <v>1253000</v>
      </c>
      <c r="AD124" s="178"/>
      <c r="AE124" s="178"/>
      <c r="AF124" s="554" t="s">
        <v>444</v>
      </c>
      <c r="AG124" s="556">
        <v>10000</v>
      </c>
      <c r="AJ124" s="37"/>
      <c r="AK124" s="7"/>
      <c r="AL124" s="7"/>
      <c r="AM124" s="7"/>
      <c r="AN124" s="934">
        <v>1.2</v>
      </c>
      <c r="AO124" s="39">
        <v>2.1</v>
      </c>
      <c r="AP124" s="40">
        <v>96.5</v>
      </c>
      <c r="AQ124" s="41">
        <v>99.8</v>
      </c>
      <c r="AR124" s="42">
        <v>0.5714285714285714</v>
      </c>
      <c r="AS124" s="43">
        <v>55.142857142857139</v>
      </c>
      <c r="AT124" s="44">
        <v>1.2170385395537525E-2</v>
      </c>
      <c r="AU124" s="46">
        <v>1.0751999999999999</v>
      </c>
      <c r="AV124" s="45">
        <v>89.6</v>
      </c>
      <c r="AW124" s="46">
        <v>6.480000000000001E-2</v>
      </c>
      <c r="AX124" s="45">
        <v>5.4</v>
      </c>
      <c r="AY124" s="7" t="s">
        <v>121</v>
      </c>
      <c r="AZ124" s="235">
        <v>1.6</v>
      </c>
      <c r="BA124" s="48" t="s">
        <v>121</v>
      </c>
      <c r="BB124" s="80">
        <v>6</v>
      </c>
      <c r="BC124" s="194">
        <v>0.3</v>
      </c>
      <c r="BD124" s="45">
        <v>92.3</v>
      </c>
      <c r="BE124" s="7">
        <v>7.7</v>
      </c>
      <c r="BF124" s="78">
        <v>11.987012987012987</v>
      </c>
      <c r="BG124" s="79">
        <v>0.1</v>
      </c>
      <c r="BH124" s="80">
        <v>8.3333333333333339</v>
      </c>
      <c r="BI124" s="7" t="s">
        <v>121</v>
      </c>
      <c r="BJ124" s="7">
        <v>23.5</v>
      </c>
      <c r="BK124" s="550">
        <v>12.7</v>
      </c>
      <c r="BL124" s="81"/>
      <c r="BM124" s="80">
        <v>86</v>
      </c>
      <c r="BN124" s="49">
        <v>97.1</v>
      </c>
      <c r="BO124" s="49">
        <v>15147</v>
      </c>
      <c r="BP124" s="80">
        <v>2.9000000000000057</v>
      </c>
      <c r="BQ124" s="561">
        <v>2.0727000000000002</v>
      </c>
      <c r="BR124" s="49">
        <v>38.1</v>
      </c>
      <c r="BS124" s="84">
        <v>0.80010000000000003</v>
      </c>
      <c r="BT124" s="49">
        <v>47.9</v>
      </c>
      <c r="BU124" s="84">
        <v>1.0059</v>
      </c>
      <c r="BV124" s="49">
        <v>12.7</v>
      </c>
      <c r="BW124" s="84">
        <v>0.26669999999999999</v>
      </c>
      <c r="BX124" s="84">
        <v>4.7499999999999999E-3</v>
      </c>
      <c r="BY124" s="82">
        <v>99.9</v>
      </c>
      <c r="BZ124" s="82">
        <v>11375</v>
      </c>
      <c r="CA124" s="82">
        <v>99.9</v>
      </c>
      <c r="CB124" s="82">
        <v>7633</v>
      </c>
      <c r="CC124" s="82">
        <v>99.4</v>
      </c>
      <c r="CD124" s="82">
        <v>99.5</v>
      </c>
      <c r="CE124" s="82">
        <v>8363</v>
      </c>
      <c r="CF124" s="45">
        <v>0.79540709812108568</v>
      </c>
      <c r="CG124" s="7"/>
      <c r="CH124" s="121">
        <v>5</v>
      </c>
      <c r="CI124" s="7"/>
      <c r="CJ124" s="111" t="s">
        <v>1991</v>
      </c>
      <c r="CK124" s="201"/>
      <c r="CL124" s="122" t="s">
        <v>2005</v>
      </c>
      <c r="CM124" s="11"/>
      <c r="CN124" s="11"/>
      <c r="CO124" s="11"/>
      <c r="CP124" s="11"/>
      <c r="CQ124" s="565" t="s">
        <v>297</v>
      </c>
      <c r="CR124" t="s">
        <v>444</v>
      </c>
      <c r="CS124" s="9">
        <v>2</v>
      </c>
      <c r="CT124" s="7"/>
      <c r="CU124" s="7"/>
      <c r="CV124" s="7"/>
      <c r="CW124" s="7"/>
      <c r="CX124" s="7"/>
      <c r="CY124" s="7"/>
      <c r="CZ124" s="11">
        <v>152.1</v>
      </c>
      <c r="DA124" s="11" t="s">
        <v>38</v>
      </c>
      <c r="DB124" s="11">
        <v>60402</v>
      </c>
      <c r="DC124" s="11">
        <v>95.3</v>
      </c>
      <c r="DD124" s="11">
        <v>4.7</v>
      </c>
      <c r="DE124" s="11" t="s">
        <v>38</v>
      </c>
      <c r="DF124" s="11" t="s">
        <v>38</v>
      </c>
      <c r="DG124" s="11" t="s">
        <v>38</v>
      </c>
      <c r="DH124" s="11" t="s">
        <v>38</v>
      </c>
      <c r="DI124" s="11">
        <v>0</v>
      </c>
      <c r="DJ124" s="7"/>
      <c r="DK124" s="114"/>
      <c r="DL124" s="114"/>
      <c r="DM124" s="114"/>
      <c r="DN124" s="114"/>
      <c r="DO124" s="7">
        <v>3</v>
      </c>
      <c r="DP124" s="114"/>
      <c r="DQ124" s="114"/>
      <c r="DR124" s="114"/>
      <c r="DS124" s="114"/>
      <c r="DT124" s="114"/>
      <c r="DU124" s="114"/>
      <c r="DV124" s="114"/>
      <c r="DW124" s="114"/>
      <c r="DX124" s="557"/>
      <c r="DY124" s="114"/>
      <c r="DZ124" s="485">
        <v>12150</v>
      </c>
      <c r="EA124" s="954">
        <v>75</v>
      </c>
      <c r="EB124" s="954">
        <v>495751</v>
      </c>
      <c r="EC124" s="954">
        <v>4000</v>
      </c>
      <c r="ED124" s="954">
        <v>40560</v>
      </c>
      <c r="EE124" s="954">
        <v>332245</v>
      </c>
      <c r="EF124" s="715">
        <v>44919.523999999998</v>
      </c>
      <c r="EG124" s="959">
        <v>1257746.672</v>
      </c>
      <c r="EH124" s="7"/>
      <c r="EI124" s="145">
        <v>44.768000000000001</v>
      </c>
      <c r="EJ124" s="114"/>
      <c r="EK124" s="43">
        <v>67.018523411954789</v>
      </c>
      <c r="EL124" s="146">
        <v>44.919523999999996</v>
      </c>
      <c r="EM124" s="114"/>
      <c r="EN124" s="114"/>
      <c r="EO124" s="114"/>
      <c r="EP124" s="114"/>
      <c r="EQ124" s="114"/>
      <c r="ER124" s="114"/>
      <c r="ES124" s="557"/>
      <c r="ET124" s="989"/>
      <c r="EU124" s="550"/>
      <c r="EV124" s="11"/>
      <c r="EW124" s="550"/>
      <c r="EX124" s="554"/>
      <c r="EY124" s="554"/>
      <c r="EZ124" s="554"/>
      <c r="FA124" s="554"/>
      <c r="FB124" s="554"/>
      <c r="FC124" s="554"/>
      <c r="FD124" s="554"/>
      <c r="FE124" s="554"/>
      <c r="FF124" s="554"/>
      <c r="FG124" s="554"/>
      <c r="FH124" s="554"/>
      <c r="FI124" s="554"/>
      <c r="FJ124" s="554"/>
      <c r="FK124" s="554"/>
      <c r="FL124" s="554"/>
      <c r="FM124" s="554"/>
      <c r="FN124" s="554"/>
      <c r="FO124" s="554"/>
      <c r="FP124" s="554"/>
      <c r="FQ124" s="554"/>
      <c r="FR124" s="554"/>
      <c r="FS124" s="554"/>
      <c r="FT124" s="554"/>
      <c r="FU124" s="554"/>
      <c r="FV124" s="554"/>
      <c r="FW124" s="554"/>
      <c r="FX124" s="554"/>
      <c r="FY124" s="554"/>
      <c r="FZ124" s="554"/>
      <c r="GA124" s="554"/>
      <c r="GB124" s="554"/>
      <c r="GC124" s="554"/>
      <c r="GD124" s="554"/>
      <c r="GE124" s="554"/>
      <c r="GF124" s="554"/>
      <c r="GG124" s="554"/>
      <c r="GH124" s="554"/>
      <c r="GI124" s="554"/>
      <c r="GJ124" s="554"/>
      <c r="GK124" s="554"/>
      <c r="GL124" s="554"/>
      <c r="GM124" s="554"/>
      <c r="GN124" s="554"/>
      <c r="GO124" s="554"/>
      <c r="GP124" s="554"/>
      <c r="GQ124" s="554"/>
      <c r="GR124" s="554"/>
    </row>
    <row r="125" spans="1:200" x14ac:dyDescent="0.3">
      <c r="A125" s="7">
        <v>14</v>
      </c>
      <c r="B125" s="7">
        <v>1</v>
      </c>
      <c r="C125" s="14">
        <v>12180</v>
      </c>
      <c r="D125" s="328" t="s">
        <v>1765</v>
      </c>
      <c r="E125" s="17" t="s">
        <v>853</v>
      </c>
      <c r="F125" s="17">
        <v>505630033</v>
      </c>
      <c r="G125" s="11">
        <v>70</v>
      </c>
      <c r="H125" s="17" t="s">
        <v>1642</v>
      </c>
      <c r="I125" s="469" t="s">
        <v>461</v>
      </c>
      <c r="J125" s="380" t="s">
        <v>35</v>
      </c>
      <c r="K125" s="17" t="s">
        <v>36</v>
      </c>
      <c r="L125" s="11">
        <v>11</v>
      </c>
      <c r="M125" s="17" t="s">
        <v>37</v>
      </c>
      <c r="N125" s="17" t="s">
        <v>38</v>
      </c>
      <c r="O125" s="11"/>
      <c r="P125" s="11" t="s">
        <v>568</v>
      </c>
      <c r="Q125" s="381"/>
      <c r="R125" s="17"/>
      <c r="S125" s="471" t="s">
        <v>441</v>
      </c>
      <c r="T125" s="471"/>
      <c r="U125" s="472" t="s">
        <v>500</v>
      </c>
      <c r="V125" s="448"/>
      <c r="W125" s="472"/>
      <c r="X125" s="472"/>
      <c r="Y125" s="596"/>
      <c r="Z125" s="550" t="s">
        <v>443</v>
      </c>
      <c r="AA125" s="11"/>
      <c r="AB125" s="556">
        <v>19627</v>
      </c>
      <c r="AC125" s="556">
        <v>216000</v>
      </c>
      <c r="AD125" s="554"/>
      <c r="AE125" s="554"/>
      <c r="AF125" s="554" t="s">
        <v>444</v>
      </c>
      <c r="AG125" s="37">
        <v>10000</v>
      </c>
      <c r="AJ125" s="37"/>
      <c r="AK125" s="7"/>
      <c r="AL125" s="7"/>
      <c r="AM125" s="7"/>
      <c r="AN125" s="934">
        <v>0.1</v>
      </c>
      <c r="AO125" s="39">
        <v>10.6</v>
      </c>
      <c r="AP125" s="40">
        <v>88.9</v>
      </c>
      <c r="AQ125" s="41">
        <v>99.600000000000009</v>
      </c>
      <c r="AR125" s="42">
        <v>9.4339622641509448E-3</v>
      </c>
      <c r="AS125" s="43">
        <v>0.83867924528301907</v>
      </c>
      <c r="AT125" s="44">
        <v>1.0050251256281408E-3</v>
      </c>
      <c r="AU125" s="45">
        <v>8.43E-2</v>
      </c>
      <c r="AV125" s="45">
        <v>84.3</v>
      </c>
      <c r="AW125" s="46">
        <v>1.0700000000000001E-2</v>
      </c>
      <c r="AX125" s="45">
        <v>10.7</v>
      </c>
      <c r="AY125" s="7" t="s">
        <v>121</v>
      </c>
      <c r="AZ125" s="235" t="s">
        <v>121</v>
      </c>
      <c r="BA125" s="48" t="s">
        <v>121</v>
      </c>
      <c r="BB125" s="80">
        <v>0.04</v>
      </c>
      <c r="BC125" s="194">
        <v>0.2</v>
      </c>
      <c r="BD125" s="45">
        <v>78.599999999999994</v>
      </c>
      <c r="BE125" s="7">
        <v>21.4</v>
      </c>
      <c r="BF125" s="78">
        <v>3.6728971962616823</v>
      </c>
      <c r="BG125" s="79">
        <v>0</v>
      </c>
      <c r="BH125" s="80">
        <v>0</v>
      </c>
      <c r="BI125" s="7" t="s">
        <v>121</v>
      </c>
      <c r="BJ125" s="7" t="s">
        <v>121</v>
      </c>
      <c r="BK125" s="48" t="s">
        <v>121</v>
      </c>
      <c r="BL125" s="81"/>
      <c r="BM125" s="80">
        <v>94.9</v>
      </c>
      <c r="BN125" s="49">
        <v>97.6</v>
      </c>
      <c r="BO125" s="49">
        <v>11585</v>
      </c>
      <c r="BP125" s="80">
        <v>2.4000000000000057</v>
      </c>
      <c r="BQ125" s="561">
        <v>10.5152</v>
      </c>
      <c r="BR125" s="49">
        <v>18.600000000000001</v>
      </c>
      <c r="BS125" s="84">
        <v>1.9716</v>
      </c>
      <c r="BT125" s="49">
        <v>76.3</v>
      </c>
      <c r="BU125" s="84">
        <v>8.0877999999999997</v>
      </c>
      <c r="BV125" s="49">
        <v>4.3</v>
      </c>
      <c r="BW125" s="84">
        <v>0.45579999999999998</v>
      </c>
      <c r="BX125" s="84">
        <v>1.5399999999999999E-3</v>
      </c>
      <c r="BY125" s="82">
        <v>98.7</v>
      </c>
      <c r="BZ125" s="82">
        <v>6092</v>
      </c>
      <c r="CA125" s="82">
        <v>95.5</v>
      </c>
      <c r="CB125" s="82">
        <v>3323</v>
      </c>
      <c r="CC125" s="82">
        <v>94.2</v>
      </c>
      <c r="CD125" s="82">
        <v>95.7</v>
      </c>
      <c r="CE125" s="82">
        <v>3586</v>
      </c>
      <c r="CF125" s="45">
        <v>0.24377457404980343</v>
      </c>
      <c r="CG125" s="7"/>
      <c r="CH125" s="121">
        <v>5</v>
      </c>
      <c r="CI125" s="7"/>
      <c r="CJ125" s="111" t="s">
        <v>1993</v>
      </c>
      <c r="CK125" s="201"/>
      <c r="CL125" s="122" t="s">
        <v>2030</v>
      </c>
      <c r="CM125" s="11"/>
      <c r="CN125" s="11"/>
      <c r="CO125" s="11"/>
      <c r="CP125" s="11"/>
      <c r="CQ125" s="565" t="s">
        <v>294</v>
      </c>
      <c r="CR125" t="s">
        <v>444</v>
      </c>
      <c r="CS125" s="9">
        <v>2</v>
      </c>
      <c r="CT125" s="7"/>
      <c r="CU125" s="7"/>
      <c r="CV125" s="7"/>
      <c r="CW125" s="7"/>
      <c r="CX125" s="7"/>
      <c r="CY125" s="7"/>
      <c r="CZ125" s="11" t="s">
        <v>38</v>
      </c>
      <c r="DA125" s="11" t="s">
        <v>38</v>
      </c>
      <c r="DB125" s="11">
        <v>20573</v>
      </c>
      <c r="DC125" s="11">
        <v>84.6</v>
      </c>
      <c r="DD125" s="11">
        <v>15.4</v>
      </c>
      <c r="DE125" s="11" t="s">
        <v>38</v>
      </c>
      <c r="DF125" s="11" t="s">
        <v>38</v>
      </c>
      <c r="DG125" s="11" t="s">
        <v>38</v>
      </c>
      <c r="DH125" s="11" t="s">
        <v>38</v>
      </c>
      <c r="DI125" s="11">
        <v>0</v>
      </c>
      <c r="DJ125" s="7"/>
      <c r="DK125" s="114"/>
      <c r="DL125" s="114"/>
      <c r="DM125" s="114"/>
      <c r="DN125" s="114"/>
      <c r="DO125" s="114"/>
      <c r="DP125" s="114"/>
      <c r="DQ125" s="114"/>
      <c r="DR125" s="114"/>
      <c r="DS125" s="114"/>
      <c r="DT125" s="114"/>
      <c r="DU125" s="114"/>
      <c r="DV125" s="114"/>
      <c r="DW125" s="114"/>
      <c r="DX125" s="557"/>
      <c r="DY125" s="114"/>
      <c r="DZ125" s="485">
        <v>12180</v>
      </c>
      <c r="EA125" s="954">
        <v>75</v>
      </c>
      <c r="EB125" s="954">
        <v>148268</v>
      </c>
      <c r="EC125" s="954">
        <v>4000</v>
      </c>
      <c r="ED125" s="954">
        <v>40560</v>
      </c>
      <c r="EE125" s="954">
        <v>145219</v>
      </c>
      <c r="EF125" s="715">
        <v>19633.608799999998</v>
      </c>
      <c r="EG125" s="959">
        <v>215969.69679999998</v>
      </c>
      <c r="EH125" s="7"/>
      <c r="EI125" s="145">
        <v>19.626999999999999</v>
      </c>
      <c r="EJ125" s="114"/>
      <c r="EK125" s="43">
        <v>97.943588636792839</v>
      </c>
      <c r="EL125" s="146">
        <v>19.633608799999998</v>
      </c>
      <c r="EM125" s="114"/>
      <c r="EN125" s="114"/>
      <c r="EO125" s="114"/>
      <c r="EP125" s="114"/>
      <c r="EQ125" s="114"/>
      <c r="ER125" s="114"/>
      <c r="ES125" s="557"/>
      <c r="ET125" s="989"/>
      <c r="EU125" s="550"/>
      <c r="EV125" s="550"/>
      <c r="EW125" s="550"/>
      <c r="EX125" s="554"/>
      <c r="EY125" s="554"/>
      <c r="EZ125" s="554"/>
      <c r="FA125" s="554"/>
      <c r="FB125" s="554"/>
      <c r="FC125" s="554"/>
      <c r="FD125" s="554"/>
      <c r="FE125" s="554"/>
      <c r="FF125" s="554"/>
      <c r="FG125" s="554"/>
      <c r="FH125" s="554"/>
      <c r="FI125" s="554"/>
      <c r="FJ125" s="554"/>
      <c r="FK125" s="554"/>
      <c r="FL125" s="554"/>
      <c r="FM125" s="554"/>
      <c r="FN125" s="554"/>
      <c r="FO125" s="554"/>
      <c r="FP125" s="554"/>
      <c r="FQ125" s="554"/>
      <c r="FR125" s="554"/>
      <c r="FS125" s="554"/>
      <c r="FT125" s="554"/>
      <c r="FU125" s="554"/>
      <c r="FV125" s="554"/>
      <c r="FW125" s="554"/>
      <c r="FX125" s="554"/>
      <c r="FY125" s="554"/>
      <c r="FZ125" s="554"/>
      <c r="GA125" s="554"/>
      <c r="GB125" s="554"/>
      <c r="GC125" s="554"/>
      <c r="GD125" s="554"/>
      <c r="GE125" s="554"/>
      <c r="GF125" s="554"/>
      <c r="GG125" s="554"/>
      <c r="GH125" s="554"/>
      <c r="GI125" s="554"/>
      <c r="GJ125" s="554"/>
      <c r="GK125" s="554"/>
      <c r="GL125" s="554"/>
      <c r="GM125" s="554"/>
      <c r="GN125" s="554"/>
      <c r="GO125" s="554"/>
      <c r="GP125" s="554"/>
      <c r="GQ125" s="554"/>
      <c r="GR125" s="554"/>
    </row>
    <row r="126" spans="1:200" x14ac:dyDescent="0.3">
      <c r="A126" s="7">
        <v>16</v>
      </c>
      <c r="B126" s="7">
        <v>1</v>
      </c>
      <c r="C126" s="14">
        <v>12182</v>
      </c>
      <c r="D126" s="328" t="s">
        <v>1641</v>
      </c>
      <c r="E126" s="17" t="s">
        <v>636</v>
      </c>
      <c r="F126" s="17">
        <v>7310295377</v>
      </c>
      <c r="G126" s="11">
        <v>47</v>
      </c>
      <c r="H126" s="17" t="s">
        <v>1642</v>
      </c>
      <c r="I126" s="469" t="s">
        <v>1643</v>
      </c>
      <c r="J126" s="380" t="s">
        <v>35</v>
      </c>
      <c r="K126" s="17" t="s">
        <v>36</v>
      </c>
      <c r="L126" s="11">
        <v>40</v>
      </c>
      <c r="M126" s="17" t="s">
        <v>37</v>
      </c>
      <c r="N126" s="17" t="s">
        <v>38</v>
      </c>
      <c r="O126" s="11"/>
      <c r="P126" s="11" t="s">
        <v>568</v>
      </c>
      <c r="Q126" s="381"/>
      <c r="R126" s="17"/>
      <c r="S126" s="471" t="s">
        <v>441</v>
      </c>
      <c r="T126" s="471"/>
      <c r="U126" s="472" t="s">
        <v>500</v>
      </c>
      <c r="V126" s="448"/>
      <c r="W126" s="472"/>
      <c r="X126" s="472"/>
      <c r="Y126" s="596"/>
      <c r="Z126" s="550" t="s">
        <v>443</v>
      </c>
      <c r="AA126" s="11"/>
      <c r="AB126" s="556">
        <v>36267</v>
      </c>
      <c r="AC126" s="556">
        <v>1450000</v>
      </c>
      <c r="AD126" s="554"/>
      <c r="AE126" s="554"/>
      <c r="AF126" s="789" t="s">
        <v>444</v>
      </c>
      <c r="AG126" s="37">
        <v>10000</v>
      </c>
      <c r="AJ126" s="37"/>
      <c r="AK126" s="7"/>
      <c r="AL126" s="7"/>
      <c r="AM126" s="7"/>
      <c r="AN126" s="934">
        <v>1.2</v>
      </c>
      <c r="AO126" s="39">
        <v>3.4</v>
      </c>
      <c r="AP126" s="40">
        <v>94.8</v>
      </c>
      <c r="AQ126" s="41">
        <v>99.399999999999991</v>
      </c>
      <c r="AR126" s="42">
        <v>0.35294117647058826</v>
      </c>
      <c r="AS126" s="43">
        <v>33.458823529411767</v>
      </c>
      <c r="AT126" s="44">
        <v>1.2219959266802444E-2</v>
      </c>
      <c r="AU126" s="46">
        <v>1.0955999999999999</v>
      </c>
      <c r="AV126" s="45">
        <v>91.3</v>
      </c>
      <c r="AW126" s="46">
        <v>4.4400000000000002E-2</v>
      </c>
      <c r="AX126" s="45">
        <v>3.7</v>
      </c>
      <c r="AY126" s="7" t="s">
        <v>121</v>
      </c>
      <c r="AZ126" s="235" t="s">
        <v>121</v>
      </c>
      <c r="BA126" s="48" t="s">
        <v>121</v>
      </c>
      <c r="BB126" s="80">
        <v>9.6</v>
      </c>
      <c r="BC126" s="194">
        <v>0.3</v>
      </c>
      <c r="BD126" s="45">
        <v>59.8</v>
      </c>
      <c r="BE126" s="7">
        <v>40.200000000000003</v>
      </c>
      <c r="BF126" s="195">
        <v>1.4875621890547261</v>
      </c>
      <c r="BG126" s="79">
        <v>0.1</v>
      </c>
      <c r="BH126" s="80">
        <v>8.3333333333333339</v>
      </c>
      <c r="BI126" s="7" t="s">
        <v>121</v>
      </c>
      <c r="BJ126" s="7">
        <v>10.9</v>
      </c>
      <c r="BK126" s="48">
        <v>6.8</v>
      </c>
      <c r="BL126" s="81"/>
      <c r="BM126" s="80">
        <v>89.2</v>
      </c>
      <c r="BN126" s="49">
        <v>89.4</v>
      </c>
      <c r="BO126" s="49">
        <v>12849</v>
      </c>
      <c r="BP126" s="80">
        <v>10.599999999999994</v>
      </c>
      <c r="BQ126" s="561">
        <v>3.3761999999999999</v>
      </c>
      <c r="BR126" s="49">
        <v>32.1</v>
      </c>
      <c r="BS126" s="84">
        <v>1.0913999999999999</v>
      </c>
      <c r="BT126" s="49">
        <v>57.1</v>
      </c>
      <c r="BU126" s="84">
        <v>1.9413999999999998</v>
      </c>
      <c r="BV126" s="49">
        <v>10.1</v>
      </c>
      <c r="BW126" s="84">
        <v>0.34339999999999998</v>
      </c>
      <c r="BX126" s="84">
        <v>2.8900000000000002E-3</v>
      </c>
      <c r="BY126" s="82">
        <v>99.2</v>
      </c>
      <c r="BZ126" s="82">
        <v>5543</v>
      </c>
      <c r="CA126" s="82">
        <v>98.7</v>
      </c>
      <c r="CB126" s="82">
        <v>4575</v>
      </c>
      <c r="CC126" s="82">
        <v>91</v>
      </c>
      <c r="CD126" s="82">
        <v>97.8</v>
      </c>
      <c r="CE126" s="82">
        <v>4646</v>
      </c>
      <c r="CF126" s="45">
        <v>0.56217162872154114</v>
      </c>
      <c r="CG126" s="7"/>
      <c r="CH126" s="121">
        <v>5</v>
      </c>
      <c r="CI126" s="7"/>
      <c r="CJ126" s="111" t="s">
        <v>1991</v>
      </c>
      <c r="CK126" s="201"/>
      <c r="CL126" s="122" t="s">
        <v>2011</v>
      </c>
      <c r="CM126" s="11"/>
      <c r="CN126" s="11"/>
      <c r="CO126" s="11"/>
      <c r="CP126" s="11"/>
      <c r="CQ126" s="10" t="s">
        <v>297</v>
      </c>
      <c r="CR126" t="s">
        <v>444</v>
      </c>
      <c r="CS126" s="9">
        <v>2</v>
      </c>
      <c r="CT126" s="7"/>
      <c r="CU126" s="7"/>
      <c r="CV126" s="7"/>
      <c r="CW126" s="7"/>
      <c r="CX126" s="7"/>
      <c r="CY126" s="7"/>
      <c r="CZ126" s="11">
        <v>157.5</v>
      </c>
      <c r="DA126" s="11" t="s">
        <v>38</v>
      </c>
      <c r="DB126" s="11">
        <v>48311</v>
      </c>
      <c r="DC126" s="11">
        <v>93</v>
      </c>
      <c r="DD126" s="11">
        <v>7</v>
      </c>
      <c r="DE126" s="11" t="s">
        <v>38</v>
      </c>
      <c r="DF126" s="11" t="s">
        <v>38</v>
      </c>
      <c r="DG126" s="11" t="s">
        <v>38</v>
      </c>
      <c r="DH126" s="11" t="s">
        <v>38</v>
      </c>
      <c r="DI126" s="11">
        <v>0</v>
      </c>
      <c r="DJ126" s="7"/>
      <c r="DK126" s="114"/>
      <c r="DL126" s="114"/>
      <c r="DM126" s="114"/>
      <c r="DN126" s="114"/>
      <c r="DO126" s="7">
        <v>3</v>
      </c>
      <c r="DP126" s="114"/>
      <c r="DQ126" s="114"/>
      <c r="DR126" s="114"/>
      <c r="DS126" s="114"/>
      <c r="DT126" s="114"/>
      <c r="DU126" s="114"/>
      <c r="DV126" s="114"/>
      <c r="DW126" s="114"/>
      <c r="DX126" s="557"/>
      <c r="DY126" s="114"/>
      <c r="DZ126" s="485">
        <v>12182</v>
      </c>
      <c r="EA126" s="954">
        <v>75</v>
      </c>
      <c r="EB126" s="954">
        <v>303179</v>
      </c>
      <c r="EC126" s="954">
        <v>4000</v>
      </c>
      <c r="ED126" s="954">
        <v>40560</v>
      </c>
      <c r="EE126" s="954">
        <v>281180</v>
      </c>
      <c r="EF126" s="715">
        <v>38015.536</v>
      </c>
      <c r="EG126" s="959">
        <v>1520621.44</v>
      </c>
      <c r="EH126" s="7"/>
      <c r="EI126" s="145">
        <v>36.267000000000003</v>
      </c>
      <c r="EJ126" s="114"/>
      <c r="EK126" s="43">
        <v>92.743890572895879</v>
      </c>
      <c r="EL126" s="146">
        <v>38.015535999999997</v>
      </c>
      <c r="EM126" s="114"/>
      <c r="EN126" s="114"/>
      <c r="EO126" s="114"/>
      <c r="EP126" s="114"/>
      <c r="EQ126" s="114"/>
      <c r="ER126" s="114"/>
      <c r="ES126" s="557"/>
      <c r="ET126" s="989"/>
      <c r="EU126" s="550"/>
      <c r="EV126" s="550"/>
      <c r="EW126" s="550"/>
      <c r="EX126" s="554"/>
      <c r="EY126" s="554"/>
      <c r="EZ126" s="554"/>
      <c r="FA126" s="554"/>
      <c r="FB126" s="554"/>
      <c r="FC126" s="554"/>
      <c r="FD126" s="554"/>
      <c r="FE126" s="554"/>
      <c r="FF126" s="554"/>
      <c r="FG126" s="554"/>
      <c r="FH126" s="554"/>
      <c r="FI126" s="554"/>
      <c r="FJ126" s="554"/>
      <c r="FK126" s="554"/>
      <c r="FL126" s="554"/>
      <c r="FM126" s="554"/>
      <c r="FN126" s="554"/>
      <c r="FO126" s="554"/>
      <c r="FP126" s="554"/>
      <c r="FQ126" s="554"/>
      <c r="FR126" s="554"/>
      <c r="FS126" s="554"/>
      <c r="FT126" s="554"/>
      <c r="FU126" s="554"/>
      <c r="FV126" s="554"/>
      <c r="FW126" s="554"/>
      <c r="FX126" s="554"/>
      <c r="FY126" s="554"/>
      <c r="FZ126" s="554"/>
      <c r="GA126" s="554"/>
      <c r="GB126" s="554"/>
      <c r="GC126" s="554"/>
      <c r="GD126" s="554"/>
      <c r="GE126" s="554"/>
      <c r="GF126" s="554"/>
      <c r="GG126" s="554"/>
      <c r="GH126" s="554"/>
      <c r="GI126" s="554"/>
      <c r="GJ126" s="554"/>
      <c r="GK126" s="554"/>
      <c r="GL126" s="554"/>
      <c r="GM126" s="554"/>
      <c r="GN126" s="554"/>
      <c r="GO126" s="554"/>
      <c r="GP126" s="554"/>
      <c r="GQ126" s="554"/>
      <c r="GR126" s="554"/>
    </row>
    <row r="127" spans="1:200" x14ac:dyDescent="0.3">
      <c r="A127" s="7">
        <v>20</v>
      </c>
      <c r="B127" s="7">
        <v>1</v>
      </c>
      <c r="C127" s="14">
        <v>12223</v>
      </c>
      <c r="D127" s="328" t="s">
        <v>1678</v>
      </c>
      <c r="E127" s="17" t="s">
        <v>1487</v>
      </c>
      <c r="F127" s="17">
        <v>8801065790</v>
      </c>
      <c r="G127" s="11">
        <v>32</v>
      </c>
      <c r="H127" s="17" t="s">
        <v>1679</v>
      </c>
      <c r="I127" s="469" t="s">
        <v>1680</v>
      </c>
      <c r="J127" s="380" t="s">
        <v>35</v>
      </c>
      <c r="K127" s="17" t="s">
        <v>36</v>
      </c>
      <c r="L127" s="11">
        <v>18</v>
      </c>
      <c r="M127" s="17" t="s">
        <v>1273</v>
      </c>
      <c r="N127" s="17" t="s">
        <v>38</v>
      </c>
      <c r="O127" s="11"/>
      <c r="P127" s="11" t="s">
        <v>568</v>
      </c>
      <c r="Q127" s="381"/>
      <c r="R127" s="17"/>
      <c r="S127" s="471" t="s">
        <v>441</v>
      </c>
      <c r="T127" s="471"/>
      <c r="U127" s="472" t="s">
        <v>500</v>
      </c>
      <c r="V127" s="448"/>
      <c r="W127" s="472"/>
      <c r="X127" s="472"/>
      <c r="Y127" s="596" t="s">
        <v>1967</v>
      </c>
      <c r="Z127" s="550" t="s">
        <v>691</v>
      </c>
      <c r="AA127" s="11"/>
      <c r="AB127" s="556">
        <v>42699</v>
      </c>
      <c r="AC127" s="556">
        <v>768000</v>
      </c>
      <c r="AD127" s="554"/>
      <c r="AE127" s="554"/>
      <c r="AF127" s="554" t="s">
        <v>128</v>
      </c>
      <c r="AG127" s="556">
        <v>10000</v>
      </c>
      <c r="AJ127" s="37"/>
      <c r="AK127" s="7"/>
      <c r="AL127" s="7"/>
      <c r="AM127" s="7"/>
      <c r="AN127" s="934">
        <v>0.7</v>
      </c>
      <c r="AO127" s="39">
        <v>5.4</v>
      </c>
      <c r="AP127" s="40">
        <v>93.2</v>
      </c>
      <c r="AQ127" s="41">
        <v>99.3</v>
      </c>
      <c r="AR127" s="42">
        <v>0.12962962962962962</v>
      </c>
      <c r="AS127" s="43">
        <v>12.081481481481481</v>
      </c>
      <c r="AT127" s="44">
        <v>7.0993914807302222E-3</v>
      </c>
      <c r="AU127" s="46">
        <v>0.63280000000000003</v>
      </c>
      <c r="AV127" s="45">
        <v>90.4</v>
      </c>
      <c r="AW127" s="46">
        <v>3.2199999999999999E-2</v>
      </c>
      <c r="AX127" s="45">
        <v>4.5999999999999996</v>
      </c>
      <c r="AY127" s="7" t="s">
        <v>121</v>
      </c>
      <c r="AZ127" s="235" t="s">
        <v>121</v>
      </c>
      <c r="BA127" s="48" t="s">
        <v>121</v>
      </c>
      <c r="BB127" s="80">
        <v>4.5</v>
      </c>
      <c r="BC127" s="194">
        <v>0.2</v>
      </c>
      <c r="BD127" s="45">
        <v>73</v>
      </c>
      <c r="BE127" s="7">
        <v>27</v>
      </c>
      <c r="BF127" s="78">
        <v>2.7037037037037037</v>
      </c>
      <c r="BG127" s="79">
        <v>0.03</v>
      </c>
      <c r="BH127" s="80">
        <v>4.2857142857142856</v>
      </c>
      <c r="BI127" s="7" t="s">
        <v>121</v>
      </c>
      <c r="BJ127" s="7">
        <v>22.9</v>
      </c>
      <c r="BK127" s="48">
        <v>20.8</v>
      </c>
      <c r="BL127" s="81"/>
      <c r="BM127" s="80">
        <v>88.800000000000011</v>
      </c>
      <c r="BN127" s="49">
        <v>97.7</v>
      </c>
      <c r="BO127" s="49">
        <v>12928</v>
      </c>
      <c r="BP127" s="80">
        <v>2.2999999999999972</v>
      </c>
      <c r="BQ127" s="561">
        <v>5.3568000000000016</v>
      </c>
      <c r="BR127" s="49">
        <v>62.7</v>
      </c>
      <c r="BS127" s="84">
        <v>3.3858000000000006</v>
      </c>
      <c r="BT127" s="49">
        <v>26.1</v>
      </c>
      <c r="BU127" s="84">
        <v>1.4094000000000002</v>
      </c>
      <c r="BV127" s="49">
        <v>10.4</v>
      </c>
      <c r="BW127" s="84">
        <v>0.56159999999999999</v>
      </c>
      <c r="BX127" s="84">
        <v>6.2300000000000003E-3</v>
      </c>
      <c r="BY127" s="82">
        <v>99.9</v>
      </c>
      <c r="BZ127" s="82">
        <v>8781</v>
      </c>
      <c r="CA127" s="82">
        <v>100</v>
      </c>
      <c r="CB127" s="82">
        <v>6574</v>
      </c>
      <c r="CC127" s="82">
        <v>98.8</v>
      </c>
      <c r="CD127" s="82">
        <v>99.8</v>
      </c>
      <c r="CE127" s="82">
        <v>7633</v>
      </c>
      <c r="CF127" s="45">
        <v>2.4022988505747125</v>
      </c>
      <c r="CG127" s="7"/>
      <c r="CH127" s="121">
        <v>5</v>
      </c>
      <c r="CI127" s="7"/>
      <c r="CJ127" s="111" t="s">
        <v>1991</v>
      </c>
      <c r="CK127" s="201"/>
      <c r="CL127" s="122" t="s">
        <v>2020</v>
      </c>
      <c r="CM127" s="11"/>
      <c r="CN127" s="11"/>
      <c r="CO127" s="11"/>
      <c r="CP127" s="11"/>
      <c r="CQ127" s="565" t="s">
        <v>297</v>
      </c>
      <c r="CR127" t="s">
        <v>128</v>
      </c>
      <c r="CS127" s="9">
        <v>2</v>
      </c>
      <c r="CT127" s="7"/>
      <c r="CU127" s="7"/>
      <c r="CV127" s="7"/>
      <c r="CW127" s="7"/>
      <c r="CX127" s="7"/>
      <c r="CY127" s="7"/>
      <c r="CZ127" s="11" t="s">
        <v>38</v>
      </c>
      <c r="DA127" s="11" t="s">
        <v>38</v>
      </c>
      <c r="DB127" s="11">
        <v>53244</v>
      </c>
      <c r="DC127" s="11">
        <v>91.1</v>
      </c>
      <c r="DD127" s="11">
        <v>8.9</v>
      </c>
      <c r="DE127" s="11" t="s">
        <v>38</v>
      </c>
      <c r="DF127" s="11" t="s">
        <v>38</v>
      </c>
      <c r="DG127" s="11" t="s">
        <v>38</v>
      </c>
      <c r="DH127" s="11" t="s">
        <v>38</v>
      </c>
      <c r="DI127" s="11">
        <v>0</v>
      </c>
      <c r="DJ127" s="7" t="s">
        <v>451</v>
      </c>
      <c r="DK127" s="114"/>
      <c r="DL127" s="114"/>
      <c r="DM127" s="114"/>
      <c r="DN127" s="114"/>
      <c r="DO127" s="114"/>
      <c r="DP127" s="114"/>
      <c r="DQ127" s="114"/>
      <c r="DR127" s="114"/>
      <c r="DS127" s="114"/>
      <c r="DT127" s="114"/>
      <c r="DU127" s="114"/>
      <c r="DV127" s="114"/>
      <c r="DW127" s="114"/>
      <c r="DX127" s="557"/>
      <c r="DY127" s="114"/>
      <c r="DZ127" s="485">
        <v>12223</v>
      </c>
      <c r="EA127" s="954">
        <v>75</v>
      </c>
      <c r="EB127" s="954">
        <v>323257</v>
      </c>
      <c r="EC127" s="954">
        <v>4000</v>
      </c>
      <c r="ED127" s="954">
        <v>40560</v>
      </c>
      <c r="EE127" s="954">
        <v>316417</v>
      </c>
      <c r="EF127" s="715">
        <v>42779.578399999999</v>
      </c>
      <c r="EG127" s="959">
        <v>770032.41119999997</v>
      </c>
      <c r="EH127" s="7"/>
      <c r="EI127" s="145">
        <v>42.698999999999998</v>
      </c>
      <c r="EJ127" s="114"/>
      <c r="EK127" s="43">
        <v>97.884036540585356</v>
      </c>
      <c r="EL127" s="146">
        <v>42.779578399999998</v>
      </c>
      <c r="EM127" s="114"/>
      <c r="EN127" s="114"/>
      <c r="EO127" s="114"/>
      <c r="EP127" s="114"/>
      <c r="EQ127" s="114"/>
      <c r="ER127" s="114"/>
      <c r="ES127" s="557"/>
      <c r="ET127" s="989"/>
      <c r="EU127" s="550"/>
      <c r="EV127" s="550"/>
      <c r="EW127" s="550"/>
      <c r="EX127" s="554"/>
      <c r="EY127" s="554"/>
      <c r="EZ127" s="554"/>
      <c r="FA127" s="554"/>
      <c r="FB127" s="554"/>
      <c r="FC127" s="554"/>
      <c r="FD127" s="554"/>
      <c r="FE127" s="554"/>
      <c r="FF127" s="554"/>
      <c r="FG127" s="554"/>
      <c r="FH127" s="554"/>
      <c r="FI127" s="554"/>
      <c r="FJ127" s="554"/>
      <c r="FK127" s="554"/>
      <c r="FL127" s="554"/>
      <c r="FM127" s="554"/>
      <c r="FN127" s="554"/>
      <c r="FO127" s="554"/>
      <c r="FP127" s="554"/>
      <c r="FQ127" s="554"/>
      <c r="FR127" s="554"/>
      <c r="FS127" s="554"/>
      <c r="FT127" s="554"/>
      <c r="FU127" s="554"/>
      <c r="FV127" s="554"/>
      <c r="FW127" s="554"/>
      <c r="FX127" s="554"/>
      <c r="FY127" s="554"/>
      <c r="FZ127" s="554"/>
      <c r="GA127" s="554"/>
      <c r="GB127" s="554"/>
      <c r="GC127" s="554"/>
      <c r="GD127" s="554"/>
      <c r="GE127" s="554"/>
      <c r="GF127" s="554"/>
      <c r="GG127" s="554"/>
      <c r="GH127" s="554"/>
      <c r="GI127" s="554"/>
      <c r="GJ127" s="554"/>
      <c r="GK127" s="554"/>
      <c r="GL127" s="554"/>
      <c r="GM127" s="554"/>
      <c r="GN127" s="554"/>
      <c r="GO127" s="554"/>
      <c r="GP127" s="554"/>
      <c r="GQ127" s="554"/>
      <c r="GR127" s="554"/>
    </row>
    <row r="128" spans="1:200" x14ac:dyDescent="0.3">
      <c r="A128" s="7">
        <v>22</v>
      </c>
      <c r="B128" s="7">
        <v>1</v>
      </c>
      <c r="C128" s="14">
        <v>12245</v>
      </c>
      <c r="D128" s="328" t="s">
        <v>1853</v>
      </c>
      <c r="E128" s="17" t="s">
        <v>687</v>
      </c>
      <c r="F128" s="17">
        <v>8501175606</v>
      </c>
      <c r="G128" s="11">
        <v>35</v>
      </c>
      <c r="H128" s="17" t="s">
        <v>1751</v>
      </c>
      <c r="I128" s="469" t="s">
        <v>1854</v>
      </c>
      <c r="J128" s="380" t="s">
        <v>35</v>
      </c>
      <c r="K128" s="17" t="s">
        <v>36</v>
      </c>
      <c r="L128" s="11">
        <v>20</v>
      </c>
      <c r="M128" s="17" t="s">
        <v>37</v>
      </c>
      <c r="N128" s="17" t="s">
        <v>38</v>
      </c>
      <c r="O128" s="11"/>
      <c r="P128" s="11" t="s">
        <v>568</v>
      </c>
      <c r="Q128" s="381"/>
      <c r="R128" s="17"/>
      <c r="S128" s="471" t="s">
        <v>441</v>
      </c>
      <c r="T128" s="471"/>
      <c r="U128" s="472" t="s">
        <v>500</v>
      </c>
      <c r="V128" s="448"/>
      <c r="W128" s="472"/>
      <c r="X128" s="472"/>
      <c r="Y128" s="596" t="s">
        <v>1430</v>
      </c>
      <c r="Z128" s="550" t="s">
        <v>443</v>
      </c>
      <c r="AA128" s="11"/>
      <c r="AB128" s="556">
        <v>26268</v>
      </c>
      <c r="AC128" s="556">
        <v>525000</v>
      </c>
      <c r="AD128" s="554"/>
      <c r="AE128" s="554"/>
      <c r="AF128" s="789" t="s">
        <v>128</v>
      </c>
      <c r="AG128" s="556">
        <v>10000</v>
      </c>
      <c r="AJ128" s="37"/>
      <c r="AK128" s="7"/>
      <c r="AL128" s="7"/>
      <c r="AM128" s="7"/>
      <c r="AN128" s="934">
        <v>13.2</v>
      </c>
      <c r="AO128" s="39">
        <v>3.6</v>
      </c>
      <c r="AP128" s="40">
        <v>82.7</v>
      </c>
      <c r="AQ128" s="41">
        <v>99.5</v>
      </c>
      <c r="AR128" s="42">
        <v>3.6666666666666665</v>
      </c>
      <c r="AS128" s="43">
        <v>303.23333333333335</v>
      </c>
      <c r="AT128" s="44">
        <v>0.15295480880648898</v>
      </c>
      <c r="AU128" s="45">
        <v>10.863599999999998</v>
      </c>
      <c r="AV128" s="45">
        <v>82.3</v>
      </c>
      <c r="AW128" s="46">
        <v>1.6763999999999999</v>
      </c>
      <c r="AX128" s="45">
        <v>12.7</v>
      </c>
      <c r="AY128" s="7" t="s">
        <v>121</v>
      </c>
      <c r="AZ128" s="235">
        <v>5.2</v>
      </c>
      <c r="BA128" s="48" t="s">
        <v>121</v>
      </c>
      <c r="BB128" s="80">
        <v>2.8</v>
      </c>
      <c r="BC128" s="194">
        <v>0.5</v>
      </c>
      <c r="BD128" s="45">
        <v>56</v>
      </c>
      <c r="BE128" s="7">
        <v>44</v>
      </c>
      <c r="BF128" s="195">
        <v>1.2727272727272727</v>
      </c>
      <c r="BG128" s="79">
        <v>0.8</v>
      </c>
      <c r="BH128" s="80">
        <v>6.0606060606060606</v>
      </c>
      <c r="BI128" s="7" t="s">
        <v>121</v>
      </c>
      <c r="BJ128" s="7">
        <v>12.9</v>
      </c>
      <c r="BK128" s="48">
        <v>26.3</v>
      </c>
      <c r="BL128" s="81"/>
      <c r="BM128" s="80">
        <v>73.7</v>
      </c>
      <c r="BN128" s="49">
        <v>76.3</v>
      </c>
      <c r="BO128" s="49">
        <v>11375</v>
      </c>
      <c r="BP128" s="80">
        <v>23.700000000000003</v>
      </c>
      <c r="BQ128" s="561">
        <v>3.3624000000000001</v>
      </c>
      <c r="BR128" s="49">
        <v>29.3</v>
      </c>
      <c r="BS128" s="84">
        <v>1.0548</v>
      </c>
      <c r="BT128" s="49">
        <v>44.4</v>
      </c>
      <c r="BU128" s="84">
        <v>1.5984</v>
      </c>
      <c r="BV128" s="49">
        <v>19.7</v>
      </c>
      <c r="BW128" s="84">
        <v>0.70920000000000005</v>
      </c>
      <c r="BX128" s="84">
        <v>0.21</v>
      </c>
      <c r="BY128" s="82">
        <v>99.7</v>
      </c>
      <c r="BZ128" s="82">
        <v>6111</v>
      </c>
      <c r="CA128" s="82">
        <v>98.1</v>
      </c>
      <c r="CB128" s="82">
        <v>3697</v>
      </c>
      <c r="CC128" s="82">
        <v>94.2</v>
      </c>
      <c r="CD128" s="82">
        <v>94.7</v>
      </c>
      <c r="CE128" s="82">
        <v>4227</v>
      </c>
      <c r="CF128" s="45">
        <v>0.65990990990990994</v>
      </c>
      <c r="CG128" s="7"/>
      <c r="CH128" s="121">
        <v>5</v>
      </c>
      <c r="CI128" s="7"/>
      <c r="CJ128" s="111" t="s">
        <v>1991</v>
      </c>
      <c r="CK128" s="201"/>
      <c r="CL128" s="122" t="s">
        <v>2047</v>
      </c>
      <c r="CM128" s="11"/>
      <c r="CN128" s="11"/>
      <c r="CO128" s="11"/>
      <c r="CP128" s="11"/>
      <c r="CQ128" s="565" t="s">
        <v>297</v>
      </c>
      <c r="CR128" t="s">
        <v>128</v>
      </c>
      <c r="CS128" s="9">
        <v>2</v>
      </c>
      <c r="CT128" s="7"/>
      <c r="CU128" s="7"/>
      <c r="CV128" s="7"/>
      <c r="CW128" s="7"/>
      <c r="CX128" s="7"/>
      <c r="CY128" s="7"/>
      <c r="CZ128" s="11" t="s">
        <v>38</v>
      </c>
      <c r="DA128" s="11" t="s">
        <v>38</v>
      </c>
      <c r="DB128" s="11">
        <v>29891</v>
      </c>
      <c r="DC128" s="11">
        <v>85.2</v>
      </c>
      <c r="DD128" s="11">
        <v>14.8</v>
      </c>
      <c r="DE128" s="11" t="s">
        <v>38</v>
      </c>
      <c r="DF128" s="11" t="s">
        <v>38</v>
      </c>
      <c r="DG128" s="11" t="s">
        <v>38</v>
      </c>
      <c r="DH128" s="11" t="s">
        <v>38</v>
      </c>
      <c r="DI128" s="11">
        <v>0</v>
      </c>
      <c r="DJ128" s="7" t="s">
        <v>451</v>
      </c>
      <c r="DK128" s="114"/>
      <c r="DL128" s="114"/>
      <c r="DM128" s="114"/>
      <c r="DN128" s="114"/>
      <c r="DO128" s="114"/>
      <c r="DP128" s="114"/>
      <c r="DQ128" s="114"/>
      <c r="DR128" s="114"/>
      <c r="DS128" s="114"/>
      <c r="DT128" s="114"/>
      <c r="DU128" s="114"/>
      <c r="DV128" s="114"/>
      <c r="DW128" s="114"/>
      <c r="DX128" s="557"/>
      <c r="DY128" s="114"/>
      <c r="DZ128" s="485">
        <v>12245</v>
      </c>
      <c r="EA128" s="954">
        <v>75</v>
      </c>
      <c r="EB128" s="954">
        <v>200351</v>
      </c>
      <c r="EC128" s="954">
        <v>4000</v>
      </c>
      <c r="ED128" s="954">
        <v>40560</v>
      </c>
      <c r="EE128" s="954">
        <v>194056</v>
      </c>
      <c r="EF128" s="715">
        <v>26236.371200000001</v>
      </c>
      <c r="EG128" s="959">
        <v>524727.424</v>
      </c>
      <c r="EH128" s="7"/>
      <c r="EI128" s="145">
        <v>26.268000000000001</v>
      </c>
      <c r="EJ128" s="114"/>
      <c r="EK128" s="43">
        <v>96.858014185105134</v>
      </c>
      <c r="EL128" s="146">
        <v>26.236371200000001</v>
      </c>
      <c r="EM128" s="114"/>
      <c r="EN128" s="114"/>
      <c r="EO128" s="114"/>
      <c r="EP128" s="114"/>
      <c r="EQ128" s="114"/>
      <c r="ER128" s="114"/>
      <c r="ES128" s="557"/>
      <c r="ET128" s="989"/>
      <c r="EU128" s="550"/>
      <c r="EV128" s="550"/>
      <c r="EW128" s="550"/>
      <c r="EX128" s="554"/>
      <c r="EY128" s="554"/>
      <c r="EZ128" s="554"/>
      <c r="FA128" s="554"/>
      <c r="FB128" s="554"/>
      <c r="FC128" s="554"/>
      <c r="FD128" s="554"/>
      <c r="FE128" s="554"/>
      <c r="FF128" s="554"/>
      <c r="FG128" s="554"/>
      <c r="FH128" s="554"/>
      <c r="FI128" s="554"/>
      <c r="FJ128" s="554"/>
      <c r="FK128" s="554"/>
      <c r="FL128" s="554"/>
      <c r="FM128" s="554"/>
      <c r="FN128" s="554"/>
      <c r="FO128" s="554"/>
      <c r="FP128" s="554"/>
      <c r="FQ128" s="554"/>
      <c r="FR128" s="554"/>
      <c r="FS128" s="554"/>
      <c r="FT128" s="554"/>
      <c r="FU128" s="554"/>
      <c r="FV128" s="554"/>
      <c r="FW128" s="554"/>
      <c r="FX128" s="554"/>
      <c r="FY128" s="554"/>
      <c r="FZ128" s="554"/>
      <c r="GA128" s="554"/>
      <c r="GB128" s="554"/>
      <c r="GC128" s="554"/>
      <c r="GD128" s="554"/>
      <c r="GE128" s="554"/>
      <c r="GF128" s="554"/>
      <c r="GG128" s="554"/>
      <c r="GH128" s="554"/>
      <c r="GI128" s="554"/>
      <c r="GJ128" s="554"/>
      <c r="GK128" s="554"/>
      <c r="GL128" s="554"/>
      <c r="GM128" s="554"/>
      <c r="GN128" s="554"/>
      <c r="GO128" s="554"/>
      <c r="GP128" s="554"/>
      <c r="GQ128" s="554"/>
      <c r="GR128" s="554"/>
    </row>
    <row r="129" spans="1:200" x14ac:dyDescent="0.3">
      <c r="A129" s="7">
        <v>23</v>
      </c>
      <c r="B129" s="7">
        <v>2</v>
      </c>
      <c r="C129" s="14">
        <v>12246</v>
      </c>
      <c r="D129" s="328" t="s">
        <v>1614</v>
      </c>
      <c r="E129" s="17" t="s">
        <v>636</v>
      </c>
      <c r="F129" s="17">
        <v>5910280662</v>
      </c>
      <c r="G129" s="11">
        <v>61</v>
      </c>
      <c r="H129" s="17" t="s">
        <v>1751</v>
      </c>
      <c r="I129" s="469" t="s">
        <v>1752</v>
      </c>
      <c r="J129" s="380" t="s">
        <v>35</v>
      </c>
      <c r="K129" s="17" t="s">
        <v>36</v>
      </c>
      <c r="L129" s="11">
        <v>17</v>
      </c>
      <c r="M129" s="17">
        <v>10</v>
      </c>
      <c r="N129" s="17" t="s">
        <v>38</v>
      </c>
      <c r="O129" s="11"/>
      <c r="P129" s="11" t="s">
        <v>568</v>
      </c>
      <c r="Q129" s="381"/>
      <c r="R129" s="17"/>
      <c r="S129" s="471" t="s">
        <v>441</v>
      </c>
      <c r="T129" s="471"/>
      <c r="U129" s="472" t="s">
        <v>500</v>
      </c>
      <c r="V129" s="448"/>
      <c r="W129" s="472"/>
      <c r="X129" s="472"/>
      <c r="Y129" s="596" t="s">
        <v>1430</v>
      </c>
      <c r="Z129" s="550" t="s">
        <v>443</v>
      </c>
      <c r="AA129" s="11"/>
      <c r="AB129" s="556">
        <v>37446</v>
      </c>
      <c r="AC129" s="556">
        <v>636000</v>
      </c>
      <c r="AD129" s="554"/>
      <c r="AE129" s="554"/>
      <c r="AF129" s="554" t="s">
        <v>128</v>
      </c>
      <c r="AG129" s="37">
        <v>10000</v>
      </c>
      <c r="AJ129" s="37"/>
      <c r="AK129" s="7"/>
      <c r="AL129" s="7"/>
      <c r="AM129" s="7"/>
      <c r="AN129" s="934">
        <v>0.3</v>
      </c>
      <c r="AO129" s="39">
        <v>9.6</v>
      </c>
      <c r="AP129" s="40">
        <v>89.7</v>
      </c>
      <c r="AQ129" s="41">
        <v>99.600000000000009</v>
      </c>
      <c r="AR129" s="42">
        <v>3.125E-2</v>
      </c>
      <c r="AS129" s="43">
        <v>2.8031250000000001</v>
      </c>
      <c r="AT129" s="44">
        <v>3.0211480362537764E-3</v>
      </c>
      <c r="AU129" s="45">
        <v>0.16769999999999999</v>
      </c>
      <c r="AV129" s="45">
        <v>55.9</v>
      </c>
      <c r="AW129" s="46">
        <v>0.1173</v>
      </c>
      <c r="AX129" s="45">
        <v>39.1</v>
      </c>
      <c r="AY129" s="7" t="s">
        <v>121</v>
      </c>
      <c r="AZ129" s="235" t="s">
        <v>121</v>
      </c>
      <c r="BA129" s="48" t="s">
        <v>121</v>
      </c>
      <c r="BB129" s="80">
        <v>0.6</v>
      </c>
      <c r="BC129" s="194">
        <v>0.5</v>
      </c>
      <c r="BD129" s="45">
        <v>72.2</v>
      </c>
      <c r="BE129" s="7">
        <v>27.8</v>
      </c>
      <c r="BF129" s="78">
        <v>2.5971223021582732</v>
      </c>
      <c r="BG129" s="79">
        <v>0.02</v>
      </c>
      <c r="BH129" s="80">
        <v>6.666666666666667</v>
      </c>
      <c r="BI129" s="7" t="s">
        <v>121</v>
      </c>
      <c r="BJ129" s="7">
        <v>5.3</v>
      </c>
      <c r="BK129" s="48">
        <v>0</v>
      </c>
      <c r="BL129" s="81"/>
      <c r="BM129" s="80">
        <v>99.2</v>
      </c>
      <c r="BN129" s="49">
        <v>98.5</v>
      </c>
      <c r="BO129" s="49">
        <v>10509</v>
      </c>
      <c r="BP129" s="80">
        <v>1.5</v>
      </c>
      <c r="BQ129" s="561">
        <v>9.5903999999999989</v>
      </c>
      <c r="BR129" s="49">
        <v>8.4</v>
      </c>
      <c r="BS129" s="84">
        <v>0.80640000000000001</v>
      </c>
      <c r="BT129" s="49">
        <v>90.8</v>
      </c>
      <c r="BU129" s="84">
        <v>8.7167999999999992</v>
      </c>
      <c r="BV129" s="49">
        <v>0.7</v>
      </c>
      <c r="BW129" s="84">
        <v>6.7199999999999996E-2</v>
      </c>
      <c r="BX129" s="84">
        <v>2.3600000000000001E-3</v>
      </c>
      <c r="BY129" s="82">
        <v>99.2</v>
      </c>
      <c r="BZ129" s="82">
        <v>5184</v>
      </c>
      <c r="CA129" s="82">
        <v>99.7</v>
      </c>
      <c r="CB129" s="82">
        <v>4452</v>
      </c>
      <c r="CC129" s="82">
        <v>91.6</v>
      </c>
      <c r="CD129" s="82">
        <v>99.6</v>
      </c>
      <c r="CE129" s="82">
        <v>4492</v>
      </c>
      <c r="CF129" s="45">
        <v>9.2511013215859042E-2</v>
      </c>
      <c r="CG129" s="7"/>
      <c r="CH129" s="121">
        <v>5</v>
      </c>
      <c r="CI129" s="7"/>
      <c r="CJ129" s="111" t="s">
        <v>1991</v>
      </c>
      <c r="CK129" s="201"/>
      <c r="CL129" s="122" t="s">
        <v>2030</v>
      </c>
      <c r="CM129" s="11"/>
      <c r="CN129" s="11"/>
      <c r="CO129" s="11"/>
      <c r="CP129" s="11"/>
      <c r="CQ129" s="565" t="s">
        <v>297</v>
      </c>
      <c r="CR129" t="s">
        <v>128</v>
      </c>
      <c r="CS129" s="9">
        <v>2</v>
      </c>
      <c r="CT129" s="7"/>
      <c r="CU129" s="7"/>
      <c r="CV129" s="7"/>
      <c r="CW129" s="7"/>
      <c r="CX129" s="7"/>
      <c r="CY129" s="7"/>
      <c r="CZ129" s="11">
        <v>30.8</v>
      </c>
      <c r="DA129" s="11" t="s">
        <v>38</v>
      </c>
      <c r="DB129" s="11">
        <v>57092</v>
      </c>
      <c r="DC129" s="11">
        <v>89.4</v>
      </c>
      <c r="DD129" s="11">
        <v>10.6</v>
      </c>
      <c r="DE129" s="11" t="s">
        <v>38</v>
      </c>
      <c r="DF129" s="11" t="s">
        <v>38</v>
      </c>
      <c r="DG129" s="11" t="s">
        <v>38</v>
      </c>
      <c r="DH129" s="11" t="s">
        <v>38</v>
      </c>
      <c r="DI129" s="11" t="s">
        <v>2031</v>
      </c>
      <c r="DJ129" s="7"/>
      <c r="DK129" s="114"/>
      <c r="DL129" s="114"/>
      <c r="DM129" s="114"/>
      <c r="DN129" s="114"/>
      <c r="DO129" s="114"/>
      <c r="DP129" s="114"/>
      <c r="DQ129" s="114"/>
      <c r="DR129" s="114"/>
      <c r="DS129" s="114"/>
      <c r="DT129" s="114"/>
      <c r="DU129" s="114"/>
      <c r="DV129" s="114"/>
      <c r="DW129" s="114"/>
      <c r="DX129" s="557"/>
      <c r="DY129" s="114"/>
      <c r="DZ129" s="485">
        <v>12246</v>
      </c>
      <c r="EA129" s="954">
        <v>75</v>
      </c>
      <c r="EB129" s="954">
        <v>408207</v>
      </c>
      <c r="EC129" s="954">
        <v>4000</v>
      </c>
      <c r="ED129" s="954">
        <v>40560</v>
      </c>
      <c r="EE129" s="954">
        <v>278141</v>
      </c>
      <c r="EF129" s="715">
        <v>37604.663200000003</v>
      </c>
      <c r="EG129" s="959">
        <v>639279.27439999999</v>
      </c>
      <c r="EH129" s="7"/>
      <c r="EI129" s="145">
        <v>37.445999999999998</v>
      </c>
      <c r="EJ129" s="114"/>
      <c r="EK129" s="43">
        <v>68.137244094295298</v>
      </c>
      <c r="EL129" s="146">
        <v>37.604663200000005</v>
      </c>
      <c r="EM129" s="114"/>
      <c r="EN129" s="114"/>
      <c r="EO129" s="114"/>
      <c r="EP129" s="114"/>
      <c r="EQ129" s="114"/>
      <c r="ER129" s="114"/>
      <c r="ES129" s="557"/>
      <c r="ET129" s="989"/>
      <c r="EU129" s="550"/>
      <c r="EV129" s="550"/>
      <c r="EW129" s="550"/>
      <c r="EX129" s="554"/>
      <c r="EY129" s="554"/>
      <c r="EZ129" s="554"/>
      <c r="FA129" s="554"/>
      <c r="FB129" s="554"/>
      <c r="FC129" s="554"/>
      <c r="FD129" s="554"/>
      <c r="FE129" s="554"/>
      <c r="FF129" s="554"/>
      <c r="FG129" s="554"/>
      <c r="FH129" s="554"/>
      <c r="FI129" s="554"/>
      <c r="FJ129" s="554"/>
      <c r="FK129" s="554"/>
      <c r="FL129" s="554"/>
      <c r="FM129" s="554"/>
      <c r="FN129" s="554"/>
      <c r="FO129" s="554"/>
      <c r="FP129" s="554"/>
      <c r="FQ129" s="554"/>
      <c r="FR129" s="554"/>
      <c r="FS129" s="554"/>
      <c r="FT129" s="554"/>
      <c r="FU129" s="554"/>
      <c r="FV129" s="554"/>
      <c r="FW129" s="554"/>
      <c r="FX129" s="554"/>
      <c r="FY129" s="554"/>
      <c r="FZ129" s="554"/>
      <c r="GA129" s="554"/>
      <c r="GB129" s="554"/>
      <c r="GC129" s="554"/>
      <c r="GD129" s="554"/>
      <c r="GE129" s="554"/>
      <c r="GF129" s="554"/>
      <c r="GG129" s="554"/>
      <c r="GH129" s="554"/>
      <c r="GI129" s="554"/>
      <c r="GJ129" s="554"/>
      <c r="GK129" s="554"/>
      <c r="GL129" s="554"/>
      <c r="GM129" s="554"/>
      <c r="GN129" s="554"/>
      <c r="GO129" s="554"/>
      <c r="GP129" s="554"/>
      <c r="GQ129" s="554"/>
      <c r="GR129" s="554"/>
    </row>
    <row r="130" spans="1:200" x14ac:dyDescent="0.3">
      <c r="A130" s="7">
        <v>25</v>
      </c>
      <c r="B130" s="7">
        <v>1</v>
      </c>
      <c r="C130" s="14">
        <v>12254</v>
      </c>
      <c r="D130" s="328" t="s">
        <v>1825</v>
      </c>
      <c r="E130" s="17" t="s">
        <v>816</v>
      </c>
      <c r="F130" s="17">
        <v>500719014</v>
      </c>
      <c r="G130" s="11">
        <v>70</v>
      </c>
      <c r="H130" s="17" t="s">
        <v>877</v>
      </c>
      <c r="I130" s="469" t="s">
        <v>1826</v>
      </c>
      <c r="J130" s="380" t="s">
        <v>35</v>
      </c>
      <c r="K130" s="17" t="s">
        <v>36</v>
      </c>
      <c r="L130" s="11">
        <v>25</v>
      </c>
      <c r="M130" s="17">
        <v>2</v>
      </c>
      <c r="N130" s="17" t="s">
        <v>38</v>
      </c>
      <c r="O130" s="11"/>
      <c r="P130" s="11" t="s">
        <v>568</v>
      </c>
      <c r="Q130" s="381"/>
      <c r="R130" s="17"/>
      <c r="S130" s="471" t="s">
        <v>441</v>
      </c>
      <c r="T130" s="471"/>
      <c r="U130" s="472" t="s">
        <v>500</v>
      </c>
      <c r="V130" s="448"/>
      <c r="W130" s="472"/>
      <c r="X130" s="472"/>
      <c r="Y130" s="596" t="s">
        <v>1430</v>
      </c>
      <c r="Z130" s="550" t="s">
        <v>443</v>
      </c>
      <c r="AA130" s="11"/>
      <c r="AB130" s="556">
        <v>1768</v>
      </c>
      <c r="AC130" s="556">
        <v>44000</v>
      </c>
      <c r="AD130" s="554"/>
      <c r="AE130" s="554"/>
      <c r="AF130" s="905" t="s">
        <v>444</v>
      </c>
      <c r="AG130" s="556">
        <v>4000</v>
      </c>
      <c r="AJ130" s="37"/>
      <c r="AK130" s="7"/>
      <c r="AL130" s="7"/>
      <c r="AM130" s="7"/>
      <c r="AN130" s="934">
        <v>4.2</v>
      </c>
      <c r="AO130" s="39">
        <v>10.9</v>
      </c>
      <c r="AP130" s="40">
        <v>84.6</v>
      </c>
      <c r="AQ130" s="41">
        <v>99.699999999999989</v>
      </c>
      <c r="AR130" s="42">
        <v>0.38532110091743121</v>
      </c>
      <c r="AS130" s="43">
        <v>32.598165137614679</v>
      </c>
      <c r="AT130" s="44">
        <v>4.3979057591623037E-2</v>
      </c>
      <c r="AU130" s="45">
        <v>3.7212000000000001</v>
      </c>
      <c r="AV130" s="45">
        <v>88.6</v>
      </c>
      <c r="AW130" s="46">
        <v>0.26880000000000004</v>
      </c>
      <c r="AX130" s="45">
        <v>6.4</v>
      </c>
      <c r="AY130" s="7" t="s">
        <v>121</v>
      </c>
      <c r="AZ130" s="235">
        <v>43.1</v>
      </c>
      <c r="BA130" s="48" t="s">
        <v>121</v>
      </c>
      <c r="BB130" s="80">
        <v>1.5</v>
      </c>
      <c r="BC130" s="194">
        <v>0.2</v>
      </c>
      <c r="BD130" s="45">
        <v>27.6</v>
      </c>
      <c r="BE130" s="7">
        <v>72.400000000000006</v>
      </c>
      <c r="BF130" s="78">
        <v>0.38121546961325964</v>
      </c>
      <c r="BG130" s="79">
        <v>0.1</v>
      </c>
      <c r="BH130" s="80">
        <v>2.3809523809523809</v>
      </c>
      <c r="BI130" s="7" t="s">
        <v>121</v>
      </c>
      <c r="BJ130" s="7">
        <v>34.700000000000003</v>
      </c>
      <c r="BK130" s="48">
        <v>66</v>
      </c>
      <c r="BL130" s="81"/>
      <c r="BM130" s="80">
        <v>78</v>
      </c>
      <c r="BN130" s="49">
        <v>96</v>
      </c>
      <c r="BO130" s="49">
        <v>10769</v>
      </c>
      <c r="BP130" s="80">
        <v>4</v>
      </c>
      <c r="BQ130" s="561">
        <v>10.780100000000001</v>
      </c>
      <c r="BR130" s="49">
        <v>34.299999999999997</v>
      </c>
      <c r="BS130" s="84">
        <v>3.7387000000000001</v>
      </c>
      <c r="BT130" s="49">
        <v>43.7</v>
      </c>
      <c r="BU130" s="84">
        <v>4.7633000000000001</v>
      </c>
      <c r="BV130" s="49">
        <v>20.9</v>
      </c>
      <c r="BW130" s="84">
        <v>2.2781000000000002</v>
      </c>
      <c r="BX130" s="84">
        <v>4.4999999999999998E-2</v>
      </c>
      <c r="BY130" s="82">
        <v>97.9</v>
      </c>
      <c r="BZ130" s="82">
        <v>4100</v>
      </c>
      <c r="CA130" s="82">
        <v>92.7</v>
      </c>
      <c r="CB130" s="82">
        <v>3374</v>
      </c>
      <c r="CC130" s="82">
        <v>59.9</v>
      </c>
      <c r="CD130" s="82">
        <v>87.2</v>
      </c>
      <c r="CE130" s="82">
        <v>3405</v>
      </c>
      <c r="CF130" s="45">
        <v>0.78489702517162463</v>
      </c>
      <c r="CG130" s="7"/>
      <c r="CH130" s="7"/>
      <c r="CI130" s="7"/>
      <c r="CJ130" s="111" t="s">
        <v>1991</v>
      </c>
      <c r="CK130" s="201"/>
      <c r="CL130" s="122" t="s">
        <v>2042</v>
      </c>
      <c r="CM130" s="11"/>
      <c r="CN130" s="11"/>
      <c r="CO130" s="11"/>
      <c r="CP130" s="11"/>
      <c r="CQ130" s="565" t="s">
        <v>297</v>
      </c>
      <c r="CR130" t="s">
        <v>444</v>
      </c>
      <c r="CS130" s="9">
        <v>2</v>
      </c>
      <c r="CT130" s="7"/>
      <c r="CU130" s="7"/>
      <c r="CV130" s="7"/>
      <c r="CW130" s="7"/>
      <c r="CX130" s="7"/>
      <c r="CY130" s="7"/>
      <c r="CZ130" s="11" t="s">
        <v>38</v>
      </c>
      <c r="DA130" s="11" t="s">
        <v>38</v>
      </c>
      <c r="DB130" s="11">
        <v>2112</v>
      </c>
      <c r="DC130" s="11">
        <v>71.5</v>
      </c>
      <c r="DD130" s="11">
        <v>28.5</v>
      </c>
      <c r="DE130" s="11" t="s">
        <v>38</v>
      </c>
      <c r="DF130" s="11" t="s">
        <v>38</v>
      </c>
      <c r="DG130" s="11" t="s">
        <v>38</v>
      </c>
      <c r="DH130" s="11" t="s">
        <v>38</v>
      </c>
      <c r="DI130" s="11">
        <v>0</v>
      </c>
      <c r="DJ130" s="7" t="s">
        <v>451</v>
      </c>
      <c r="DK130" s="114"/>
      <c r="DL130" s="114"/>
      <c r="DM130" s="114"/>
      <c r="DN130" s="114"/>
      <c r="DO130" s="7">
        <v>3</v>
      </c>
      <c r="DP130" s="114"/>
      <c r="DQ130" s="114"/>
      <c r="DR130" s="114"/>
      <c r="DS130" s="114"/>
      <c r="DT130" s="114"/>
      <c r="DU130" s="114"/>
      <c r="DV130" s="114"/>
      <c r="DW130" s="114"/>
      <c r="DX130" s="557"/>
      <c r="DY130" s="114"/>
      <c r="DZ130" s="485">
        <v>12254</v>
      </c>
      <c r="EA130" s="954">
        <v>75</v>
      </c>
      <c r="EB130" s="954">
        <v>18315</v>
      </c>
      <c r="EC130" s="954">
        <v>4000</v>
      </c>
      <c r="ED130" s="954">
        <v>40560</v>
      </c>
      <c r="EE130" s="954">
        <v>13000</v>
      </c>
      <c r="EF130" s="715">
        <v>1757.6</v>
      </c>
      <c r="EG130" s="959">
        <v>43940</v>
      </c>
      <c r="EH130" s="7"/>
      <c r="EI130" s="145">
        <v>1.768</v>
      </c>
      <c r="EJ130" s="114"/>
      <c r="EK130" s="43">
        <v>70.980070980070977</v>
      </c>
      <c r="EL130" s="146">
        <v>1.7575999999999998</v>
      </c>
      <c r="EM130" s="114"/>
      <c r="EN130" s="114"/>
      <c r="EO130" s="114"/>
      <c r="EP130" s="114"/>
      <c r="EQ130" s="114"/>
      <c r="ER130" s="114"/>
      <c r="ES130" s="557"/>
      <c r="ET130" s="989"/>
      <c r="EU130" s="550"/>
      <c r="EV130" s="550"/>
      <c r="EW130" s="550"/>
      <c r="EX130" s="554"/>
      <c r="EY130" s="554"/>
      <c r="EZ130" s="554"/>
      <c r="FA130" s="554"/>
      <c r="FB130" s="554"/>
      <c r="FC130" s="554"/>
      <c r="FD130" s="554"/>
      <c r="FE130" s="554"/>
      <c r="FF130" s="554"/>
      <c r="FG130" s="554"/>
      <c r="FH130" s="554"/>
      <c r="FI130" s="554"/>
      <c r="FJ130" s="554"/>
      <c r="FK130" s="554"/>
      <c r="FL130" s="554"/>
      <c r="FM130" s="554"/>
      <c r="FN130" s="554"/>
      <c r="FO130" s="554"/>
      <c r="FP130" s="554"/>
      <c r="FQ130" s="554"/>
      <c r="FR130" s="554"/>
      <c r="FS130" s="554"/>
      <c r="FT130" s="554"/>
      <c r="FU130" s="554"/>
      <c r="FV130" s="554"/>
      <c r="FW130" s="554"/>
      <c r="FX130" s="554"/>
      <c r="FY130" s="554"/>
      <c r="FZ130" s="554"/>
      <c r="GA130" s="554"/>
      <c r="GB130" s="554"/>
      <c r="GC130" s="554"/>
      <c r="GD130" s="554"/>
      <c r="GE130" s="554"/>
      <c r="GF130" s="554"/>
      <c r="GG130" s="554"/>
      <c r="GH130" s="554"/>
      <c r="GI130" s="554"/>
      <c r="GJ130" s="554"/>
      <c r="GK130" s="554"/>
      <c r="GL130" s="554"/>
      <c r="GM130" s="554"/>
      <c r="GN130" s="554"/>
      <c r="GO130" s="554"/>
      <c r="GP130" s="554"/>
      <c r="GQ130" s="554"/>
      <c r="GR130" s="554"/>
    </row>
    <row r="131" spans="1:200" x14ac:dyDescent="0.3">
      <c r="A131" s="7">
        <v>42</v>
      </c>
      <c r="B131" s="7">
        <v>1</v>
      </c>
      <c r="C131" s="14">
        <v>12333</v>
      </c>
      <c r="D131" s="328" t="s">
        <v>1837</v>
      </c>
      <c r="E131" s="17" t="s">
        <v>636</v>
      </c>
      <c r="F131" s="17">
        <v>8103065355</v>
      </c>
      <c r="G131" s="11">
        <v>39</v>
      </c>
      <c r="H131" s="17" t="s">
        <v>1528</v>
      </c>
      <c r="I131" s="469" t="s">
        <v>432</v>
      </c>
      <c r="J131" s="380" t="s">
        <v>35</v>
      </c>
      <c r="K131" s="17" t="s">
        <v>36</v>
      </c>
      <c r="L131" s="11">
        <v>12</v>
      </c>
      <c r="M131" s="17" t="s">
        <v>434</v>
      </c>
      <c r="N131" s="17" t="s">
        <v>38</v>
      </c>
      <c r="O131" s="11"/>
      <c r="P131" s="11" t="s">
        <v>723</v>
      </c>
      <c r="Q131" s="381"/>
      <c r="R131" s="17"/>
      <c r="S131" s="649" t="s">
        <v>770</v>
      </c>
      <c r="T131" s="649"/>
      <c r="U131" s="650" t="s">
        <v>499</v>
      </c>
      <c r="V131" s="651"/>
      <c r="W131" s="650"/>
      <c r="X131" s="650"/>
      <c r="Y131" s="596"/>
      <c r="Z131" s="550" t="s">
        <v>691</v>
      </c>
      <c r="AA131" s="11"/>
      <c r="AB131" s="556">
        <v>3187</v>
      </c>
      <c r="AC131" s="556">
        <v>38000</v>
      </c>
      <c r="AD131" s="554">
        <v>3</v>
      </c>
      <c r="AE131" s="554">
        <v>3000</v>
      </c>
      <c r="AF131" s="789" t="s">
        <v>444</v>
      </c>
      <c r="AG131" s="556">
        <v>4000</v>
      </c>
      <c r="AJ131" s="37"/>
      <c r="AK131" s="7"/>
      <c r="AM131" s="7"/>
      <c r="AN131" s="934">
        <v>0.54</v>
      </c>
      <c r="AO131" s="39">
        <v>15.5</v>
      </c>
      <c r="AP131" s="40">
        <v>83.9</v>
      </c>
      <c r="AQ131" s="41">
        <v>99.94</v>
      </c>
      <c r="AR131" s="42">
        <v>3.4838709677419359E-2</v>
      </c>
      <c r="AS131" s="43">
        <v>2.9229677419354845</v>
      </c>
      <c r="AT131" s="44">
        <v>5.4325955734406441E-3</v>
      </c>
      <c r="AU131" s="46">
        <v>0.48475800000000002</v>
      </c>
      <c r="AV131" s="45">
        <v>89.77</v>
      </c>
      <c r="AW131" s="46">
        <v>2.8242000000000003E-2</v>
      </c>
      <c r="AX131" s="45">
        <v>5.23</v>
      </c>
      <c r="AY131" s="7" t="s">
        <v>121</v>
      </c>
      <c r="AZ131" s="235">
        <v>37</v>
      </c>
      <c r="BA131" s="48" t="s">
        <v>121</v>
      </c>
      <c r="BB131" s="80">
        <v>0.3</v>
      </c>
      <c r="BC131" s="194">
        <v>7.9000000000000001E-2</v>
      </c>
      <c r="BD131" s="45">
        <v>74.8</v>
      </c>
      <c r="BE131" s="7">
        <v>25.2</v>
      </c>
      <c r="BF131" s="78">
        <v>2.9682539682539684</v>
      </c>
      <c r="BG131" s="79">
        <v>1.0999999999999999E-2</v>
      </c>
      <c r="BH131" s="80">
        <v>2.0370370370370368</v>
      </c>
      <c r="BI131" s="7" t="s">
        <v>121</v>
      </c>
      <c r="BJ131" s="7">
        <v>19.3</v>
      </c>
      <c r="BK131" s="48">
        <v>32.299999999999997</v>
      </c>
      <c r="BL131" s="81"/>
      <c r="BM131" s="80">
        <v>96.4</v>
      </c>
      <c r="BN131" s="49">
        <v>98.9</v>
      </c>
      <c r="BO131" s="49">
        <v>12578</v>
      </c>
      <c r="BP131" s="80">
        <v>1.0999999999999943</v>
      </c>
      <c r="BQ131" s="80">
        <v>15.467449999999998</v>
      </c>
      <c r="BR131" s="49">
        <v>43.9</v>
      </c>
      <c r="BS131" s="84">
        <v>6.8044999999999991</v>
      </c>
      <c r="BT131" s="49">
        <v>52.5</v>
      </c>
      <c r="BU131" s="84">
        <v>8.1374999999999993</v>
      </c>
      <c r="BV131" s="49">
        <v>3.39</v>
      </c>
      <c r="BW131" s="84">
        <v>0.52544999999999997</v>
      </c>
      <c r="BX131" s="84">
        <v>1.2999999999999999E-2</v>
      </c>
      <c r="BY131" s="82">
        <v>99</v>
      </c>
      <c r="BZ131" s="82">
        <v>4465</v>
      </c>
      <c r="CA131" s="82">
        <v>97.8</v>
      </c>
      <c r="CB131" s="82">
        <v>3742</v>
      </c>
      <c r="CC131" s="82">
        <v>81.099999999999994</v>
      </c>
      <c r="CD131" s="82">
        <v>97.6</v>
      </c>
      <c r="CE131" s="82">
        <v>4001</v>
      </c>
      <c r="CF131" s="45">
        <v>0.83619047619047615</v>
      </c>
      <c r="CG131" s="7"/>
      <c r="CH131" s="7"/>
      <c r="CI131" s="7"/>
      <c r="CJ131" s="111" t="s">
        <v>1991</v>
      </c>
      <c r="CK131" s="201"/>
      <c r="CL131" s="122" t="s">
        <v>2030</v>
      </c>
      <c r="CM131" s="11"/>
      <c r="CN131" s="11"/>
      <c r="CO131" s="11"/>
      <c r="CP131" s="11"/>
      <c r="CQ131" s="565" t="s">
        <v>297</v>
      </c>
      <c r="CR131" t="s">
        <v>444</v>
      </c>
      <c r="CS131" s="9">
        <v>2</v>
      </c>
      <c r="CT131" s="7"/>
      <c r="CU131" s="7"/>
      <c r="CV131" s="7"/>
      <c r="CW131" s="7"/>
      <c r="CX131" s="7"/>
      <c r="CY131" s="7"/>
      <c r="CZ131" s="11" t="s">
        <v>38</v>
      </c>
      <c r="DA131" s="11" t="s">
        <v>38</v>
      </c>
      <c r="DB131" s="11">
        <v>4062</v>
      </c>
      <c r="DC131" s="11">
        <v>63.9</v>
      </c>
      <c r="DD131" s="11">
        <v>36.1</v>
      </c>
      <c r="DE131" s="11" t="s">
        <v>38</v>
      </c>
      <c r="DF131" s="11" t="s">
        <v>38</v>
      </c>
      <c r="DG131" s="11" t="s">
        <v>38</v>
      </c>
      <c r="DH131" s="11" t="s">
        <v>38</v>
      </c>
      <c r="DI131" s="11">
        <v>0</v>
      </c>
      <c r="DJ131" s="7" t="s">
        <v>451</v>
      </c>
      <c r="DK131" s="114"/>
      <c r="DL131" s="114"/>
      <c r="DM131" s="114"/>
      <c r="DN131" s="114"/>
      <c r="DO131" s="114"/>
      <c r="DP131" s="114"/>
      <c r="DQ131" s="114"/>
      <c r="DR131" s="114"/>
      <c r="DS131" s="114"/>
      <c r="DT131" s="114"/>
      <c r="DU131" s="114"/>
      <c r="DV131" s="114"/>
      <c r="DW131" s="114"/>
      <c r="DX131" s="557"/>
      <c r="DY131" s="114"/>
      <c r="DZ131" s="485">
        <v>12333</v>
      </c>
      <c r="EA131" s="954">
        <v>75</v>
      </c>
      <c r="EB131" s="954">
        <v>27459</v>
      </c>
      <c r="EC131" s="954">
        <v>4000</v>
      </c>
      <c r="ED131" s="954">
        <v>40560</v>
      </c>
      <c r="EE131" s="954">
        <v>23893</v>
      </c>
      <c r="EF131" s="715">
        <v>3230.3336000000004</v>
      </c>
      <c r="EG131" s="959">
        <v>38764.003200000006</v>
      </c>
      <c r="EH131" s="7"/>
      <c r="EI131" s="145">
        <v>3.1869999999999998</v>
      </c>
      <c r="EJ131" s="114"/>
      <c r="EK131" s="43">
        <v>87.013365381113658</v>
      </c>
      <c r="EL131" s="146">
        <v>3.2303336000000002</v>
      </c>
      <c r="EM131" s="114"/>
      <c r="EN131" s="114"/>
      <c r="EO131" s="114"/>
      <c r="EP131" s="114"/>
      <c r="EQ131" s="114"/>
      <c r="ER131" s="114"/>
      <c r="ES131" s="557"/>
      <c r="ET131" s="989"/>
      <c r="EU131" s="550"/>
      <c r="EV131" s="550"/>
      <c r="EW131" s="550"/>
      <c r="EX131" s="554"/>
      <c r="EY131" s="554"/>
      <c r="EZ131" s="554"/>
      <c r="FA131" s="554"/>
      <c r="FB131" s="554"/>
      <c r="FC131" s="554"/>
      <c r="FD131" s="554"/>
      <c r="FE131" s="554"/>
      <c r="FF131" s="554"/>
      <c r="FG131" s="554"/>
      <c r="FH131" s="554"/>
      <c r="FI131" s="554"/>
      <c r="FJ131" s="554"/>
      <c r="FK131" s="554"/>
      <c r="FL131" s="554"/>
      <c r="FM131" s="554"/>
      <c r="FN131" s="554"/>
      <c r="FO131" s="554"/>
      <c r="FP131" s="554"/>
      <c r="FQ131" s="554"/>
      <c r="FR131" s="554"/>
      <c r="FS131" s="554"/>
      <c r="FT131" s="554"/>
      <c r="FU131" s="554"/>
      <c r="FV131" s="554"/>
      <c r="FW131" s="554"/>
      <c r="FX131" s="554"/>
      <c r="FY131" s="554"/>
      <c r="FZ131" s="554"/>
      <c r="GA131" s="554"/>
      <c r="GB131" s="554"/>
      <c r="GC131" s="554"/>
      <c r="GD131" s="554"/>
      <c r="GE131" s="554"/>
      <c r="GF131" s="554"/>
      <c r="GG131" s="554"/>
      <c r="GH131" s="554"/>
      <c r="GI131" s="554"/>
      <c r="GJ131" s="554"/>
      <c r="GK131" s="554"/>
      <c r="GL131" s="554"/>
      <c r="GM131" s="554"/>
      <c r="GN131" s="554"/>
      <c r="GO131" s="554"/>
      <c r="GP131" s="554"/>
      <c r="GQ131" s="554"/>
      <c r="GR131" s="554"/>
    </row>
    <row r="132" spans="1:200" x14ac:dyDescent="0.3">
      <c r="A132" s="550">
        <v>48</v>
      </c>
      <c r="B132" s="7">
        <v>1</v>
      </c>
      <c r="C132" s="1140">
        <v>12346</v>
      </c>
      <c r="D132" s="328" t="s">
        <v>1856</v>
      </c>
      <c r="E132" s="17" t="s">
        <v>1912</v>
      </c>
      <c r="F132" s="17">
        <v>1656280197</v>
      </c>
      <c r="G132" s="11">
        <v>4</v>
      </c>
      <c r="H132" s="17" t="s">
        <v>1913</v>
      </c>
      <c r="I132" s="469" t="s">
        <v>432</v>
      </c>
      <c r="J132" s="1141" t="s">
        <v>1914</v>
      </c>
      <c r="K132" s="17" t="s">
        <v>36</v>
      </c>
      <c r="L132" s="11">
        <v>3</v>
      </c>
      <c r="M132" s="17" t="s">
        <v>37</v>
      </c>
      <c r="N132" s="17" t="s">
        <v>475</v>
      </c>
      <c r="O132" s="11"/>
      <c r="P132" s="11" t="s">
        <v>1915</v>
      </c>
      <c r="Q132" s="381"/>
      <c r="R132" s="17"/>
      <c r="S132" s="649"/>
      <c r="T132" s="649"/>
      <c r="U132" s="650" t="s">
        <v>499</v>
      </c>
      <c r="V132" s="651"/>
      <c r="W132" s="650"/>
      <c r="X132" s="650"/>
      <c r="Y132" s="596"/>
      <c r="Z132" s="550" t="s">
        <v>443</v>
      </c>
      <c r="AA132" s="11"/>
      <c r="AB132" s="556">
        <v>28943</v>
      </c>
      <c r="AC132" s="556">
        <v>87000</v>
      </c>
      <c r="AD132" s="554" t="s">
        <v>447</v>
      </c>
      <c r="AE132" s="554" t="s">
        <v>447</v>
      </c>
      <c r="AF132" s="789" t="s">
        <v>444</v>
      </c>
      <c r="AG132" s="556">
        <v>10000</v>
      </c>
      <c r="AH132" s="554"/>
      <c r="AI132" s="554"/>
      <c r="AJ132" s="556"/>
      <c r="AK132" s="550"/>
      <c r="AL132" s="554"/>
      <c r="AM132" s="550"/>
      <c r="AN132" s="934">
        <v>14.4</v>
      </c>
      <c r="AO132" s="936">
        <v>8.4499999999999993</v>
      </c>
      <c r="AP132" s="559">
        <v>76</v>
      </c>
      <c r="AQ132" s="41">
        <v>98.85</v>
      </c>
      <c r="AR132" s="42">
        <v>1.7041420118343198</v>
      </c>
      <c r="AS132" s="43">
        <v>129.51479289940829</v>
      </c>
      <c r="AT132" s="44">
        <v>0.17051509769094139</v>
      </c>
      <c r="AU132" s="581">
        <v>12.748320000000001</v>
      </c>
      <c r="AV132" s="45">
        <v>88.53</v>
      </c>
      <c r="AW132" s="582">
        <v>0.93167999999999995</v>
      </c>
      <c r="AX132" s="581">
        <v>6.47</v>
      </c>
      <c r="AY132" s="550" t="s">
        <v>121</v>
      </c>
      <c r="AZ132" s="235">
        <v>20.9</v>
      </c>
      <c r="BA132" s="48" t="s">
        <v>121</v>
      </c>
      <c r="BB132" s="561">
        <v>1.86</v>
      </c>
      <c r="BC132" s="194">
        <v>0.61</v>
      </c>
      <c r="BD132" s="581">
        <v>58.9</v>
      </c>
      <c r="BE132" s="550">
        <v>41</v>
      </c>
      <c r="BF132" s="938">
        <v>1.4365853658536585</v>
      </c>
      <c r="BG132" s="583">
        <v>0.85</v>
      </c>
      <c r="BH132" s="80">
        <v>5.9027777777777777</v>
      </c>
      <c r="BI132" s="550" t="s">
        <v>121</v>
      </c>
      <c r="BJ132" s="550">
        <v>63.8</v>
      </c>
      <c r="BK132" s="48">
        <v>51.6</v>
      </c>
      <c r="BL132" s="939"/>
      <c r="BM132" s="561">
        <v>58.3</v>
      </c>
      <c r="BN132" s="569">
        <v>87.5</v>
      </c>
      <c r="BO132" s="569">
        <v>4760</v>
      </c>
      <c r="BP132" s="561">
        <v>12.5</v>
      </c>
      <c r="BQ132" s="561">
        <v>8.3316999999999997</v>
      </c>
      <c r="BR132" s="569">
        <v>15.2</v>
      </c>
      <c r="BS132" s="564">
        <v>1.2843999999999998</v>
      </c>
      <c r="BT132" s="569">
        <v>43.1</v>
      </c>
      <c r="BU132" s="564">
        <v>3.64195</v>
      </c>
      <c r="BV132" s="569">
        <v>40.299999999999997</v>
      </c>
      <c r="BW132" s="564">
        <v>3.4053499999999999</v>
      </c>
      <c r="BX132" s="564">
        <v>0.24</v>
      </c>
      <c r="BY132" s="1047">
        <v>99.9</v>
      </c>
      <c r="BZ132" s="1047">
        <v>5820</v>
      </c>
      <c r="CA132" s="1047">
        <v>99.8</v>
      </c>
      <c r="CB132" s="1047">
        <v>4819</v>
      </c>
      <c r="CC132" s="1047">
        <v>94.9</v>
      </c>
      <c r="CD132" s="1047">
        <v>97.4</v>
      </c>
      <c r="CE132" s="1047">
        <v>4548</v>
      </c>
      <c r="CF132" s="45">
        <v>0.35266821345707655</v>
      </c>
      <c r="CG132" s="550"/>
      <c r="CH132" s="585">
        <v>5</v>
      </c>
      <c r="CI132" s="550"/>
      <c r="CJ132" s="943" t="s">
        <v>1993</v>
      </c>
      <c r="CK132" s="1087" t="s">
        <v>2058</v>
      </c>
      <c r="CL132" s="1088" t="s">
        <v>2059</v>
      </c>
      <c r="CM132" s="11"/>
      <c r="CN132" s="11"/>
      <c r="CO132" s="11"/>
      <c r="CP132" s="11"/>
      <c r="CQ132" s="10" t="s">
        <v>294</v>
      </c>
      <c r="CR132" s="554" t="s">
        <v>444</v>
      </c>
      <c r="CS132" s="565">
        <v>2</v>
      </c>
      <c r="CT132" s="550"/>
      <c r="CU132" s="7"/>
      <c r="CV132" s="550"/>
      <c r="CW132" s="550"/>
      <c r="CX132" s="550"/>
      <c r="CY132" s="550"/>
      <c r="CZ132" s="11">
        <v>56.1</v>
      </c>
      <c r="DA132" s="11" t="s">
        <v>38</v>
      </c>
      <c r="DB132" s="11" t="s">
        <v>38</v>
      </c>
      <c r="DC132" s="11" t="s">
        <v>38</v>
      </c>
      <c r="DD132" s="11" t="s">
        <v>38</v>
      </c>
      <c r="DE132" s="11" t="s">
        <v>38</v>
      </c>
      <c r="DF132" s="11" t="s">
        <v>38</v>
      </c>
      <c r="DG132" s="11" t="s">
        <v>38</v>
      </c>
      <c r="DH132" s="11" t="s">
        <v>38</v>
      </c>
      <c r="DI132" s="11">
        <v>0</v>
      </c>
      <c r="DJ132" s="550" t="s">
        <v>451</v>
      </c>
      <c r="DK132" s="557"/>
      <c r="DL132" s="557"/>
      <c r="DM132" s="557"/>
      <c r="DN132" s="557"/>
      <c r="DO132" s="557"/>
      <c r="DP132" s="557"/>
      <c r="DQ132" s="557"/>
      <c r="DR132" s="557"/>
      <c r="DS132" s="114"/>
      <c r="DT132" s="557"/>
      <c r="DU132" s="557"/>
      <c r="DV132" s="557"/>
      <c r="DW132" s="557"/>
      <c r="DX132" s="557"/>
      <c r="DY132" s="557"/>
      <c r="DZ132" s="485">
        <v>12346</v>
      </c>
      <c r="EA132" s="954">
        <v>75</v>
      </c>
      <c r="EB132" s="954">
        <v>655482</v>
      </c>
      <c r="EC132" s="954">
        <v>10000</v>
      </c>
      <c r="ED132" s="954">
        <v>40560</v>
      </c>
      <c r="EE132" s="954">
        <v>539653</v>
      </c>
      <c r="EF132" s="715">
        <v>29184.434239999999</v>
      </c>
      <c r="EG132" s="959">
        <v>87553.302719999992</v>
      </c>
      <c r="EH132" s="7"/>
      <c r="EI132" s="595">
        <v>28.943000000000001</v>
      </c>
      <c r="EJ132" s="557"/>
      <c r="EK132" s="970">
        <v>82.32918676637955</v>
      </c>
      <c r="EL132" s="1095">
        <v>29.184434239999998</v>
      </c>
      <c r="EM132" s="557"/>
      <c r="EN132" s="557"/>
      <c r="EO132" s="557"/>
      <c r="EP132" s="557"/>
      <c r="EQ132" s="557"/>
      <c r="ER132" s="557"/>
      <c r="ES132" s="557"/>
      <c r="ET132" s="989"/>
      <c r="EU132" s="550"/>
      <c r="EV132" s="550"/>
      <c r="EW132" s="550"/>
      <c r="EX132" s="554"/>
      <c r="EY132" s="554"/>
      <c r="EZ132" s="554"/>
      <c r="FA132" s="554"/>
      <c r="FB132" s="554"/>
      <c r="FC132" s="554"/>
      <c r="FD132" s="554"/>
      <c r="FE132" s="554"/>
      <c r="FF132" s="554"/>
      <c r="FG132" s="554"/>
      <c r="FH132" s="554"/>
      <c r="FI132" s="554"/>
      <c r="FJ132" s="554"/>
      <c r="FK132" s="554"/>
      <c r="FL132" s="554"/>
      <c r="FM132" s="554"/>
      <c r="FN132" s="554"/>
      <c r="FO132" s="554"/>
      <c r="FP132" s="554"/>
      <c r="FQ132" s="554"/>
      <c r="FR132" s="554"/>
      <c r="FS132" s="554"/>
      <c r="FT132" s="554"/>
      <c r="FU132" s="554"/>
      <c r="FV132" s="554"/>
      <c r="FW132" s="554"/>
      <c r="FX132" s="554"/>
      <c r="FY132" s="554"/>
      <c r="FZ132" s="554"/>
      <c r="GA132" s="554"/>
      <c r="GB132" s="554"/>
      <c r="GC132" s="554"/>
      <c r="GD132" s="554"/>
      <c r="GE132" s="554"/>
      <c r="GF132" s="554"/>
      <c r="GG132" s="554"/>
      <c r="GH132" s="554"/>
      <c r="GI132" s="554"/>
      <c r="GJ132" s="554"/>
      <c r="GK132" s="554"/>
      <c r="GL132" s="554"/>
      <c r="GM132" s="554"/>
      <c r="GN132" s="554"/>
      <c r="GO132" s="554"/>
      <c r="GP132" s="554"/>
      <c r="GQ132" s="554"/>
      <c r="GR132" s="554"/>
    </row>
    <row r="133" spans="1:200" x14ac:dyDescent="0.3">
      <c r="A133" s="7">
        <v>54</v>
      </c>
      <c r="B133" s="7">
        <v>1</v>
      </c>
      <c r="C133" s="14">
        <v>12367</v>
      </c>
      <c r="D133" s="328" t="s">
        <v>933</v>
      </c>
      <c r="E133" s="17" t="s">
        <v>687</v>
      </c>
      <c r="F133" s="17">
        <v>7303063713</v>
      </c>
      <c r="G133" s="11">
        <v>47</v>
      </c>
      <c r="H133" s="17" t="s">
        <v>622</v>
      </c>
      <c r="I133" s="469" t="s">
        <v>1863</v>
      </c>
      <c r="J133" s="380" t="s">
        <v>35</v>
      </c>
      <c r="K133" s="17" t="s">
        <v>36</v>
      </c>
      <c r="L133" s="11">
        <v>38</v>
      </c>
      <c r="M133" s="17">
        <v>10</v>
      </c>
      <c r="N133" s="17" t="s">
        <v>475</v>
      </c>
      <c r="O133" s="11" t="s">
        <v>1814</v>
      </c>
      <c r="P133" s="11" t="s">
        <v>723</v>
      </c>
      <c r="Q133" s="381"/>
      <c r="R133" s="17"/>
      <c r="S133" s="649"/>
      <c r="T133" s="649"/>
      <c r="U133" s="650" t="s">
        <v>499</v>
      </c>
      <c r="V133" s="651"/>
      <c r="W133" s="650"/>
      <c r="X133" s="650"/>
      <c r="Y133" s="596"/>
      <c r="Z133" s="550" t="s">
        <v>691</v>
      </c>
      <c r="AA133" s="11"/>
      <c r="AB133" s="556">
        <v>2478</v>
      </c>
      <c r="AC133" s="556">
        <v>94000</v>
      </c>
      <c r="AD133" s="554"/>
      <c r="AE133" s="554"/>
      <c r="AF133" s="178" t="s">
        <v>128</v>
      </c>
      <c r="AG133" s="37">
        <v>10000</v>
      </c>
      <c r="AJ133" s="37"/>
      <c r="AK133" s="7"/>
      <c r="AM133" s="7"/>
      <c r="AN133" s="411">
        <v>7.6</v>
      </c>
      <c r="AO133" s="39">
        <v>10.5</v>
      </c>
      <c r="AP133" s="40">
        <v>81.5</v>
      </c>
      <c r="AQ133" s="41">
        <v>99.6</v>
      </c>
      <c r="AR133" s="42">
        <v>0.72380952380952379</v>
      </c>
      <c r="AS133" s="43">
        <v>58.990476190476187</v>
      </c>
      <c r="AT133" s="44">
        <v>8.2608695652173908E-2</v>
      </c>
      <c r="AU133" s="45">
        <v>6.8377199999999991</v>
      </c>
      <c r="AV133" s="45">
        <v>89.97</v>
      </c>
      <c r="AW133" s="46">
        <v>0.38228000000000001</v>
      </c>
      <c r="AX133" s="45">
        <v>5.03</v>
      </c>
      <c r="AY133" s="7" t="s">
        <v>121</v>
      </c>
      <c r="AZ133" s="235">
        <v>15.4</v>
      </c>
      <c r="BA133" s="48" t="s">
        <v>121</v>
      </c>
      <c r="BB133" s="80">
        <v>4.72</v>
      </c>
      <c r="BC133" s="194">
        <v>2.5999999999999999E-2</v>
      </c>
      <c r="BD133" s="45">
        <v>52.2</v>
      </c>
      <c r="BE133" s="7">
        <v>47.8</v>
      </c>
      <c r="BF133" s="195">
        <v>1.092050209205021</v>
      </c>
      <c r="BG133" s="79">
        <v>0.17</v>
      </c>
      <c r="BH133" s="80">
        <v>2.236842105263158</v>
      </c>
      <c r="BI133" s="7" t="s">
        <v>121</v>
      </c>
      <c r="BJ133" s="7">
        <v>46.8</v>
      </c>
      <c r="BK133" s="48">
        <v>61.3</v>
      </c>
      <c r="BL133" s="81"/>
      <c r="BM133" s="80">
        <v>90.3</v>
      </c>
      <c r="BN133" s="49">
        <v>91.7</v>
      </c>
      <c r="BO133" s="49">
        <v>13007</v>
      </c>
      <c r="BP133" s="80">
        <v>8.2999999999999972</v>
      </c>
      <c r="BQ133" s="346">
        <v>10.440150000000001</v>
      </c>
      <c r="BR133" s="49">
        <v>26.7</v>
      </c>
      <c r="BS133" s="84">
        <v>2.8034999999999997</v>
      </c>
      <c r="BT133" s="49">
        <v>63.6</v>
      </c>
      <c r="BU133" s="84">
        <v>6.6780000000000008</v>
      </c>
      <c r="BV133" s="49">
        <v>9.1300000000000008</v>
      </c>
      <c r="BW133" s="84">
        <v>0.95865000000000011</v>
      </c>
      <c r="BX133" s="84">
        <v>0.54</v>
      </c>
      <c r="BY133" s="82">
        <v>99.8</v>
      </c>
      <c r="BZ133" s="82">
        <v>5611</v>
      </c>
      <c r="CA133" s="82">
        <v>99.2</v>
      </c>
      <c r="CB133" s="82">
        <v>4088</v>
      </c>
      <c r="CC133" s="82">
        <v>96.1</v>
      </c>
      <c r="CD133" s="82">
        <v>99</v>
      </c>
      <c r="CE133" s="82">
        <v>4358</v>
      </c>
      <c r="CF133" s="45">
        <v>0.41981132075471694</v>
      </c>
      <c r="CG133" s="7"/>
      <c r="CH133" s="7"/>
      <c r="CI133" s="7"/>
      <c r="CJ133" s="111" t="s">
        <v>1991</v>
      </c>
      <c r="CK133" s="201"/>
      <c r="CL133" s="122" t="s">
        <v>2049</v>
      </c>
      <c r="CM133" s="11"/>
      <c r="CN133" s="11"/>
      <c r="CO133" s="11"/>
      <c r="CP133" s="11"/>
      <c r="CQ133" s="10" t="s">
        <v>297</v>
      </c>
      <c r="CR133" t="s">
        <v>128</v>
      </c>
      <c r="CS133" s="9">
        <v>2</v>
      </c>
      <c r="CT133" s="7"/>
      <c r="CU133" s="7"/>
      <c r="CV133" s="7"/>
      <c r="CW133" s="7"/>
      <c r="CX133" s="7"/>
      <c r="CY133" s="7"/>
      <c r="CZ133" s="11" t="s">
        <v>38</v>
      </c>
      <c r="DA133" s="11" t="s">
        <v>38</v>
      </c>
      <c r="DB133" s="11">
        <v>3166</v>
      </c>
      <c r="DC133" s="11">
        <v>73.2</v>
      </c>
      <c r="DD133" s="11">
        <v>26.8</v>
      </c>
      <c r="DE133" s="11" t="s">
        <v>38</v>
      </c>
      <c r="DF133" s="11" t="s">
        <v>38</v>
      </c>
      <c r="DG133" s="11" t="s">
        <v>38</v>
      </c>
      <c r="DH133" s="11" t="s">
        <v>38</v>
      </c>
      <c r="DI133" s="11">
        <v>0</v>
      </c>
      <c r="DJ133" s="7" t="s">
        <v>451</v>
      </c>
      <c r="DK133" s="114"/>
      <c r="DL133" s="114"/>
      <c r="DM133" s="114"/>
      <c r="DN133" s="114"/>
      <c r="DO133" s="7">
        <v>3</v>
      </c>
      <c r="DP133" s="114"/>
      <c r="DQ133" s="114"/>
      <c r="DR133" s="114"/>
      <c r="DS133" s="114"/>
      <c r="DT133" s="114"/>
      <c r="DU133" s="114"/>
      <c r="DV133" s="114"/>
      <c r="DW133" s="114"/>
      <c r="DX133" s="114"/>
      <c r="DY133" s="114"/>
      <c r="DZ133" s="485">
        <v>12367</v>
      </c>
      <c r="EA133" s="954">
        <v>75</v>
      </c>
      <c r="EB133" s="954">
        <v>656580</v>
      </c>
      <c r="EC133" s="954">
        <v>6035</v>
      </c>
      <c r="ED133" s="954">
        <v>40560</v>
      </c>
      <c r="EE133" s="954">
        <v>27450</v>
      </c>
      <c r="EF133" s="715">
        <v>2459.8111019055509</v>
      </c>
      <c r="EG133" s="959">
        <v>93472.821872410932</v>
      </c>
      <c r="EH133" s="7"/>
      <c r="EI133" s="145">
        <v>2.4780000000000002</v>
      </c>
      <c r="EJ133" s="114"/>
      <c r="EK133" s="43">
        <v>4.1807548204331537</v>
      </c>
      <c r="EL133" s="146">
        <v>2.4598111019055509</v>
      </c>
      <c r="EM133" s="114"/>
      <c r="EN133" s="114"/>
      <c r="EO133" s="114"/>
      <c r="EP133" s="114"/>
      <c r="EQ133" s="114"/>
      <c r="ER133" s="114"/>
      <c r="ES133" s="557"/>
      <c r="ET133" s="989"/>
      <c r="EU133" s="550"/>
      <c r="EV133" s="550"/>
      <c r="EW133" s="550"/>
      <c r="EX133" s="554"/>
      <c r="EY133" s="554"/>
      <c r="EZ133" s="554"/>
      <c r="FA133" s="554"/>
      <c r="FB133" s="554"/>
      <c r="FC133" s="554"/>
      <c r="FD133" s="554"/>
      <c r="FE133" s="554"/>
      <c r="FF133" s="554"/>
      <c r="FG133" s="554"/>
      <c r="FH133" s="554"/>
      <c r="FI133" s="554"/>
      <c r="FJ133" s="554"/>
      <c r="FK133" s="554"/>
      <c r="FL133" s="554"/>
      <c r="FM133" s="554"/>
      <c r="FN133" s="554"/>
      <c r="FO133" s="554"/>
      <c r="FP133" s="554"/>
      <c r="FQ133" s="554"/>
      <c r="FR133" s="554"/>
      <c r="FS133" s="554"/>
      <c r="FT133" s="554"/>
      <c r="FU133" s="554"/>
      <c r="FV133" s="554"/>
      <c r="FW133" s="554"/>
      <c r="FX133" s="554"/>
      <c r="FY133" s="554"/>
      <c r="FZ133" s="554"/>
      <c r="GA133" s="554"/>
      <c r="GB133" s="554"/>
      <c r="GC133" s="554"/>
      <c r="GD133" s="554"/>
      <c r="GE133" s="554"/>
      <c r="GF133" s="554"/>
      <c r="GG133" s="554"/>
      <c r="GH133" s="554"/>
      <c r="GI133" s="554"/>
      <c r="GJ133" s="554"/>
      <c r="GK133" s="554"/>
      <c r="GL133" s="554"/>
      <c r="GM133" s="554"/>
      <c r="GN133" s="554"/>
      <c r="GO133" s="554"/>
      <c r="GP133" s="554"/>
      <c r="GQ133" s="554"/>
      <c r="GR133" s="554"/>
    </row>
    <row r="134" spans="1:200" x14ac:dyDescent="0.3">
      <c r="A134" s="7">
        <v>67</v>
      </c>
      <c r="B134" s="7">
        <v>1</v>
      </c>
      <c r="C134" s="14">
        <v>12430</v>
      </c>
      <c r="D134" s="328" t="s">
        <v>1634</v>
      </c>
      <c r="E134" s="17" t="s">
        <v>636</v>
      </c>
      <c r="F134" s="17">
        <v>6707170602</v>
      </c>
      <c r="G134" s="11">
        <v>53</v>
      </c>
      <c r="H134" s="17" t="s">
        <v>1635</v>
      </c>
      <c r="I134" s="469" t="s">
        <v>1636</v>
      </c>
      <c r="J134" s="380" t="s">
        <v>35</v>
      </c>
      <c r="K134" s="17" t="s">
        <v>36</v>
      </c>
      <c r="L134" s="11">
        <v>21</v>
      </c>
      <c r="M134" s="17" t="s">
        <v>474</v>
      </c>
      <c r="N134" s="17" t="s">
        <v>475</v>
      </c>
      <c r="O134" s="11"/>
      <c r="P134" s="11" t="s">
        <v>759</v>
      </c>
      <c r="Q134" s="381"/>
      <c r="R134" s="17"/>
      <c r="S134" s="649"/>
      <c r="T134" s="649"/>
      <c r="U134" s="650" t="s">
        <v>499</v>
      </c>
      <c r="V134" s="651"/>
      <c r="W134" s="650"/>
      <c r="X134" s="650"/>
      <c r="Y134" s="596"/>
      <c r="Z134" s="550" t="s">
        <v>443</v>
      </c>
      <c r="AA134" s="11"/>
      <c r="AB134" s="556">
        <v>13213</v>
      </c>
      <c r="AC134" s="556">
        <v>277000</v>
      </c>
      <c r="AD134" s="554"/>
      <c r="AE134" s="554"/>
      <c r="AF134" s="789" t="s">
        <v>444</v>
      </c>
      <c r="AG134" s="556">
        <v>10000</v>
      </c>
      <c r="AJ134" s="37"/>
      <c r="AK134" s="7"/>
      <c r="AM134" s="7"/>
      <c r="AN134" s="411">
        <v>1.65</v>
      </c>
      <c r="AO134" s="39">
        <v>2.97</v>
      </c>
      <c r="AP134" s="40">
        <v>94.9</v>
      </c>
      <c r="AQ134" s="41">
        <v>99.52000000000001</v>
      </c>
      <c r="AR134" s="42">
        <v>0.55555555555555547</v>
      </c>
      <c r="AS134" s="43">
        <v>52.722222222222214</v>
      </c>
      <c r="AT134" s="44">
        <v>1.6859098804536628E-2</v>
      </c>
      <c r="AU134" s="45">
        <v>1.4483699999999999</v>
      </c>
      <c r="AV134" s="45">
        <v>87.78</v>
      </c>
      <c r="AW134" s="46">
        <v>0.11912999999999999</v>
      </c>
      <c r="AX134" s="45">
        <v>7.22</v>
      </c>
      <c r="AY134" s="7" t="s">
        <v>121</v>
      </c>
      <c r="AZ134" s="235">
        <v>5.24</v>
      </c>
      <c r="BA134" s="48" t="s">
        <v>121</v>
      </c>
      <c r="BB134" s="80">
        <v>3.72</v>
      </c>
      <c r="BC134" s="194">
        <v>0.82</v>
      </c>
      <c r="BD134" s="45">
        <v>80.2</v>
      </c>
      <c r="BE134" s="7">
        <v>19.8</v>
      </c>
      <c r="BF134" s="78">
        <v>4.0505050505050502</v>
      </c>
      <c r="BG134" s="79">
        <v>0.05</v>
      </c>
      <c r="BH134" s="80">
        <v>3.0303030303030303</v>
      </c>
      <c r="BI134" s="7" t="s">
        <v>121</v>
      </c>
      <c r="BJ134" s="7">
        <v>27.7</v>
      </c>
      <c r="BK134" s="48">
        <v>34.6</v>
      </c>
      <c r="BL134" s="81"/>
      <c r="BM134" s="80">
        <v>69.8</v>
      </c>
      <c r="BN134" s="49">
        <v>94.7</v>
      </c>
      <c r="BO134" s="49">
        <v>9332</v>
      </c>
      <c r="BP134" s="80">
        <v>5.2999999999999972</v>
      </c>
      <c r="BQ134" s="561">
        <v>2.9224800000000002</v>
      </c>
      <c r="BR134" s="49">
        <v>20.399999999999999</v>
      </c>
      <c r="BS134" s="84">
        <v>0.60587999999999997</v>
      </c>
      <c r="BT134" s="49">
        <v>49.4</v>
      </c>
      <c r="BU134" s="84">
        <v>1.4671800000000002</v>
      </c>
      <c r="BV134" s="49">
        <v>28.6</v>
      </c>
      <c r="BW134" s="84">
        <v>0.84942000000000006</v>
      </c>
      <c r="BX134" s="84">
        <v>9.1999999999999998E-2</v>
      </c>
      <c r="BY134" s="82">
        <v>99.9</v>
      </c>
      <c r="BZ134" s="82">
        <v>11001</v>
      </c>
      <c r="CA134" s="82">
        <v>99.9</v>
      </c>
      <c r="CB134" s="82">
        <v>7314</v>
      </c>
      <c r="CC134" s="82">
        <v>99.1</v>
      </c>
      <c r="CD134" s="82">
        <v>99.2</v>
      </c>
      <c r="CE134" s="82">
        <v>6924</v>
      </c>
      <c r="CF134" s="45">
        <v>0.41295546558704449</v>
      </c>
      <c r="CG134" s="7"/>
      <c r="CH134" s="121">
        <v>5</v>
      </c>
      <c r="CI134" s="7"/>
      <c r="CJ134" s="111" t="s">
        <v>1991</v>
      </c>
      <c r="CK134" s="201"/>
      <c r="CL134" s="122" t="s">
        <v>2008</v>
      </c>
      <c r="CM134" s="11"/>
      <c r="CN134" s="11"/>
      <c r="CO134" s="11"/>
      <c r="CP134" s="11"/>
      <c r="CQ134" s="565" t="s">
        <v>297</v>
      </c>
      <c r="CR134" t="s">
        <v>444</v>
      </c>
      <c r="CS134" s="9">
        <v>2</v>
      </c>
      <c r="CT134" s="7"/>
      <c r="CU134" s="7"/>
      <c r="CV134" s="7"/>
      <c r="CW134" s="7"/>
      <c r="CX134" s="7"/>
      <c r="CY134" s="7"/>
      <c r="CZ134" s="11">
        <v>42.7</v>
      </c>
      <c r="DA134" s="11">
        <v>16.399999999999999</v>
      </c>
      <c r="DB134" s="11">
        <v>18619</v>
      </c>
      <c r="DC134" s="11">
        <v>92.1</v>
      </c>
      <c r="DD134" s="11">
        <v>7.9</v>
      </c>
      <c r="DE134" s="11" t="s">
        <v>38</v>
      </c>
      <c r="DF134" s="11" t="s">
        <v>38</v>
      </c>
      <c r="DG134" s="11" t="s">
        <v>38</v>
      </c>
      <c r="DH134" s="11" t="s">
        <v>38</v>
      </c>
      <c r="DI134" s="11">
        <v>0</v>
      </c>
      <c r="DJ134" s="7" t="s">
        <v>451</v>
      </c>
      <c r="DK134" s="114"/>
      <c r="DL134" s="114"/>
      <c r="DM134" s="114"/>
      <c r="DN134" s="114"/>
      <c r="DO134" s="114"/>
      <c r="DP134" s="114"/>
      <c r="DQ134" s="114"/>
      <c r="DR134" s="114"/>
      <c r="DS134" s="114"/>
      <c r="DT134" s="114"/>
      <c r="DU134" s="114"/>
      <c r="DV134" s="114"/>
      <c r="DW134" s="114"/>
      <c r="DX134" s="114"/>
      <c r="DY134" s="114"/>
      <c r="DZ134" s="485">
        <v>12430</v>
      </c>
      <c r="EA134" s="954">
        <v>75</v>
      </c>
      <c r="EB134" s="954">
        <v>223385</v>
      </c>
      <c r="EC134" s="954">
        <v>4000</v>
      </c>
      <c r="ED134" s="954">
        <v>40560</v>
      </c>
      <c r="EE134" s="954">
        <v>96965</v>
      </c>
      <c r="EF134" s="715">
        <v>13109.668</v>
      </c>
      <c r="EG134" s="959">
        <v>275303.02799999999</v>
      </c>
      <c r="EH134" s="7"/>
      <c r="EI134" s="145">
        <v>13.212999999999999</v>
      </c>
      <c r="EJ134" s="114"/>
      <c r="EK134" s="43">
        <v>43.407122232916265</v>
      </c>
      <c r="EL134" s="146">
        <v>13.109667999999999</v>
      </c>
      <c r="EM134" s="114"/>
      <c r="EN134" s="114"/>
      <c r="EO134" s="114"/>
      <c r="EP134" s="114"/>
      <c r="EQ134" s="114"/>
      <c r="ER134" s="114"/>
      <c r="ES134" s="557"/>
      <c r="ET134" s="989"/>
      <c r="EU134" s="550"/>
      <c r="EV134" s="550"/>
      <c r="EW134" s="550"/>
      <c r="EX134" s="554"/>
      <c r="EY134" s="554"/>
      <c r="EZ134" s="554"/>
      <c r="FA134" s="554"/>
      <c r="FB134" s="554"/>
      <c r="FC134" s="554"/>
      <c r="FD134" s="554"/>
      <c r="FE134" s="554"/>
      <c r="FF134" s="554"/>
      <c r="FG134" s="554"/>
      <c r="FH134" s="554"/>
      <c r="FI134" s="554"/>
      <c r="FJ134" s="554"/>
      <c r="FK134" s="554"/>
      <c r="FL134" s="554"/>
      <c r="FM134" s="554"/>
      <c r="FN134" s="554"/>
      <c r="FO134" s="554"/>
      <c r="FP134" s="554"/>
      <c r="FQ134" s="554"/>
      <c r="FR134" s="554"/>
      <c r="FS134" s="554"/>
      <c r="FT134" s="554"/>
      <c r="FU134" s="554"/>
      <c r="FV134" s="554"/>
      <c r="FW134" s="554"/>
      <c r="FX134" s="554"/>
      <c r="FY134" s="554"/>
      <c r="FZ134" s="554"/>
      <c r="GA134" s="554"/>
      <c r="GB134" s="554"/>
      <c r="GC134" s="554"/>
      <c r="GD134" s="554"/>
      <c r="GE134" s="554"/>
      <c r="GF134" s="554"/>
      <c r="GG134" s="554"/>
      <c r="GH134" s="554"/>
      <c r="GI134" s="554"/>
      <c r="GJ134" s="554"/>
      <c r="GK134" s="554"/>
      <c r="GL134" s="554"/>
      <c r="GM134" s="554"/>
      <c r="GN134" s="554"/>
      <c r="GO134" s="554"/>
      <c r="GP134" s="554"/>
      <c r="GQ134" s="554"/>
      <c r="GR134" s="554"/>
    </row>
    <row r="135" spans="1:200" x14ac:dyDescent="0.3">
      <c r="A135" s="7">
        <v>69</v>
      </c>
      <c r="B135" s="7">
        <v>1</v>
      </c>
      <c r="C135" s="442">
        <v>12432</v>
      </c>
      <c r="D135" s="443" t="s">
        <v>1036</v>
      </c>
      <c r="E135" s="16" t="s">
        <v>643</v>
      </c>
      <c r="F135" s="16">
        <v>8504075767</v>
      </c>
      <c r="G135" s="11">
        <v>35</v>
      </c>
      <c r="H135" s="16" t="s">
        <v>1635</v>
      </c>
      <c r="I135" s="54" t="s">
        <v>1918</v>
      </c>
      <c r="J135" s="19" t="s">
        <v>35</v>
      </c>
      <c r="K135" s="16" t="s">
        <v>36</v>
      </c>
      <c r="L135" s="20">
        <v>27</v>
      </c>
      <c r="M135" s="16" t="s">
        <v>474</v>
      </c>
      <c r="N135" s="16" t="s">
        <v>38</v>
      </c>
      <c r="O135" s="20"/>
      <c r="P135" s="20" t="s">
        <v>759</v>
      </c>
      <c r="Q135" s="169"/>
      <c r="R135" s="16"/>
      <c r="S135" s="232"/>
      <c r="T135" s="232"/>
      <c r="U135" s="233" t="s">
        <v>499</v>
      </c>
      <c r="V135" s="234"/>
      <c r="W135" s="233"/>
      <c r="X135" s="233"/>
      <c r="Y135" s="54"/>
      <c r="Z135" s="20" t="s">
        <v>443</v>
      </c>
      <c r="AA135" s="11"/>
      <c r="AB135" s="556">
        <v>819</v>
      </c>
      <c r="AC135" s="556">
        <v>22000</v>
      </c>
      <c r="AD135" s="554"/>
      <c r="AE135" s="554"/>
      <c r="AF135" s="789" t="s">
        <v>128</v>
      </c>
      <c r="AG135" s="37">
        <v>1500</v>
      </c>
      <c r="AJ135" s="37"/>
      <c r="AK135" s="7"/>
      <c r="AM135" s="7"/>
      <c r="AN135" s="411">
        <v>12.7</v>
      </c>
      <c r="AO135" s="39">
        <v>11.5</v>
      </c>
      <c r="AP135" s="40">
        <v>75.400000000000006</v>
      </c>
      <c r="AQ135" s="41">
        <v>99.600000000000009</v>
      </c>
      <c r="AR135" s="42">
        <v>1.1043478260869564</v>
      </c>
      <c r="AS135" s="43">
        <v>83.267826086956518</v>
      </c>
      <c r="AT135" s="44">
        <v>0.14614499424626004</v>
      </c>
      <c r="AU135" s="45">
        <v>11.088369999999999</v>
      </c>
      <c r="AV135" s="45">
        <v>87.31</v>
      </c>
      <c r="AW135" s="46">
        <v>0.97663</v>
      </c>
      <c r="AX135" s="45">
        <v>7.69</v>
      </c>
      <c r="AY135" s="7" t="s">
        <v>121</v>
      </c>
      <c r="AZ135" s="235">
        <v>7.37</v>
      </c>
      <c r="BA135" s="48" t="s">
        <v>121</v>
      </c>
      <c r="BB135" s="80">
        <v>7.99</v>
      </c>
      <c r="BC135" s="194">
        <v>0.15</v>
      </c>
      <c r="BD135" s="45">
        <v>49.7</v>
      </c>
      <c r="BE135" s="7">
        <v>50.3</v>
      </c>
      <c r="BF135" s="195">
        <v>0.98807157057654083</v>
      </c>
      <c r="BG135" s="79">
        <v>0.18</v>
      </c>
      <c r="BH135" s="80">
        <v>1.4173228346456694</v>
      </c>
      <c r="BI135" s="7" t="s">
        <v>121</v>
      </c>
      <c r="BJ135" s="7">
        <v>11.7</v>
      </c>
      <c r="BK135" s="48">
        <v>7.68</v>
      </c>
      <c r="BL135" s="81"/>
      <c r="BM135" s="80">
        <v>73</v>
      </c>
      <c r="BN135" s="49">
        <v>84.3</v>
      </c>
      <c r="BO135" s="49">
        <v>10350</v>
      </c>
      <c r="BP135" s="80">
        <v>15.700000000000003</v>
      </c>
      <c r="BQ135" s="561">
        <v>11.407999999999999</v>
      </c>
      <c r="BR135" s="49">
        <v>26.6</v>
      </c>
      <c r="BS135" s="84">
        <v>3.0590000000000002</v>
      </c>
      <c r="BT135" s="49">
        <v>46.4</v>
      </c>
      <c r="BU135" s="84">
        <v>5.3360000000000003</v>
      </c>
      <c r="BV135" s="49">
        <v>26.2</v>
      </c>
      <c r="BW135" s="84">
        <v>3.0129999999999999</v>
      </c>
      <c r="BX135" s="84">
        <v>0.6</v>
      </c>
      <c r="BY135" s="82">
        <v>99.8</v>
      </c>
      <c r="BZ135" s="82">
        <v>5964</v>
      </c>
      <c r="CA135" s="82">
        <v>98.7</v>
      </c>
      <c r="CB135" s="82">
        <v>4534</v>
      </c>
      <c r="CC135" s="82">
        <v>92.6</v>
      </c>
      <c r="CD135" s="82">
        <v>97.2</v>
      </c>
      <c r="CE135" s="82">
        <v>4318</v>
      </c>
      <c r="CF135" s="45">
        <v>0.57327586206896552</v>
      </c>
      <c r="CG135" s="7"/>
      <c r="CH135" s="121">
        <v>1</v>
      </c>
      <c r="CI135" s="7"/>
      <c r="CJ135" s="111" t="s">
        <v>1991</v>
      </c>
      <c r="CK135" s="201"/>
      <c r="CL135" s="122" t="s">
        <v>2060</v>
      </c>
      <c r="CM135" s="11"/>
      <c r="CN135" s="11"/>
      <c r="CO135" s="11"/>
      <c r="CP135" s="11"/>
      <c r="CQ135" s="565" t="s">
        <v>297</v>
      </c>
      <c r="CR135" t="s">
        <v>128</v>
      </c>
      <c r="CS135" s="9">
        <v>2</v>
      </c>
      <c r="CT135" s="7"/>
      <c r="CU135" s="7"/>
      <c r="CV135" s="7"/>
      <c r="CW135" s="7"/>
      <c r="CX135" s="7"/>
      <c r="CY135" s="7"/>
      <c r="CZ135" s="11" t="s">
        <v>38</v>
      </c>
      <c r="DA135" s="11" t="s">
        <v>38</v>
      </c>
      <c r="DB135" s="11">
        <v>2172</v>
      </c>
      <c r="DC135" s="11">
        <v>68.599999999999994</v>
      </c>
      <c r="DD135" s="11">
        <v>31.4</v>
      </c>
      <c r="DE135" s="11" t="s">
        <v>38</v>
      </c>
      <c r="DF135" s="11" t="s">
        <v>38</v>
      </c>
      <c r="DG135" s="11" t="s">
        <v>38</v>
      </c>
      <c r="DH135" s="11" t="s">
        <v>38</v>
      </c>
      <c r="DI135" s="11">
        <v>0</v>
      </c>
      <c r="DJ135" s="7" t="s">
        <v>451</v>
      </c>
      <c r="DK135" s="114"/>
      <c r="DL135" s="114"/>
      <c r="DM135" s="114"/>
      <c r="DN135" s="114"/>
      <c r="DO135" s="7">
        <v>3</v>
      </c>
      <c r="DP135" s="114"/>
      <c r="DQ135" s="114"/>
      <c r="DR135" s="114"/>
      <c r="DS135" s="114"/>
      <c r="DT135" s="114"/>
      <c r="DU135" s="114"/>
      <c r="DV135" s="114"/>
      <c r="DW135" s="114"/>
      <c r="DX135" s="114"/>
      <c r="DY135" s="114"/>
      <c r="DZ135" s="485">
        <v>12432</v>
      </c>
      <c r="EA135" s="954">
        <v>75</v>
      </c>
      <c r="EB135" s="954">
        <v>146491</v>
      </c>
      <c r="EC135" s="954">
        <v>4000</v>
      </c>
      <c r="ED135" s="954">
        <v>40560</v>
      </c>
      <c r="EE135" s="954">
        <v>5568</v>
      </c>
      <c r="EF135" s="715">
        <v>752.79359999999997</v>
      </c>
      <c r="EG135" s="959">
        <v>20325.427199999998</v>
      </c>
      <c r="EH135" s="7"/>
      <c r="EI135" s="145">
        <v>0.81899999999999995</v>
      </c>
      <c r="EJ135" s="114"/>
      <c r="EK135" s="43">
        <v>3.8009160972346425</v>
      </c>
      <c r="EL135" s="146">
        <v>0.75279359999999995</v>
      </c>
      <c r="EM135" s="114"/>
      <c r="EN135" s="114"/>
      <c r="EO135" s="114"/>
      <c r="EP135" s="114"/>
      <c r="EQ135" s="114"/>
      <c r="ER135" s="114"/>
      <c r="ES135" s="557"/>
      <c r="ET135" s="989"/>
      <c r="EU135" s="550"/>
      <c r="EV135" s="550"/>
      <c r="EW135" s="550"/>
      <c r="EX135" s="554"/>
      <c r="EY135" s="554"/>
      <c r="EZ135" s="554"/>
      <c r="FA135" s="554"/>
      <c r="FB135" s="554"/>
      <c r="FC135" s="554"/>
      <c r="FD135" s="554"/>
      <c r="FE135" s="554"/>
      <c r="FF135" s="554"/>
      <c r="FG135" s="554"/>
      <c r="FH135" s="554"/>
      <c r="FI135" s="554"/>
      <c r="FJ135" s="554"/>
      <c r="FK135" s="554"/>
      <c r="FL135" s="554"/>
      <c r="FM135" s="554"/>
      <c r="FN135" s="554"/>
      <c r="FO135" s="554"/>
      <c r="FP135" s="554"/>
      <c r="FQ135" s="554"/>
      <c r="FR135" s="554"/>
      <c r="FS135" s="554"/>
      <c r="FT135" s="554"/>
      <c r="FU135" s="554"/>
      <c r="FV135" s="554"/>
      <c r="FW135" s="554"/>
      <c r="FX135" s="554"/>
      <c r="FY135" s="554"/>
      <c r="FZ135" s="554"/>
      <c r="GA135" s="554"/>
      <c r="GB135" s="554"/>
      <c r="GC135" s="554"/>
      <c r="GD135" s="554"/>
      <c r="GE135" s="554"/>
      <c r="GF135" s="554"/>
      <c r="GG135" s="554"/>
      <c r="GH135" s="554"/>
      <c r="GI135" s="554"/>
      <c r="GJ135" s="554"/>
      <c r="GK135" s="554"/>
      <c r="GL135" s="554"/>
      <c r="GM135" s="554"/>
      <c r="GN135" s="554"/>
      <c r="GO135" s="554"/>
      <c r="GP135" s="554"/>
      <c r="GQ135" s="554"/>
      <c r="GR135" s="554"/>
    </row>
    <row r="136" spans="1:200" x14ac:dyDescent="0.3">
      <c r="A136" s="7">
        <v>73</v>
      </c>
      <c r="B136" s="7">
        <v>1</v>
      </c>
      <c r="C136" s="14">
        <v>12446</v>
      </c>
      <c r="D136" s="328" t="s">
        <v>1905</v>
      </c>
      <c r="E136" s="17" t="s">
        <v>1906</v>
      </c>
      <c r="F136" s="17">
        <v>6251301672</v>
      </c>
      <c r="G136" s="11">
        <v>58</v>
      </c>
      <c r="H136" s="17" t="s">
        <v>473</v>
      </c>
      <c r="I136" s="469" t="s">
        <v>1907</v>
      </c>
      <c r="J136" s="380" t="s">
        <v>35</v>
      </c>
      <c r="K136" s="17" t="s">
        <v>36</v>
      </c>
      <c r="L136" s="11">
        <v>4</v>
      </c>
      <c r="M136" s="17" t="s">
        <v>434</v>
      </c>
      <c r="N136" s="17" t="s">
        <v>38</v>
      </c>
      <c r="O136" s="11"/>
      <c r="P136" s="11" t="s">
        <v>759</v>
      </c>
      <c r="Q136" s="381"/>
      <c r="R136" s="17"/>
      <c r="S136" s="649"/>
      <c r="T136" s="649"/>
      <c r="U136" s="650" t="s">
        <v>499</v>
      </c>
      <c r="V136" s="651"/>
      <c r="W136" s="650"/>
      <c r="X136" s="650"/>
      <c r="Y136" s="596" t="s">
        <v>1430</v>
      </c>
      <c r="Z136" s="550" t="s">
        <v>443</v>
      </c>
      <c r="AA136" s="11"/>
      <c r="AB136" s="556">
        <v>5653</v>
      </c>
      <c r="AC136" s="556">
        <v>22000</v>
      </c>
      <c r="AD136" s="554"/>
      <c r="AE136" s="554"/>
      <c r="AF136" s="554" t="s">
        <v>444</v>
      </c>
      <c r="AG136" s="37">
        <v>1500</v>
      </c>
      <c r="AJ136" s="37"/>
      <c r="AK136" s="7"/>
      <c r="AM136" s="7"/>
      <c r="AN136" s="411">
        <v>16.399999999999999</v>
      </c>
      <c r="AO136" s="39">
        <v>6.12</v>
      </c>
      <c r="AP136" s="40">
        <v>76.8</v>
      </c>
      <c r="AQ136" s="41">
        <v>99.32</v>
      </c>
      <c r="AR136" s="42">
        <v>2.6797385620915031</v>
      </c>
      <c r="AS136" s="43">
        <v>205.80392156862743</v>
      </c>
      <c r="AT136" s="44">
        <v>0.19778099372889529</v>
      </c>
      <c r="AU136" s="45">
        <v>14.845279999999997</v>
      </c>
      <c r="AV136" s="45">
        <v>90.52</v>
      </c>
      <c r="AW136" s="46">
        <v>0.73471999999999993</v>
      </c>
      <c r="AX136" s="45">
        <v>4.4800000000000004</v>
      </c>
      <c r="AY136" s="7" t="s">
        <v>121</v>
      </c>
      <c r="AZ136" s="235">
        <v>17.100000000000001</v>
      </c>
      <c r="BA136" s="48" t="s">
        <v>121</v>
      </c>
      <c r="BB136" s="80">
        <v>1.94</v>
      </c>
      <c r="BC136" s="194">
        <v>0.73</v>
      </c>
      <c r="BD136" s="45">
        <v>71.8</v>
      </c>
      <c r="BE136" s="7">
        <v>28.2</v>
      </c>
      <c r="BF136" s="78">
        <v>2.5460992907801416</v>
      </c>
      <c r="BG136" s="79">
        <v>0.88</v>
      </c>
      <c r="BH136" s="80">
        <v>5.3658536585365857</v>
      </c>
      <c r="BI136" s="7" t="s">
        <v>121</v>
      </c>
      <c r="BJ136" s="7">
        <v>26.4</v>
      </c>
      <c r="BK136" s="48">
        <v>35</v>
      </c>
      <c r="BL136" s="81"/>
      <c r="BM136" s="80">
        <v>74.5</v>
      </c>
      <c r="BN136" s="49">
        <v>82.6</v>
      </c>
      <c r="BO136" s="49">
        <v>10901</v>
      </c>
      <c r="BP136" s="80">
        <v>17.400000000000006</v>
      </c>
      <c r="BQ136" s="80">
        <v>6.0220799999999999</v>
      </c>
      <c r="BR136" s="49">
        <v>17.5</v>
      </c>
      <c r="BS136" s="84">
        <v>1.0710000000000002</v>
      </c>
      <c r="BT136" s="49">
        <v>57</v>
      </c>
      <c r="BU136" s="84">
        <v>3.4884000000000004</v>
      </c>
      <c r="BV136" s="49">
        <v>23.9</v>
      </c>
      <c r="BW136" s="84">
        <v>1.46268</v>
      </c>
      <c r="BX136" s="84">
        <v>5.0999999999999997E-2</v>
      </c>
      <c r="BY136" s="82">
        <v>99.3</v>
      </c>
      <c r="BZ136" s="82">
        <v>7359</v>
      </c>
      <c r="CA136" s="82">
        <v>99.3</v>
      </c>
      <c r="CB136" s="82">
        <v>4968</v>
      </c>
      <c r="CC136" s="82">
        <v>95.9</v>
      </c>
      <c r="CD136" s="82">
        <v>97.5</v>
      </c>
      <c r="CE136" s="82">
        <v>5121</v>
      </c>
      <c r="CF136" s="45">
        <v>0.30701754385964913</v>
      </c>
      <c r="CG136" s="7"/>
      <c r="CH136" s="7"/>
      <c r="CI136" s="7"/>
      <c r="CJ136" s="111" t="s">
        <v>1993</v>
      </c>
      <c r="CK136" s="201"/>
      <c r="CL136" s="122" t="s">
        <v>2057</v>
      </c>
      <c r="CM136" s="11"/>
      <c r="CN136" s="11"/>
      <c r="CO136" s="11"/>
      <c r="CP136" s="11"/>
      <c r="CQ136" s="565" t="s">
        <v>294</v>
      </c>
      <c r="CR136" t="s">
        <v>444</v>
      </c>
      <c r="CS136" s="9">
        <v>2</v>
      </c>
      <c r="CT136" s="7"/>
      <c r="CU136" s="7"/>
      <c r="CV136" s="7"/>
      <c r="CW136" s="7"/>
      <c r="CX136" s="7"/>
      <c r="CY136" s="7"/>
      <c r="CZ136" s="11" t="s">
        <v>38</v>
      </c>
      <c r="DA136" s="11" t="s">
        <v>38</v>
      </c>
      <c r="DB136" s="11">
        <v>10678</v>
      </c>
      <c r="DC136" s="11">
        <v>84.4</v>
      </c>
      <c r="DD136" s="11">
        <v>15.6</v>
      </c>
      <c r="DE136" s="11" t="s">
        <v>38</v>
      </c>
      <c r="DF136" s="11" t="s">
        <v>38</v>
      </c>
      <c r="DG136" s="11" t="s">
        <v>38</v>
      </c>
      <c r="DH136" s="11" t="s">
        <v>38</v>
      </c>
      <c r="DI136" s="11">
        <v>0</v>
      </c>
      <c r="DJ136" s="7" t="s">
        <v>451</v>
      </c>
      <c r="DK136" s="114"/>
      <c r="DL136" s="114"/>
      <c r="DM136" s="114"/>
      <c r="DN136" s="114"/>
      <c r="DO136" s="114"/>
      <c r="DP136" s="114"/>
      <c r="DQ136" s="114"/>
      <c r="DR136" s="114"/>
      <c r="DS136" s="114"/>
      <c r="DT136" s="114"/>
      <c r="DU136" s="114"/>
      <c r="DV136" s="114"/>
      <c r="DW136" s="114"/>
      <c r="DX136" s="114"/>
      <c r="DY136" s="114"/>
      <c r="DZ136" s="485">
        <v>12446</v>
      </c>
      <c r="EA136" s="954">
        <v>75</v>
      </c>
      <c r="EB136" s="954">
        <v>50535</v>
      </c>
      <c r="EC136" s="954">
        <v>4000</v>
      </c>
      <c r="ED136" s="954">
        <v>40560</v>
      </c>
      <c r="EE136" s="954">
        <v>47088</v>
      </c>
      <c r="EF136" s="715">
        <v>6366.2975999999999</v>
      </c>
      <c r="EG136" s="959">
        <v>25465.190399999999</v>
      </c>
      <c r="EH136" s="7"/>
      <c r="EI136" s="145">
        <v>5.6529999999999996</v>
      </c>
      <c r="EJ136" s="114"/>
      <c r="EK136" s="43">
        <v>93.178984861976843</v>
      </c>
      <c r="EL136" s="146">
        <v>6.3662976000000002</v>
      </c>
      <c r="EM136" s="114"/>
      <c r="EN136" s="114"/>
      <c r="EO136" s="114"/>
      <c r="EP136" s="114"/>
      <c r="EQ136" s="114"/>
      <c r="ER136" s="114"/>
      <c r="ES136" s="557"/>
      <c r="ET136" s="989"/>
      <c r="EU136" s="550"/>
      <c r="EV136" s="550"/>
      <c r="EW136" s="550"/>
      <c r="EX136" s="554"/>
      <c r="EY136" s="554"/>
      <c r="EZ136" s="554"/>
      <c r="FA136" s="554"/>
      <c r="FB136" s="554"/>
      <c r="FC136" s="554"/>
      <c r="FD136" s="554"/>
      <c r="FE136" s="554"/>
      <c r="FF136" s="554"/>
      <c r="FG136" s="554"/>
      <c r="FH136" s="554"/>
      <c r="FI136" s="554"/>
      <c r="FJ136" s="554"/>
      <c r="FK136" s="554"/>
      <c r="FL136" s="554"/>
      <c r="FM136" s="554"/>
      <c r="FN136" s="554"/>
      <c r="FO136" s="554"/>
      <c r="FP136" s="554"/>
      <c r="FQ136" s="554"/>
      <c r="FR136" s="554"/>
      <c r="FS136" s="554"/>
      <c r="FT136" s="554"/>
      <c r="FU136" s="554"/>
      <c r="FV136" s="554"/>
      <c r="FW136" s="554"/>
      <c r="FX136" s="554"/>
      <c r="FY136" s="554"/>
      <c r="FZ136" s="554"/>
      <c r="GA136" s="554"/>
      <c r="GB136" s="554"/>
      <c r="GC136" s="554"/>
      <c r="GD136" s="554"/>
      <c r="GE136" s="554"/>
      <c r="GF136" s="554"/>
      <c r="GG136" s="554"/>
      <c r="GH136" s="554"/>
      <c r="GI136" s="554"/>
      <c r="GJ136" s="554"/>
      <c r="GK136" s="554"/>
      <c r="GL136" s="554"/>
      <c r="GM136" s="554"/>
      <c r="GN136" s="554"/>
      <c r="GO136" s="554"/>
      <c r="GP136" s="554"/>
      <c r="GQ136" s="554"/>
      <c r="GR136" s="554"/>
    </row>
    <row r="137" spans="1:200" x14ac:dyDescent="0.3">
      <c r="A137" s="7">
        <v>76</v>
      </c>
      <c r="B137" s="7">
        <v>1</v>
      </c>
      <c r="C137" s="14">
        <v>12458</v>
      </c>
      <c r="D137" s="328" t="s">
        <v>1811</v>
      </c>
      <c r="E137" s="17" t="s">
        <v>1812</v>
      </c>
      <c r="F137" s="17">
        <v>325208482</v>
      </c>
      <c r="G137" s="11">
        <v>88</v>
      </c>
      <c r="H137" s="17" t="s">
        <v>1662</v>
      </c>
      <c r="I137" s="469" t="s">
        <v>1813</v>
      </c>
      <c r="J137" s="380" t="s">
        <v>35</v>
      </c>
      <c r="K137" s="17" t="s">
        <v>36</v>
      </c>
      <c r="L137" s="11">
        <v>8</v>
      </c>
      <c r="M137" s="17" t="s">
        <v>474</v>
      </c>
      <c r="N137" s="17" t="s">
        <v>475</v>
      </c>
      <c r="O137" s="11" t="s">
        <v>1814</v>
      </c>
      <c r="P137" s="11" t="s">
        <v>759</v>
      </c>
      <c r="Q137" s="381"/>
      <c r="R137" s="17"/>
      <c r="S137" s="649"/>
      <c r="T137" s="649"/>
      <c r="U137" s="650" t="s">
        <v>499</v>
      </c>
      <c r="V137" s="651"/>
      <c r="W137" s="650"/>
      <c r="X137" s="650"/>
      <c r="Y137" s="596"/>
      <c r="Z137" s="550" t="s">
        <v>691</v>
      </c>
      <c r="AA137" s="11"/>
      <c r="AB137" s="556">
        <v>41284</v>
      </c>
      <c r="AC137" s="556">
        <v>330000</v>
      </c>
      <c r="AD137" s="554"/>
      <c r="AE137" s="554"/>
      <c r="AF137" s="554" t="s">
        <v>883</v>
      </c>
      <c r="AG137" s="37">
        <v>10000</v>
      </c>
      <c r="AJ137" s="37"/>
      <c r="AK137" s="7"/>
      <c r="AM137" s="7"/>
      <c r="AN137" s="411">
        <v>3.11</v>
      </c>
      <c r="AO137" s="39">
        <v>9.39</v>
      </c>
      <c r="AP137" s="40">
        <v>85.4</v>
      </c>
      <c r="AQ137" s="41">
        <v>97.9</v>
      </c>
      <c r="AR137" s="42">
        <v>0.33120340788072417</v>
      </c>
      <c r="AS137" s="43">
        <v>28.284771033013847</v>
      </c>
      <c r="AT137" s="44">
        <v>3.2809368076801348E-2</v>
      </c>
      <c r="AU137" s="45">
        <v>2.6279500000000002</v>
      </c>
      <c r="AV137" s="45">
        <v>84.5</v>
      </c>
      <c r="AW137" s="46">
        <v>0.32655000000000001</v>
      </c>
      <c r="AX137" s="45">
        <v>10.5</v>
      </c>
      <c r="AY137" s="7" t="s">
        <v>121</v>
      </c>
      <c r="AZ137" s="235">
        <v>3.7</v>
      </c>
      <c r="BA137" s="48" t="s">
        <v>121</v>
      </c>
      <c r="BB137" s="80">
        <v>8.6999999999999993</v>
      </c>
      <c r="BC137" s="194">
        <v>4.0199999999999996</v>
      </c>
      <c r="BD137" s="45">
        <v>74.5</v>
      </c>
      <c r="BE137" s="7">
        <v>25.5</v>
      </c>
      <c r="BF137" s="78">
        <v>2.9215686274509802</v>
      </c>
      <c r="BG137" s="79">
        <v>0.08</v>
      </c>
      <c r="BH137" s="80">
        <v>2.572347266881029</v>
      </c>
      <c r="BI137" s="7" t="s">
        <v>121</v>
      </c>
      <c r="BJ137" s="7">
        <v>29.9</v>
      </c>
      <c r="BK137" s="48">
        <v>32.1</v>
      </c>
      <c r="BL137" s="81"/>
      <c r="BM137" s="80">
        <v>80.2</v>
      </c>
      <c r="BN137" s="49">
        <v>91.5</v>
      </c>
      <c r="BO137" s="49">
        <v>10225</v>
      </c>
      <c r="BP137" s="80">
        <v>8.5</v>
      </c>
      <c r="BQ137" s="346">
        <v>9.2022000000000013</v>
      </c>
      <c r="BR137" s="49">
        <v>21.6</v>
      </c>
      <c r="BS137" s="84">
        <v>2.0282400000000003</v>
      </c>
      <c r="BT137" s="49">
        <v>58.6</v>
      </c>
      <c r="BU137" s="84">
        <v>5.5025399999999998</v>
      </c>
      <c r="BV137" s="49">
        <v>17.8</v>
      </c>
      <c r="BW137" s="84">
        <v>1.6714200000000003</v>
      </c>
      <c r="BX137" s="84">
        <v>4.0200000000000001E-3</v>
      </c>
      <c r="BY137" s="82">
        <v>99.7</v>
      </c>
      <c r="BZ137" s="82">
        <v>13491</v>
      </c>
      <c r="CA137" s="82">
        <v>99.8</v>
      </c>
      <c r="CB137" s="82">
        <v>8087</v>
      </c>
      <c r="CC137" s="82">
        <v>98.2</v>
      </c>
      <c r="CD137" s="82">
        <v>99.5</v>
      </c>
      <c r="CE137" s="82">
        <v>9858</v>
      </c>
      <c r="CF137" s="45">
        <v>0.36860068259385664</v>
      </c>
      <c r="CG137" s="7"/>
      <c r="CH137" s="121">
        <v>5</v>
      </c>
      <c r="CI137" s="7"/>
      <c r="CJ137" s="111" t="s">
        <v>1993</v>
      </c>
      <c r="CK137" s="201"/>
      <c r="CL137" s="122" t="s">
        <v>2039</v>
      </c>
      <c r="CM137" s="11"/>
      <c r="CN137" s="11"/>
      <c r="CO137" s="11"/>
      <c r="CP137" s="11"/>
      <c r="CQ137" s="565" t="s">
        <v>294</v>
      </c>
      <c r="CR137" t="s">
        <v>883</v>
      </c>
      <c r="CS137" s="7">
        <v>3</v>
      </c>
      <c r="CT137" s="7"/>
      <c r="CU137" s="7"/>
      <c r="CV137" s="7"/>
      <c r="CW137" s="7"/>
      <c r="CX137" s="7"/>
      <c r="CY137" s="7"/>
      <c r="CZ137" s="11">
        <v>197.6</v>
      </c>
      <c r="DA137" s="11" t="s">
        <v>38</v>
      </c>
      <c r="DB137" s="11">
        <v>115917</v>
      </c>
      <c r="DC137" s="11">
        <v>89.5</v>
      </c>
      <c r="DD137" s="11">
        <v>10.5</v>
      </c>
      <c r="DE137" s="11">
        <v>92.7</v>
      </c>
      <c r="DF137" s="11" t="s">
        <v>1995</v>
      </c>
      <c r="DG137" s="11" t="s">
        <v>38</v>
      </c>
      <c r="DH137" s="11">
        <v>14.17</v>
      </c>
      <c r="DI137" s="11" t="s">
        <v>2040</v>
      </c>
      <c r="DJ137" s="7"/>
      <c r="DK137" s="114"/>
      <c r="DL137" s="114"/>
      <c r="DM137" s="114"/>
      <c r="DN137" s="114"/>
      <c r="DO137" s="114"/>
      <c r="DP137" s="114"/>
      <c r="DQ137" s="114"/>
      <c r="DR137" s="114"/>
      <c r="DS137" s="114"/>
      <c r="DT137" s="114"/>
      <c r="DU137" s="114"/>
      <c r="DV137" s="114"/>
      <c r="DW137" s="114"/>
      <c r="DX137" s="114"/>
      <c r="DY137" s="114"/>
      <c r="DZ137" s="485">
        <v>12458</v>
      </c>
      <c r="EA137" s="954">
        <v>75</v>
      </c>
      <c r="EB137" s="954">
        <v>1568254</v>
      </c>
      <c r="EC137" s="954">
        <v>4000</v>
      </c>
      <c r="ED137" s="954">
        <v>40560</v>
      </c>
      <c r="EE137" s="954">
        <v>306741</v>
      </c>
      <c r="EF137" s="715">
        <v>41471.383199999997</v>
      </c>
      <c r="EG137" s="959">
        <v>331771.06559999997</v>
      </c>
      <c r="EH137" s="7"/>
      <c r="EI137" s="145">
        <v>41.283999999999999</v>
      </c>
      <c r="EJ137" s="114"/>
      <c r="EK137" s="43">
        <v>19.559395353048679</v>
      </c>
      <c r="EL137" s="146">
        <v>41.471383199999998</v>
      </c>
      <c r="EM137" s="114"/>
      <c r="EN137" s="114"/>
      <c r="EO137" s="114"/>
      <c r="EP137" s="114"/>
      <c r="EQ137" s="114"/>
      <c r="ER137" s="114"/>
      <c r="ES137" s="557"/>
      <c r="ET137" s="989"/>
      <c r="EU137" s="550"/>
      <c r="EV137" s="992">
        <v>92.7</v>
      </c>
      <c r="EW137" s="550"/>
      <c r="EX137" s="554"/>
      <c r="EY137" s="554"/>
      <c r="EZ137" s="554"/>
      <c r="FA137" s="554"/>
      <c r="FB137" s="554"/>
      <c r="FC137" s="554"/>
      <c r="FD137" s="554"/>
      <c r="FE137" s="554"/>
      <c r="FF137" s="554"/>
      <c r="FG137" s="554"/>
      <c r="FH137" s="554"/>
      <c r="FI137" s="554"/>
      <c r="FJ137" s="554"/>
      <c r="FK137" s="554"/>
      <c r="FL137" s="554"/>
      <c r="FM137" s="554"/>
      <c r="FN137" s="554"/>
      <c r="FO137" s="554"/>
      <c r="FP137" s="554"/>
      <c r="FQ137" s="554"/>
      <c r="FR137" s="554"/>
      <c r="FS137" s="554"/>
      <c r="FT137" s="554"/>
      <c r="FU137" s="554"/>
      <c r="FV137" s="554"/>
      <c r="FW137" s="554"/>
      <c r="FX137" s="554"/>
      <c r="FY137" s="554"/>
      <c r="FZ137" s="554"/>
      <c r="GA137" s="554"/>
      <c r="GB137" s="554"/>
      <c r="GC137" s="554"/>
      <c r="GD137" s="554"/>
      <c r="GE137" s="554"/>
      <c r="GF137" s="554"/>
      <c r="GG137" s="554"/>
      <c r="GH137" s="554"/>
      <c r="GI137" s="554"/>
      <c r="GJ137" s="554"/>
      <c r="GK137" s="554"/>
      <c r="GL137" s="554"/>
      <c r="GM137" s="554"/>
      <c r="GN137" s="554"/>
      <c r="GO137" s="554"/>
      <c r="GP137" s="554"/>
      <c r="GQ137" s="554"/>
      <c r="GR137" s="554"/>
    </row>
    <row r="138" spans="1:200" x14ac:dyDescent="0.3">
      <c r="A138" s="7">
        <v>77</v>
      </c>
      <c r="B138" s="7">
        <v>1</v>
      </c>
      <c r="C138" s="14">
        <v>12459</v>
      </c>
      <c r="D138" s="328" t="s">
        <v>1660</v>
      </c>
      <c r="E138" s="17" t="s">
        <v>1661</v>
      </c>
      <c r="F138" s="17">
        <v>5655252240</v>
      </c>
      <c r="G138" s="11">
        <v>64</v>
      </c>
      <c r="H138" s="17" t="s">
        <v>1662</v>
      </c>
      <c r="I138" s="469" t="s">
        <v>511</v>
      </c>
      <c r="J138" s="380" t="s">
        <v>35</v>
      </c>
      <c r="K138" s="17" t="s">
        <v>36</v>
      </c>
      <c r="L138" s="11">
        <v>19</v>
      </c>
      <c r="M138" s="17" t="s">
        <v>434</v>
      </c>
      <c r="N138" s="17" t="s">
        <v>475</v>
      </c>
      <c r="O138" s="11"/>
      <c r="P138" s="11" t="s">
        <v>759</v>
      </c>
      <c r="Q138" s="381"/>
      <c r="R138" s="17"/>
      <c r="S138" s="649"/>
      <c r="T138" s="649"/>
      <c r="U138" s="650" t="s">
        <v>499</v>
      </c>
      <c r="V138" s="651"/>
      <c r="W138" s="650"/>
      <c r="X138" s="650"/>
      <c r="Y138" s="596"/>
      <c r="Z138" s="550" t="s">
        <v>691</v>
      </c>
      <c r="AA138" s="11"/>
      <c r="AB138" s="556">
        <v>5506</v>
      </c>
      <c r="AC138" s="556">
        <v>104000</v>
      </c>
      <c r="AD138" s="554"/>
      <c r="AE138" s="554"/>
      <c r="AF138" s="554" t="s">
        <v>128</v>
      </c>
      <c r="AG138" s="37">
        <v>10000</v>
      </c>
      <c r="AJ138" s="37"/>
      <c r="AK138" s="7"/>
      <c r="AM138" s="7"/>
      <c r="AN138" s="411">
        <v>1.72</v>
      </c>
      <c r="AO138" s="39">
        <v>3.94</v>
      </c>
      <c r="AP138" s="40">
        <v>93.9</v>
      </c>
      <c r="AQ138" s="41">
        <v>99.56</v>
      </c>
      <c r="AR138" s="42">
        <v>0.43654822335025378</v>
      </c>
      <c r="AS138" s="43">
        <v>40.991878172588834</v>
      </c>
      <c r="AT138" s="44">
        <v>1.7579721995094031E-2</v>
      </c>
      <c r="AU138" s="45">
        <v>1.550924</v>
      </c>
      <c r="AV138" s="45">
        <v>90.17</v>
      </c>
      <c r="AW138" s="46">
        <v>8.3076000000000011E-2</v>
      </c>
      <c r="AX138" s="45">
        <v>4.83</v>
      </c>
      <c r="AY138" s="7" t="s">
        <v>121</v>
      </c>
      <c r="AZ138" s="235">
        <v>28</v>
      </c>
      <c r="BA138" s="48" t="s">
        <v>121</v>
      </c>
      <c r="BB138" s="80">
        <v>1.86</v>
      </c>
      <c r="BC138" s="194">
        <v>0.41</v>
      </c>
      <c r="BD138" s="45">
        <v>61.2</v>
      </c>
      <c r="BE138" s="7">
        <v>38.799999999999997</v>
      </c>
      <c r="BF138" s="195">
        <v>1.5773195876288661</v>
      </c>
      <c r="BG138" s="79">
        <v>0.09</v>
      </c>
      <c r="BH138" s="80">
        <v>5.2325581395348841</v>
      </c>
      <c r="BI138" s="7" t="s">
        <v>121</v>
      </c>
      <c r="BJ138" s="7">
        <v>63.5</v>
      </c>
      <c r="BK138" s="48">
        <v>61.8</v>
      </c>
      <c r="BL138" s="81"/>
      <c r="BM138" s="80">
        <v>84.3</v>
      </c>
      <c r="BN138" s="49">
        <v>95.4</v>
      </c>
      <c r="BO138" s="49">
        <v>16697</v>
      </c>
      <c r="BP138" s="80">
        <v>4.5999999999999943</v>
      </c>
      <c r="BQ138" s="346">
        <v>3.8611999999999997</v>
      </c>
      <c r="BR138" s="49">
        <v>35.9</v>
      </c>
      <c r="BS138" s="84">
        <v>1.4144600000000001</v>
      </c>
      <c r="BT138" s="49">
        <v>48.4</v>
      </c>
      <c r="BU138" s="84">
        <v>1.90696</v>
      </c>
      <c r="BV138" s="49">
        <v>13.7</v>
      </c>
      <c r="BW138" s="84">
        <v>0.53977999999999993</v>
      </c>
      <c r="BX138" s="84">
        <v>6.6499999999999997E-3</v>
      </c>
      <c r="BY138" s="82">
        <v>100</v>
      </c>
      <c r="BZ138" s="82">
        <v>6495</v>
      </c>
      <c r="CA138" s="82">
        <v>98.2</v>
      </c>
      <c r="CB138" s="82">
        <v>4617</v>
      </c>
      <c r="CC138" s="82">
        <v>70.5</v>
      </c>
      <c r="CD138" s="82">
        <v>94.2</v>
      </c>
      <c r="CE138" s="82">
        <v>5152</v>
      </c>
      <c r="CF138" s="45">
        <v>0.74173553719008267</v>
      </c>
      <c r="CG138" s="7"/>
      <c r="CH138" s="121">
        <v>5</v>
      </c>
      <c r="CI138" s="7"/>
      <c r="CJ138" s="111" t="s">
        <v>1993</v>
      </c>
      <c r="CK138" s="201"/>
      <c r="CL138" s="122" t="s">
        <v>2018</v>
      </c>
      <c r="CM138" s="11"/>
      <c r="CN138" s="11"/>
      <c r="CO138" s="11"/>
      <c r="CP138" s="11"/>
      <c r="CQ138" s="565" t="s">
        <v>294</v>
      </c>
      <c r="CR138" s="554" t="s">
        <v>128</v>
      </c>
      <c r="CS138" s="9">
        <v>2</v>
      </c>
      <c r="CT138" s="7"/>
      <c r="CU138" s="7"/>
      <c r="CV138" s="7"/>
      <c r="CW138" s="7"/>
      <c r="CX138" s="7"/>
      <c r="CY138" s="7"/>
      <c r="CZ138" s="11" t="s">
        <v>38</v>
      </c>
      <c r="DA138" s="11" t="s">
        <v>38</v>
      </c>
      <c r="DB138" s="11">
        <v>8965</v>
      </c>
      <c r="DC138" s="11">
        <v>77.3</v>
      </c>
      <c r="DD138" s="11">
        <v>22.7</v>
      </c>
      <c r="DE138" s="11" t="s">
        <v>38</v>
      </c>
      <c r="DF138" s="11" t="s">
        <v>38</v>
      </c>
      <c r="DG138" s="11" t="s">
        <v>38</v>
      </c>
      <c r="DH138" s="11" t="s">
        <v>38</v>
      </c>
      <c r="DI138" s="11">
        <v>0</v>
      </c>
      <c r="DJ138" s="7" t="s">
        <v>451</v>
      </c>
      <c r="DK138" s="114"/>
      <c r="DL138" s="114"/>
      <c r="DM138" s="114"/>
      <c r="DN138" s="114"/>
      <c r="DO138" s="114"/>
      <c r="DP138" s="114"/>
      <c r="DQ138" s="114"/>
      <c r="DR138" s="114"/>
      <c r="DS138" s="114"/>
      <c r="DT138" s="114"/>
      <c r="DU138" s="114"/>
      <c r="DV138" s="114"/>
      <c r="DW138" s="114"/>
      <c r="DX138" s="114"/>
      <c r="DY138" s="114"/>
      <c r="DZ138" s="485">
        <v>12459</v>
      </c>
      <c r="EA138" s="954">
        <v>75</v>
      </c>
      <c r="EB138" s="954">
        <v>42846</v>
      </c>
      <c r="EC138" s="954">
        <v>4000</v>
      </c>
      <c r="ED138" s="954">
        <v>40560</v>
      </c>
      <c r="EE138" s="954">
        <v>40673</v>
      </c>
      <c r="EF138" s="715">
        <v>5498.9896000000008</v>
      </c>
      <c r="EG138" s="959">
        <v>104480.80240000002</v>
      </c>
      <c r="EH138" s="7"/>
      <c r="EI138" s="145">
        <v>5.5060000000000002</v>
      </c>
      <c r="EJ138" s="114"/>
      <c r="EK138" s="43">
        <v>94.928348037156326</v>
      </c>
      <c r="EL138" s="146">
        <v>5.4989896000000007</v>
      </c>
      <c r="EM138" s="114"/>
      <c r="EN138" s="114"/>
      <c r="EO138" s="114"/>
      <c r="EP138" s="114"/>
      <c r="EQ138" s="114"/>
      <c r="ER138" s="114"/>
      <c r="ES138" s="557"/>
      <c r="ET138" s="989"/>
      <c r="EU138" s="550"/>
      <c r="EV138" s="550"/>
      <c r="EW138" s="550"/>
      <c r="EX138" s="554"/>
      <c r="EY138" s="554"/>
      <c r="EZ138" s="554"/>
      <c r="FA138" s="554"/>
      <c r="FB138" s="554"/>
      <c r="FC138" s="554"/>
      <c r="FD138" s="554"/>
      <c r="FE138" s="554"/>
      <c r="FF138" s="554"/>
      <c r="FG138" s="554"/>
      <c r="FH138" s="554"/>
      <c r="FI138" s="554"/>
      <c r="FJ138" s="554"/>
      <c r="FK138" s="554"/>
      <c r="FL138" s="554"/>
      <c r="FM138" s="554"/>
      <c r="FN138" s="554"/>
      <c r="FO138" s="554"/>
      <c r="FP138" s="554"/>
      <c r="FQ138" s="554"/>
      <c r="FR138" s="554"/>
      <c r="FS138" s="554"/>
      <c r="FT138" s="554"/>
      <c r="FU138" s="554"/>
      <c r="FV138" s="554"/>
      <c r="FW138" s="554"/>
      <c r="FX138" s="554"/>
      <c r="FY138" s="554"/>
      <c r="FZ138" s="554"/>
      <c r="GA138" s="554"/>
      <c r="GB138" s="554"/>
      <c r="GC138" s="554"/>
      <c r="GD138" s="554"/>
      <c r="GE138" s="554"/>
      <c r="GF138" s="554"/>
      <c r="GG138" s="554"/>
      <c r="GH138" s="554"/>
      <c r="GI138" s="554"/>
      <c r="GJ138" s="554"/>
      <c r="GK138" s="554"/>
      <c r="GL138" s="554"/>
      <c r="GM138" s="554"/>
      <c r="GN138" s="554"/>
      <c r="GO138" s="554"/>
      <c r="GP138" s="554"/>
      <c r="GQ138" s="554"/>
      <c r="GR138" s="554"/>
    </row>
    <row r="139" spans="1:200" x14ac:dyDescent="0.3">
      <c r="A139" s="7">
        <v>79</v>
      </c>
      <c r="B139" s="7">
        <v>2</v>
      </c>
      <c r="C139" s="14">
        <v>12472</v>
      </c>
      <c r="D139" s="328" t="s">
        <v>1660</v>
      </c>
      <c r="E139" s="17" t="s">
        <v>1661</v>
      </c>
      <c r="F139" s="17">
        <v>5655252240</v>
      </c>
      <c r="G139" s="11">
        <v>64</v>
      </c>
      <c r="H139" s="17" t="s">
        <v>1433</v>
      </c>
      <c r="I139" s="469" t="s">
        <v>511</v>
      </c>
      <c r="J139" s="380" t="s">
        <v>35</v>
      </c>
      <c r="K139" s="17" t="s">
        <v>36</v>
      </c>
      <c r="L139" s="11">
        <v>28</v>
      </c>
      <c r="M139" s="17" t="s">
        <v>37</v>
      </c>
      <c r="N139" s="17" t="s">
        <v>38</v>
      </c>
      <c r="O139" s="11"/>
      <c r="P139" s="11" t="s">
        <v>759</v>
      </c>
      <c r="Q139" s="381"/>
      <c r="R139" s="17"/>
      <c r="S139" s="649"/>
      <c r="T139" s="649"/>
      <c r="U139" s="650" t="s">
        <v>499</v>
      </c>
      <c r="V139" s="651"/>
      <c r="W139" s="650"/>
      <c r="X139" s="650"/>
      <c r="Y139" s="596" t="s">
        <v>1430</v>
      </c>
      <c r="Z139" s="550" t="s">
        <v>443</v>
      </c>
      <c r="AA139" s="11"/>
      <c r="AB139" s="556">
        <v>26262</v>
      </c>
      <c r="AC139" s="556">
        <v>735000</v>
      </c>
      <c r="AD139" s="554"/>
      <c r="AE139" s="554"/>
      <c r="AF139" s="554" t="s">
        <v>128</v>
      </c>
      <c r="AG139" s="556">
        <v>10000</v>
      </c>
      <c r="AJ139" s="37"/>
      <c r="AK139" s="7"/>
      <c r="AM139" s="7"/>
      <c r="AN139" s="411">
        <v>7.34</v>
      </c>
      <c r="AO139" s="39">
        <v>2.34</v>
      </c>
      <c r="AP139" s="40">
        <v>90</v>
      </c>
      <c r="AQ139" s="41">
        <v>99.68</v>
      </c>
      <c r="AR139" s="42">
        <v>3.1367521367521367</v>
      </c>
      <c r="AS139" s="43">
        <v>282.30769230769232</v>
      </c>
      <c r="AT139" s="44">
        <v>7.9488845570716907E-2</v>
      </c>
      <c r="AU139" s="45">
        <v>6.5245259999999998</v>
      </c>
      <c r="AV139" s="45">
        <v>88.89</v>
      </c>
      <c r="AW139" s="46">
        <v>0.44847399999999998</v>
      </c>
      <c r="AX139" s="45">
        <v>6.11</v>
      </c>
      <c r="AY139" s="7" t="s">
        <v>121</v>
      </c>
      <c r="AZ139" s="235">
        <v>62.1</v>
      </c>
      <c r="BA139" s="48" t="s">
        <v>121</v>
      </c>
      <c r="BB139" s="1145">
        <v>14.4</v>
      </c>
      <c r="BC139" s="194">
        <v>4.4999999999999998E-2</v>
      </c>
      <c r="BD139" s="45">
        <v>76.3</v>
      </c>
      <c r="BE139" s="7">
        <v>23.7</v>
      </c>
      <c r="BF139" s="78">
        <v>3.2194092827004219</v>
      </c>
      <c r="BG139" s="79">
        <v>0.57999999999999996</v>
      </c>
      <c r="BH139" s="80">
        <v>7.9019073569482279</v>
      </c>
      <c r="BI139" s="7" t="s">
        <v>121</v>
      </c>
      <c r="BJ139" s="7">
        <v>74.599999999999994</v>
      </c>
      <c r="BK139" s="48">
        <v>84.7</v>
      </c>
      <c r="BL139" s="81"/>
      <c r="BM139" s="80">
        <v>83.7</v>
      </c>
      <c r="BN139" s="49">
        <v>97.4</v>
      </c>
      <c r="BO139" s="49">
        <v>15009</v>
      </c>
      <c r="BP139" s="80">
        <v>2.5999999999999943</v>
      </c>
      <c r="BQ139" s="561">
        <v>2.2814999999999999</v>
      </c>
      <c r="BR139" s="49">
        <v>59</v>
      </c>
      <c r="BS139" s="84">
        <v>1.3806</v>
      </c>
      <c r="BT139" s="49">
        <v>24.7</v>
      </c>
      <c r="BU139" s="84">
        <v>0.57797999999999994</v>
      </c>
      <c r="BV139" s="49">
        <v>13.8</v>
      </c>
      <c r="BW139" s="84">
        <v>0.32292000000000004</v>
      </c>
      <c r="BX139" s="84">
        <v>2.3400000000000001E-3</v>
      </c>
      <c r="BY139" s="82" t="s">
        <v>121</v>
      </c>
      <c r="BZ139" s="82" t="s">
        <v>121</v>
      </c>
      <c r="CA139" s="82" t="s">
        <v>121</v>
      </c>
      <c r="CB139" s="82" t="s">
        <v>121</v>
      </c>
      <c r="CC139" s="82" t="s">
        <v>121</v>
      </c>
      <c r="CD139" s="82" t="s">
        <v>121</v>
      </c>
      <c r="CE139" s="82" t="s">
        <v>121</v>
      </c>
      <c r="CF139" s="45">
        <v>2.3886639676113361</v>
      </c>
      <c r="CG139" s="7"/>
      <c r="CH139" s="121">
        <v>5</v>
      </c>
      <c r="CI139" s="7"/>
      <c r="CJ139" s="111" t="s">
        <v>1993</v>
      </c>
      <c r="CK139" s="201"/>
      <c r="CL139" s="122" t="s">
        <v>2028</v>
      </c>
      <c r="CM139" s="11"/>
      <c r="CN139" s="11"/>
      <c r="CO139" s="11"/>
      <c r="CP139" s="11"/>
      <c r="CQ139" s="10" t="s">
        <v>294</v>
      </c>
      <c r="CR139" t="s">
        <v>128</v>
      </c>
      <c r="CS139" s="9">
        <v>2</v>
      </c>
      <c r="CT139" s="7"/>
      <c r="CU139" s="7"/>
      <c r="CV139" s="7"/>
      <c r="CW139" s="7"/>
      <c r="CX139" s="7"/>
      <c r="CY139" s="7"/>
      <c r="CZ139" s="11" t="s">
        <v>38</v>
      </c>
      <c r="DA139" s="11" t="s">
        <v>38</v>
      </c>
      <c r="DB139" s="11">
        <v>33244</v>
      </c>
      <c r="DC139" s="11">
        <v>90.8</v>
      </c>
      <c r="DD139" s="11">
        <v>9.1999999999999993</v>
      </c>
      <c r="DE139" s="11" t="s">
        <v>38</v>
      </c>
      <c r="DF139" s="11" t="s">
        <v>38</v>
      </c>
      <c r="DG139" s="11" t="s">
        <v>38</v>
      </c>
      <c r="DH139" s="11" t="s">
        <v>38</v>
      </c>
      <c r="DI139" s="11">
        <v>0</v>
      </c>
      <c r="DJ139" s="7" t="s">
        <v>451</v>
      </c>
      <c r="DK139" s="114"/>
      <c r="DL139" s="114"/>
      <c r="DM139" s="114"/>
      <c r="DN139" s="114"/>
      <c r="DO139" s="7">
        <v>3</v>
      </c>
      <c r="DP139" s="114"/>
      <c r="DQ139" s="114"/>
      <c r="DR139" s="114"/>
      <c r="DS139" s="114"/>
      <c r="DT139" s="114"/>
      <c r="DU139" s="114"/>
      <c r="DV139" s="114"/>
      <c r="DW139" s="114"/>
      <c r="DX139" s="114"/>
      <c r="DY139" s="114"/>
      <c r="DZ139" s="485">
        <v>12472</v>
      </c>
      <c r="EA139" s="954">
        <v>75</v>
      </c>
      <c r="EB139" s="954">
        <v>204018</v>
      </c>
      <c r="EC139" s="954">
        <v>4000</v>
      </c>
      <c r="ED139" s="954">
        <v>40560</v>
      </c>
      <c r="EE139" s="954">
        <v>194169</v>
      </c>
      <c r="EF139" s="715">
        <v>26251.648800000003</v>
      </c>
      <c r="EG139" s="959">
        <v>735046.1664000001</v>
      </c>
      <c r="EH139" s="7"/>
      <c r="EI139" s="145">
        <v>26.262</v>
      </c>
      <c r="EJ139" s="114"/>
      <c r="EK139" s="43">
        <v>95.172484780754644</v>
      </c>
      <c r="EL139" s="146">
        <v>26.251648800000002</v>
      </c>
      <c r="EM139" s="114"/>
      <c r="EN139" s="114"/>
      <c r="EO139" s="114"/>
      <c r="EP139" s="114"/>
      <c r="EQ139" s="114"/>
      <c r="ER139" s="114"/>
      <c r="ES139" s="557"/>
      <c r="ET139" s="989"/>
      <c r="EU139" s="550"/>
      <c r="EV139" s="550"/>
      <c r="EW139" s="550"/>
      <c r="EX139" s="554"/>
      <c r="EY139" s="554"/>
      <c r="EZ139" s="554"/>
      <c r="FA139" s="554"/>
      <c r="FB139" s="554"/>
      <c r="FC139" s="554"/>
      <c r="FD139" s="554"/>
      <c r="FE139" s="554"/>
      <c r="FF139" s="554"/>
      <c r="FG139" s="554"/>
      <c r="FH139" s="554"/>
      <c r="FI139" s="554"/>
      <c r="FJ139" s="554"/>
      <c r="FK139" s="554"/>
      <c r="FL139" s="554"/>
      <c r="FM139" s="554"/>
      <c r="FN139" s="554"/>
      <c r="FO139" s="554"/>
      <c r="FP139" s="554"/>
      <c r="FQ139" s="554"/>
      <c r="FR139" s="554"/>
      <c r="FS139" s="554"/>
      <c r="FT139" s="554"/>
      <c r="FU139" s="554"/>
      <c r="FV139" s="554"/>
      <c r="FW139" s="554"/>
      <c r="FX139" s="554"/>
      <c r="FY139" s="554"/>
      <c r="FZ139" s="554"/>
      <c r="GA139" s="554"/>
      <c r="GB139" s="554"/>
      <c r="GC139" s="554"/>
      <c r="GD139" s="554"/>
      <c r="GE139" s="554"/>
      <c r="GF139" s="554"/>
      <c r="GG139" s="554"/>
      <c r="GH139" s="554"/>
      <c r="GI139" s="554"/>
      <c r="GJ139" s="554"/>
      <c r="GK139" s="554"/>
      <c r="GL139" s="554"/>
      <c r="GM139" s="554"/>
      <c r="GN139" s="554"/>
      <c r="GO139" s="554"/>
      <c r="GP139" s="554"/>
      <c r="GQ139" s="554"/>
      <c r="GR139" s="554"/>
    </row>
    <row r="140" spans="1:200" x14ac:dyDescent="0.3">
      <c r="A140" s="7">
        <v>93</v>
      </c>
      <c r="B140" s="7">
        <v>1</v>
      </c>
      <c r="C140" s="14">
        <v>12508</v>
      </c>
      <c r="D140" s="328" t="s">
        <v>1586</v>
      </c>
      <c r="E140" s="17" t="s">
        <v>485</v>
      </c>
      <c r="F140" s="17">
        <v>7911215785</v>
      </c>
      <c r="G140" s="11">
        <v>41</v>
      </c>
      <c r="H140" s="17" t="s">
        <v>1725</v>
      </c>
      <c r="I140" s="469" t="s">
        <v>1726</v>
      </c>
      <c r="J140" s="380" t="s">
        <v>35</v>
      </c>
      <c r="K140" s="17" t="s">
        <v>36</v>
      </c>
      <c r="L140" s="11">
        <v>7</v>
      </c>
      <c r="M140" s="17" t="s">
        <v>37</v>
      </c>
      <c r="N140" s="17" t="s">
        <v>38</v>
      </c>
      <c r="O140" s="11"/>
      <c r="P140" s="11" t="s">
        <v>1166</v>
      </c>
      <c r="Q140" s="381"/>
      <c r="R140" s="17"/>
      <c r="S140" s="649"/>
      <c r="T140" s="649"/>
      <c r="U140" s="650" t="s">
        <v>499</v>
      </c>
      <c r="V140" s="651"/>
      <c r="W140" s="650"/>
      <c r="X140" s="650"/>
      <c r="Y140" s="596" t="s">
        <v>1430</v>
      </c>
      <c r="Z140" s="550" t="s">
        <v>691</v>
      </c>
      <c r="AA140" s="11"/>
      <c r="AB140" s="556">
        <v>75727</v>
      </c>
      <c r="AC140" s="556">
        <v>530000</v>
      </c>
      <c r="AD140" s="554"/>
      <c r="AE140" s="554"/>
      <c r="AF140" s="554" t="s">
        <v>1969</v>
      </c>
      <c r="AG140" s="37">
        <v>10000</v>
      </c>
      <c r="AJ140" s="37"/>
      <c r="AK140" s="7"/>
      <c r="AM140" s="7"/>
      <c r="AN140" s="934">
        <v>0.47</v>
      </c>
      <c r="AO140" s="39">
        <v>8.4700000000000006</v>
      </c>
      <c r="AP140" s="40">
        <v>91.1</v>
      </c>
      <c r="AQ140" s="41">
        <v>100.03999999999999</v>
      </c>
      <c r="AR140" s="42">
        <v>5.5489964580873664E-2</v>
      </c>
      <c r="AS140" s="43">
        <v>5.0551357733175903</v>
      </c>
      <c r="AT140" s="44">
        <v>4.7202972782966757E-3</v>
      </c>
      <c r="AU140" s="46">
        <v>0.43000299999999997</v>
      </c>
      <c r="AV140" s="45">
        <v>91.49</v>
      </c>
      <c r="AW140" s="46">
        <v>1.6496999999999998E-2</v>
      </c>
      <c r="AX140" s="45">
        <v>3.51</v>
      </c>
      <c r="AY140" s="7" t="s">
        <v>121</v>
      </c>
      <c r="AZ140" s="235" t="s">
        <v>121</v>
      </c>
      <c r="BA140" s="48" t="s">
        <v>121</v>
      </c>
      <c r="BB140" s="80">
        <v>2.87</v>
      </c>
      <c r="BC140" s="194">
        <v>0.2</v>
      </c>
      <c r="BD140" s="45">
        <v>77.2</v>
      </c>
      <c r="BE140" s="7">
        <v>22.8</v>
      </c>
      <c r="BF140" s="78">
        <v>3.3859649122807016</v>
      </c>
      <c r="BG140" s="79">
        <v>2.5000000000000001E-2</v>
      </c>
      <c r="BH140" s="80">
        <v>5.3191489361702127</v>
      </c>
      <c r="BI140" s="7" t="s">
        <v>121</v>
      </c>
      <c r="BJ140" s="7">
        <v>10.4</v>
      </c>
      <c r="BK140" s="48">
        <v>13.5</v>
      </c>
      <c r="BL140" s="81"/>
      <c r="BM140" s="80">
        <v>97.2</v>
      </c>
      <c r="BN140" s="49">
        <v>98</v>
      </c>
      <c r="BO140" s="49">
        <v>14382</v>
      </c>
      <c r="BP140" s="80">
        <v>2</v>
      </c>
      <c r="BQ140" s="561">
        <v>8.3946170000000002</v>
      </c>
      <c r="BR140" s="49">
        <v>40</v>
      </c>
      <c r="BS140" s="84">
        <v>3.3879999999999999</v>
      </c>
      <c r="BT140" s="49">
        <v>57.2</v>
      </c>
      <c r="BU140" s="84">
        <v>4.8448400000000005</v>
      </c>
      <c r="BV140" s="49">
        <v>1.91</v>
      </c>
      <c r="BW140" s="84">
        <v>0.161777</v>
      </c>
      <c r="BX140" s="84">
        <v>7.7400000000000004E-3</v>
      </c>
      <c r="BY140" s="82">
        <v>92.4</v>
      </c>
      <c r="BZ140" s="82">
        <v>3447</v>
      </c>
      <c r="CA140" s="82">
        <v>84.6</v>
      </c>
      <c r="CB140" s="82">
        <v>2785</v>
      </c>
      <c r="CC140" s="82">
        <v>61.5</v>
      </c>
      <c r="CD140" s="82">
        <v>86.6</v>
      </c>
      <c r="CE140" s="82">
        <v>3042</v>
      </c>
      <c r="CF140" s="45">
        <v>0.69930069930069927</v>
      </c>
      <c r="CG140" s="7"/>
      <c r="CH140" s="121">
        <v>5</v>
      </c>
      <c r="CI140" s="7"/>
      <c r="CJ140" s="111" t="s">
        <v>1991</v>
      </c>
      <c r="CK140" s="201"/>
      <c r="CL140" s="122" t="s">
        <v>2008</v>
      </c>
      <c r="CM140" s="11"/>
      <c r="CN140" s="11"/>
      <c r="CO140" s="11"/>
      <c r="CP140" s="11"/>
      <c r="CQ140" s="565" t="s">
        <v>297</v>
      </c>
      <c r="CR140" t="s">
        <v>1969</v>
      </c>
      <c r="CS140" s="7">
        <v>5</v>
      </c>
      <c r="CT140" s="7"/>
      <c r="CU140" s="7"/>
      <c r="CV140" s="7"/>
      <c r="CW140" s="7"/>
      <c r="CX140" s="7"/>
      <c r="CY140" s="7"/>
      <c r="CZ140" s="11" t="s">
        <v>38</v>
      </c>
      <c r="DA140" s="11" t="s">
        <v>38</v>
      </c>
      <c r="DB140" s="11">
        <v>110117</v>
      </c>
      <c r="DC140" s="11">
        <v>89.4</v>
      </c>
      <c r="DD140" s="11">
        <v>10.6</v>
      </c>
      <c r="DE140" s="11" t="s">
        <v>38</v>
      </c>
      <c r="DF140" s="11" t="s">
        <v>38</v>
      </c>
      <c r="DG140" s="11" t="s">
        <v>38</v>
      </c>
      <c r="DH140" s="11" t="s">
        <v>38</v>
      </c>
      <c r="DI140" s="11">
        <v>0</v>
      </c>
      <c r="DJ140" s="7" t="s">
        <v>451</v>
      </c>
      <c r="DK140" s="114"/>
      <c r="DL140" s="114"/>
      <c r="DM140" s="114"/>
      <c r="DN140" s="114"/>
      <c r="DO140" s="114"/>
      <c r="DP140" s="114"/>
      <c r="DQ140" s="114"/>
      <c r="DR140" s="114"/>
      <c r="DS140" s="114"/>
      <c r="DT140" s="114"/>
      <c r="DU140" s="114"/>
      <c r="DV140" s="114"/>
      <c r="DW140" s="114"/>
      <c r="DX140" s="557"/>
      <c r="DY140" s="114"/>
      <c r="DZ140" s="485">
        <v>12508</v>
      </c>
      <c r="EA140" s="954">
        <v>75</v>
      </c>
      <c r="EB140" s="954">
        <v>571839</v>
      </c>
      <c r="EC140" s="954">
        <v>4000</v>
      </c>
      <c r="ED140" s="954">
        <v>40560</v>
      </c>
      <c r="EE140" s="954">
        <v>559246</v>
      </c>
      <c r="EF140" s="715">
        <v>75610.059199999989</v>
      </c>
      <c r="EG140" s="959">
        <v>529270.41439999989</v>
      </c>
      <c r="EH140" s="7"/>
      <c r="EI140" s="145">
        <v>75.727000000000004</v>
      </c>
      <c r="EJ140" s="114"/>
      <c r="EK140" s="43">
        <v>97.797806725319546</v>
      </c>
      <c r="EL140" s="146">
        <v>75.610059199999995</v>
      </c>
      <c r="EM140" s="114"/>
      <c r="EN140" s="114"/>
      <c r="EO140" s="114"/>
      <c r="EP140" s="114"/>
      <c r="EQ140" s="114"/>
      <c r="ER140" s="114"/>
      <c r="ES140" s="557"/>
      <c r="ET140" s="989"/>
      <c r="EU140" s="550"/>
      <c r="EV140" s="550"/>
      <c r="EW140" s="550"/>
      <c r="EX140" s="554"/>
      <c r="EY140" s="554"/>
      <c r="EZ140" s="554"/>
      <c r="FA140" s="554"/>
      <c r="FB140" s="554"/>
      <c r="FC140" s="554"/>
      <c r="FD140" s="554"/>
      <c r="FE140" s="554"/>
      <c r="FF140" s="554"/>
      <c r="FG140" s="554"/>
      <c r="FH140" s="554"/>
      <c r="FI140" s="554"/>
      <c r="FJ140" s="554"/>
      <c r="FK140" s="554"/>
      <c r="FL140" s="554"/>
      <c r="FM140" s="554"/>
      <c r="FN140" s="554"/>
      <c r="FO140" s="554"/>
      <c r="FP140" s="554"/>
      <c r="FQ140" s="554"/>
      <c r="FR140" s="554"/>
      <c r="FS140" s="554"/>
      <c r="FT140" s="554"/>
      <c r="FU140" s="554"/>
      <c r="FV140" s="554"/>
      <c r="FW140" s="554"/>
      <c r="FX140" s="554"/>
      <c r="FY140" s="554"/>
      <c r="FZ140" s="554"/>
      <c r="GA140" s="554"/>
      <c r="GB140" s="554"/>
      <c r="GC140" s="554"/>
      <c r="GD140" s="554"/>
      <c r="GE140" s="554"/>
      <c r="GF140" s="554"/>
      <c r="GG140" s="554"/>
      <c r="GH140" s="554"/>
      <c r="GI140" s="554"/>
      <c r="GJ140" s="554"/>
      <c r="GK140" s="554"/>
      <c r="GL140" s="554"/>
      <c r="GM140" s="554"/>
      <c r="GN140" s="554"/>
      <c r="GO140" s="554"/>
      <c r="GP140" s="554"/>
      <c r="GQ140" s="554"/>
      <c r="GR140" s="554"/>
    </row>
    <row r="141" spans="1:200" x14ac:dyDescent="0.3">
      <c r="A141" s="7">
        <v>100</v>
      </c>
      <c r="B141" s="7">
        <v>1</v>
      </c>
      <c r="C141" s="14">
        <v>12538</v>
      </c>
      <c r="D141" s="328" t="s">
        <v>1676</v>
      </c>
      <c r="E141" s="17" t="s">
        <v>1487</v>
      </c>
      <c r="F141" s="17">
        <v>7703014275</v>
      </c>
      <c r="G141" s="11">
        <v>43</v>
      </c>
      <c r="H141" s="17" t="s">
        <v>1514</v>
      </c>
      <c r="I141" s="469" t="s">
        <v>432</v>
      </c>
      <c r="J141" s="380" t="s">
        <v>35</v>
      </c>
      <c r="K141" s="17" t="s">
        <v>36</v>
      </c>
      <c r="L141" s="11">
        <v>28</v>
      </c>
      <c r="M141" s="17" t="s">
        <v>37</v>
      </c>
      <c r="N141" s="17" t="s">
        <v>1677</v>
      </c>
      <c r="O141" s="11"/>
      <c r="P141" s="11" t="s">
        <v>1166</v>
      </c>
      <c r="Q141" s="381"/>
      <c r="R141" s="17"/>
      <c r="S141" s="649"/>
      <c r="T141" s="649"/>
      <c r="U141" s="650" t="s">
        <v>499</v>
      </c>
      <c r="V141" s="651"/>
      <c r="W141" s="650"/>
      <c r="X141" s="650"/>
      <c r="Y141" s="596" t="s">
        <v>1430</v>
      </c>
      <c r="Z141" s="550" t="s">
        <v>691</v>
      </c>
      <c r="AA141" s="11"/>
      <c r="AB141" s="556">
        <v>14898</v>
      </c>
      <c r="AC141" s="556">
        <v>417000</v>
      </c>
      <c r="AD141" s="554"/>
      <c r="AE141" s="554"/>
      <c r="AF141" s="554" t="s">
        <v>128</v>
      </c>
      <c r="AG141" s="556">
        <v>10000</v>
      </c>
      <c r="AJ141" s="37"/>
      <c r="AK141" s="7"/>
      <c r="AM141" s="7"/>
      <c r="AN141" s="411">
        <v>1.1299999999999999</v>
      </c>
      <c r="AO141" s="39">
        <v>5.25</v>
      </c>
      <c r="AP141" s="40">
        <v>93.3</v>
      </c>
      <c r="AQ141" s="41">
        <v>99.679999999999993</v>
      </c>
      <c r="AR141" s="42">
        <v>0.21523809523809523</v>
      </c>
      <c r="AS141" s="43">
        <v>20.081714285714284</v>
      </c>
      <c r="AT141" s="44">
        <v>1.1466260781329275E-2</v>
      </c>
      <c r="AU141" s="46">
        <v>1.0229889999999999</v>
      </c>
      <c r="AV141" s="45">
        <v>90.53</v>
      </c>
      <c r="AW141" s="46">
        <v>5.0510999999999993E-2</v>
      </c>
      <c r="AX141" s="45">
        <v>4.47</v>
      </c>
      <c r="AY141" s="7" t="s">
        <v>121</v>
      </c>
      <c r="AZ141" s="235" t="s">
        <v>121</v>
      </c>
      <c r="BA141" s="48" t="s">
        <v>121</v>
      </c>
      <c r="BB141" s="80">
        <v>0.2</v>
      </c>
      <c r="BC141" s="194">
        <v>0.87</v>
      </c>
      <c r="BD141" s="45">
        <v>63.9</v>
      </c>
      <c r="BE141" s="7">
        <v>36.1</v>
      </c>
      <c r="BF141" s="195">
        <v>1.7700831024930748</v>
      </c>
      <c r="BG141" s="79">
        <v>1.7000000000000001E-2</v>
      </c>
      <c r="BH141" s="80">
        <v>1.5044247787610623</v>
      </c>
      <c r="BI141" s="7" t="s">
        <v>121</v>
      </c>
      <c r="BJ141" s="7">
        <v>24.5</v>
      </c>
      <c r="BK141" s="48">
        <v>36.9</v>
      </c>
      <c r="BL141" s="81"/>
      <c r="BM141" s="80">
        <v>95.5</v>
      </c>
      <c r="BN141" s="49">
        <v>95.8</v>
      </c>
      <c r="BO141" s="49">
        <v>10445</v>
      </c>
      <c r="BP141" s="80">
        <v>4.2000000000000028</v>
      </c>
      <c r="BQ141" s="561">
        <v>5.19855</v>
      </c>
      <c r="BR141" s="49">
        <v>25.7</v>
      </c>
      <c r="BS141" s="84">
        <v>1.3492499999999998</v>
      </c>
      <c r="BT141" s="49">
        <v>69.8</v>
      </c>
      <c r="BU141" s="84">
        <v>3.6644999999999999</v>
      </c>
      <c r="BV141" s="49">
        <v>3.52</v>
      </c>
      <c r="BW141" s="84">
        <v>0.18479999999999999</v>
      </c>
      <c r="BX141" s="84">
        <v>2.5000000000000001E-2</v>
      </c>
      <c r="BY141" s="82">
        <v>99.9</v>
      </c>
      <c r="BZ141" s="82">
        <v>5680</v>
      </c>
      <c r="CA141" s="82">
        <v>99.4</v>
      </c>
      <c r="CB141" s="82">
        <v>4014</v>
      </c>
      <c r="CC141" s="82">
        <v>89.6</v>
      </c>
      <c r="CD141" s="82">
        <v>99</v>
      </c>
      <c r="CE141" s="82">
        <v>4305</v>
      </c>
      <c r="CF141" s="45">
        <v>0.36819484240687678</v>
      </c>
      <c r="CG141" s="7"/>
      <c r="CH141" s="121">
        <v>5</v>
      </c>
      <c r="CI141" s="7"/>
      <c r="CJ141" s="111" t="s">
        <v>1991</v>
      </c>
      <c r="CK141" s="201"/>
      <c r="CL141" s="122" t="s">
        <v>2019</v>
      </c>
      <c r="CM141" s="11"/>
      <c r="CN141" s="11"/>
      <c r="CO141" s="11"/>
      <c r="CP141" s="11"/>
      <c r="CQ141" s="565" t="s">
        <v>297</v>
      </c>
      <c r="CR141" t="s">
        <v>128</v>
      </c>
      <c r="CS141" s="9">
        <v>2</v>
      </c>
      <c r="CT141" s="7"/>
      <c r="CU141" s="7"/>
      <c r="CV141" s="7"/>
      <c r="CW141" s="7"/>
      <c r="CX141" s="7"/>
      <c r="CY141" s="7"/>
      <c r="CZ141" s="11" t="s">
        <v>38</v>
      </c>
      <c r="DA141" s="11" t="s">
        <v>38</v>
      </c>
      <c r="DB141" s="11">
        <v>21668</v>
      </c>
      <c r="DC141" s="11">
        <v>93.1</v>
      </c>
      <c r="DD141" s="11">
        <v>6.9</v>
      </c>
      <c r="DE141" s="11" t="s">
        <v>38</v>
      </c>
      <c r="DF141" s="11" t="s">
        <v>38</v>
      </c>
      <c r="DG141" s="11" t="s">
        <v>38</v>
      </c>
      <c r="DH141" s="11" t="s">
        <v>38</v>
      </c>
      <c r="DI141" s="11">
        <v>0</v>
      </c>
      <c r="DJ141" s="7" t="s">
        <v>451</v>
      </c>
      <c r="DK141" s="114"/>
      <c r="DL141" s="114"/>
      <c r="DM141" s="114"/>
      <c r="DN141" s="114"/>
      <c r="DO141" s="7">
        <v>3</v>
      </c>
      <c r="DP141" s="114"/>
      <c r="DQ141" s="114"/>
      <c r="DR141" s="114"/>
      <c r="DS141" s="114"/>
      <c r="DT141" s="114"/>
      <c r="DU141" s="114"/>
      <c r="DV141" s="114"/>
      <c r="DW141" s="114"/>
      <c r="DX141" s="114"/>
      <c r="DY141" s="114"/>
      <c r="DZ141" s="485">
        <v>12538</v>
      </c>
      <c r="EA141" s="954">
        <v>75</v>
      </c>
      <c r="EB141" s="954">
        <v>114337</v>
      </c>
      <c r="EC141" s="954">
        <v>4000</v>
      </c>
      <c r="ED141" s="954">
        <v>40560</v>
      </c>
      <c r="EE141" s="954">
        <v>111182</v>
      </c>
      <c r="EF141" s="715">
        <v>15031.806399999999</v>
      </c>
      <c r="EG141" s="959">
        <v>420890.57919999998</v>
      </c>
      <c r="EH141" s="7"/>
      <c r="EI141" s="145">
        <v>14.898</v>
      </c>
      <c r="EJ141" s="114"/>
      <c r="EK141" s="43">
        <v>97.240613274792935</v>
      </c>
      <c r="EL141" s="146">
        <v>15.031806399999999</v>
      </c>
      <c r="EM141" s="114"/>
      <c r="EN141" s="114"/>
      <c r="EO141" s="114"/>
      <c r="EP141" s="114"/>
      <c r="EQ141" s="114"/>
      <c r="ER141" s="114"/>
      <c r="ES141" s="557"/>
      <c r="ET141" s="989"/>
      <c r="EU141" s="550"/>
      <c r="EV141" s="550"/>
      <c r="EW141" s="550"/>
      <c r="EX141" s="554"/>
      <c r="EY141" s="554"/>
      <c r="EZ141" s="554"/>
      <c r="FA141" s="554"/>
      <c r="FB141" s="554"/>
      <c r="FC141" s="554"/>
      <c r="FD141" s="554"/>
      <c r="FE141" s="554"/>
      <c r="FF141" s="554"/>
      <c r="FG141" s="554"/>
      <c r="FH141" s="554"/>
      <c r="FI141" s="554"/>
      <c r="FJ141" s="554"/>
      <c r="FK141" s="554"/>
      <c r="FL141" s="554"/>
      <c r="FM141" s="554"/>
      <c r="FN141" s="554"/>
      <c r="FO141" s="554"/>
      <c r="FP141" s="554"/>
      <c r="FQ141" s="554"/>
      <c r="FR141" s="554"/>
      <c r="FS141" s="554"/>
      <c r="FT141" s="554"/>
      <c r="FU141" s="554"/>
      <c r="FV141" s="554"/>
      <c r="FW141" s="554"/>
      <c r="FX141" s="554"/>
      <c r="FY141" s="554"/>
      <c r="FZ141" s="554"/>
      <c r="GA141" s="554"/>
      <c r="GB141" s="554"/>
      <c r="GC141" s="554"/>
      <c r="GD141" s="554"/>
      <c r="GE141" s="554"/>
      <c r="GF141" s="554"/>
      <c r="GG141" s="554"/>
      <c r="GH141" s="554"/>
      <c r="GI141" s="554"/>
      <c r="GJ141" s="554"/>
      <c r="GK141" s="554"/>
      <c r="GL141" s="554"/>
      <c r="GM141" s="554"/>
      <c r="GN141" s="554"/>
      <c r="GO141" s="554"/>
      <c r="GP141" s="554"/>
      <c r="GQ141" s="554"/>
      <c r="GR141" s="554"/>
    </row>
  </sheetData>
  <autoFilter ref="A2:HW2" xr:uid="{8F0C97EC-9613-4752-BC7E-C738D4B89780}">
    <sortState xmlns:xlrd2="http://schemas.microsoft.com/office/spreadsheetml/2017/richdata2" ref="A3:HW141">
      <sortCondition ref="H2"/>
    </sortState>
  </autoFilter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MON&gt;60%</vt:lpstr>
      <vt:lpstr>MON&gt;60% OA</vt:lpstr>
      <vt:lpstr>LYM&gt;60%</vt:lpstr>
      <vt:lpstr>LYM&gt;60% OA</vt:lpstr>
      <vt:lpstr>NEU&gt;70%</vt:lpstr>
      <vt:lpstr>NEU&gt;70% OA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ZM</dc:creator>
  <cp:lastModifiedBy>ZM</cp:lastModifiedBy>
  <dcterms:created xsi:type="dcterms:W3CDTF">2020-05-06T12:31:45Z</dcterms:created>
  <dcterms:modified xsi:type="dcterms:W3CDTF">2020-05-15T10:43:30Z</dcterms:modified>
</cp:coreProperties>
</file>